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an.sarihan\Documents\UiPath\Taslama_Surec_Otomasyonu\Config_and_Inputs\"/>
    </mc:Choice>
  </mc:AlternateContent>
  <xr:revisionPtr revIDLastSave="0" documentId="13_ncr:1_{665EC56D-CF39-422D-B6F8-52D5287CFC8B}" xr6:coauthVersionLast="47" xr6:coauthVersionMax="47" xr10:uidLastSave="{00000000-0000-0000-0000-000000000000}"/>
  <bookViews>
    <workbookView xWindow="5916" yWindow="5916" windowWidth="2388" windowHeight="564" tabRatio="737" xr2:uid="{00000000-000D-0000-FFFF-FFFF00000000}"/>
  </bookViews>
  <sheets>
    <sheet name="HESAP" sheetId="18" r:id="rId1"/>
    <sheet name="ÇİZELGE" sheetId="5" r:id="rId2"/>
    <sheet name="BÖLÜM ORT." sheetId="16" r:id="rId3"/>
    <sheet name="ORTALAMA" sheetId="4" r:id="rId4"/>
    <sheet name="PUANTAJ" sheetId="15" r:id="rId5"/>
    <sheet name="PROTOKOL" sheetId="6" r:id="rId6"/>
  </sheets>
  <externalReferences>
    <externalReference r:id="rId7"/>
  </externalReferences>
  <definedNames>
    <definedName name="ISTURU">[1]Protokol!$A$2:$A$29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62" i="18" l="1"/>
  <c r="QQ62" i="18"/>
  <c r="OC62" i="18"/>
  <c r="DY62" i="18"/>
  <c r="JW60" i="18"/>
  <c r="EU56" i="18"/>
  <c r="EU53" i="18"/>
  <c r="CG54" i="18"/>
  <c r="OC51" i="18"/>
  <c r="OY50" i="18"/>
  <c r="FQ50" i="18"/>
  <c r="DY50" i="18"/>
  <c r="XK47" i="18"/>
  <c r="JW47" i="18"/>
  <c r="NG44" i="18"/>
  <c r="TE41" i="18"/>
  <c r="HI35" i="18"/>
  <c r="OC29" i="18"/>
  <c r="SI29" i="18"/>
  <c r="OC26" i="18"/>
  <c r="MK23" i="18"/>
  <c r="HI20" i="18"/>
  <c r="S17" i="18"/>
  <c r="NG17" i="18"/>
  <c r="EU17" i="18"/>
  <c r="IE18" i="18"/>
  <c r="CG18" i="18"/>
  <c r="NG8" i="18"/>
  <c r="OC9" i="18"/>
  <c r="BK9" i="18"/>
  <c r="HI9" i="18"/>
  <c r="VS8" i="18"/>
  <c r="KS9" i="18"/>
  <c r="DY8" i="18"/>
  <c r="C16" i="4"/>
  <c r="C15" i="4"/>
  <c r="C14" i="4"/>
  <c r="C13" i="4"/>
  <c r="C12" i="4"/>
  <c r="C11" i="4"/>
  <c r="C10" i="4"/>
  <c r="C9" i="4"/>
  <c r="XY1" i="18"/>
  <c r="XC1" i="18"/>
  <c r="WG1" i="18"/>
  <c r="VK1" i="18"/>
  <c r="UO1" i="18"/>
  <c r="TS1" i="18"/>
  <c r="SW1" i="18"/>
  <c r="SA1" i="18"/>
  <c r="RE1" i="18"/>
  <c r="QI1" i="18"/>
  <c r="PM1" i="18"/>
  <c r="OQ1" i="18"/>
  <c r="NU1" i="18"/>
  <c r="MY1" i="18"/>
  <c r="MC1" i="18"/>
  <c r="LG1" i="18"/>
  <c r="KK1" i="18"/>
  <c r="JO1" i="18"/>
  <c r="IS1" i="18"/>
  <c r="HW1" i="18"/>
  <c r="HA1" i="18"/>
  <c r="GE1" i="18"/>
  <c r="FI1" i="18"/>
  <c r="EM1" i="18"/>
  <c r="DQ1" i="18"/>
  <c r="CU1" i="18"/>
  <c r="BY1" i="18"/>
  <c r="BC1" i="18"/>
  <c r="AG1" i="18"/>
  <c r="K1" i="18" l="1"/>
  <c r="F5" i="18"/>
  <c r="XS111" i="18" l="1"/>
  <c r="XS110" i="18"/>
  <c r="XS109" i="18"/>
  <c r="YF104" i="18"/>
  <c r="XS108" i="18" s="1"/>
  <c r="YF102" i="18"/>
  <c r="XS107" i="18" s="1"/>
  <c r="YC101" i="18"/>
  <c r="XR109" i="18" s="1"/>
  <c r="XT101" i="18"/>
  <c r="XR107" i="18" s="1"/>
  <c r="XR101" i="18"/>
  <c r="YH100" i="18"/>
  <c r="YI100" i="18" s="1"/>
  <c r="YG100" i="18"/>
  <c r="YF100" i="18"/>
  <c r="YE100" i="18"/>
  <c r="YD100" i="18"/>
  <c r="XZ100" i="18"/>
  <c r="XY100" i="18"/>
  <c r="XW100" i="18"/>
  <c r="XV100" i="18"/>
  <c r="XU100" i="18"/>
  <c r="XQ100" i="18"/>
  <c r="YH99" i="18"/>
  <c r="YI99" i="18" s="1"/>
  <c r="YG99" i="18"/>
  <c r="YF99" i="18"/>
  <c r="YE99" i="18"/>
  <c r="YD99" i="18"/>
  <c r="XZ99" i="18"/>
  <c r="XY99" i="18"/>
  <c r="XW99" i="18"/>
  <c r="XV99" i="18"/>
  <c r="XU99" i="18"/>
  <c r="XQ99" i="18"/>
  <c r="YH98" i="18"/>
  <c r="YI98" i="18" s="1"/>
  <c r="YG98" i="18"/>
  <c r="YF98" i="18"/>
  <c r="YE98" i="18"/>
  <c r="YD98" i="18"/>
  <c r="XZ98" i="18"/>
  <c r="XY98" i="18"/>
  <c r="XW98" i="18"/>
  <c r="XV98" i="18"/>
  <c r="XU98" i="18"/>
  <c r="XQ98" i="18"/>
  <c r="YH97" i="18"/>
  <c r="YI97" i="18" s="1"/>
  <c r="YG97" i="18"/>
  <c r="YF97" i="18"/>
  <c r="YE97" i="18"/>
  <c r="YD97" i="18"/>
  <c r="XZ97" i="18"/>
  <c r="XY97" i="18"/>
  <c r="XW97" i="18"/>
  <c r="XV97" i="18"/>
  <c r="XU97" i="18"/>
  <c r="XQ97" i="18"/>
  <c r="YH96" i="18"/>
  <c r="YI96" i="18" s="1"/>
  <c r="YG96" i="18"/>
  <c r="YF96" i="18"/>
  <c r="YE96" i="18"/>
  <c r="YD96" i="18"/>
  <c r="XZ96" i="18"/>
  <c r="XY96" i="18"/>
  <c r="XW96" i="18"/>
  <c r="XV96" i="18"/>
  <c r="XU96" i="18"/>
  <c r="XQ96" i="18"/>
  <c r="YH95" i="18"/>
  <c r="YI95" i="18" s="1"/>
  <c r="YG95" i="18"/>
  <c r="YF95" i="18"/>
  <c r="YE95" i="18"/>
  <c r="YD95" i="18"/>
  <c r="XZ95" i="18"/>
  <c r="XY95" i="18"/>
  <c r="XW95" i="18"/>
  <c r="XV95" i="18"/>
  <c r="XU95" i="18"/>
  <c r="XQ95" i="18"/>
  <c r="YH94" i="18"/>
  <c r="YI94" i="18" s="1"/>
  <c r="YG94" i="18"/>
  <c r="YF94" i="18"/>
  <c r="YE94" i="18"/>
  <c r="YD94" i="18"/>
  <c r="XZ94" i="18"/>
  <c r="XY94" i="18"/>
  <c r="XW94" i="18"/>
  <c r="XV94" i="18"/>
  <c r="XU94" i="18"/>
  <c r="XQ94" i="18"/>
  <c r="YH93" i="18"/>
  <c r="YI93" i="18" s="1"/>
  <c r="YG93" i="18"/>
  <c r="YF93" i="18"/>
  <c r="YE93" i="18"/>
  <c r="YD93" i="18"/>
  <c r="XZ93" i="18"/>
  <c r="XY93" i="18"/>
  <c r="XW93" i="18"/>
  <c r="XV93" i="18"/>
  <c r="XU93" i="18"/>
  <c r="XQ93" i="18"/>
  <c r="YH92" i="18"/>
  <c r="YI92" i="18" s="1"/>
  <c r="YG92" i="18"/>
  <c r="YF92" i="18"/>
  <c r="YE92" i="18"/>
  <c r="YD92" i="18"/>
  <c r="XZ92" i="18"/>
  <c r="XY92" i="18"/>
  <c r="XW92" i="18"/>
  <c r="XV92" i="18"/>
  <c r="XU92" i="18"/>
  <c r="XQ92" i="18"/>
  <c r="YH91" i="18"/>
  <c r="YI91" i="18" s="1"/>
  <c r="YG91" i="18"/>
  <c r="YF91" i="18"/>
  <c r="YE91" i="18"/>
  <c r="YD91" i="18"/>
  <c r="XZ91" i="18"/>
  <c r="XY91" i="18"/>
  <c r="XW91" i="18"/>
  <c r="XV91" i="18"/>
  <c r="XU91" i="18"/>
  <c r="XQ91" i="18"/>
  <c r="YH90" i="18"/>
  <c r="YI90" i="18" s="1"/>
  <c r="YG90" i="18"/>
  <c r="YF90" i="18"/>
  <c r="YE90" i="18"/>
  <c r="YD90" i="18"/>
  <c r="XZ90" i="18"/>
  <c r="XY90" i="18"/>
  <c r="XW90" i="18"/>
  <c r="XV90" i="18"/>
  <c r="XU90" i="18"/>
  <c r="XQ90" i="18"/>
  <c r="YH89" i="18"/>
  <c r="YI89" i="18" s="1"/>
  <c r="YG89" i="18"/>
  <c r="YF89" i="18"/>
  <c r="YE89" i="18"/>
  <c r="YD89" i="18"/>
  <c r="XZ89" i="18"/>
  <c r="XY89" i="18"/>
  <c r="XW89" i="18"/>
  <c r="XV89" i="18"/>
  <c r="XU89" i="18"/>
  <c r="XQ89" i="18"/>
  <c r="YH88" i="18"/>
  <c r="YI88" i="18" s="1"/>
  <c r="YG88" i="18"/>
  <c r="YF88" i="18"/>
  <c r="YE88" i="18"/>
  <c r="YD88" i="18"/>
  <c r="XZ88" i="18"/>
  <c r="XY88" i="18"/>
  <c r="XW88" i="18"/>
  <c r="XV88" i="18"/>
  <c r="XU88" i="18"/>
  <c r="XQ88" i="18"/>
  <c r="YH87" i="18"/>
  <c r="YI87" i="18" s="1"/>
  <c r="YG87" i="18"/>
  <c r="YF87" i="18"/>
  <c r="YE87" i="18"/>
  <c r="YD87" i="18"/>
  <c r="XZ87" i="18"/>
  <c r="XY87" i="18"/>
  <c r="XW87" i="18"/>
  <c r="XV87" i="18"/>
  <c r="XU87" i="18"/>
  <c r="XQ87" i="18"/>
  <c r="YH86" i="18"/>
  <c r="YI86" i="18" s="1"/>
  <c r="YG86" i="18"/>
  <c r="YF86" i="18"/>
  <c r="YE86" i="18"/>
  <c r="YD86" i="18"/>
  <c r="XZ86" i="18"/>
  <c r="XY86" i="18"/>
  <c r="XW86" i="18"/>
  <c r="XV86" i="18"/>
  <c r="XU86" i="18"/>
  <c r="XQ86" i="18"/>
  <c r="YH85" i="18"/>
  <c r="YI85" i="18" s="1"/>
  <c r="YG85" i="18"/>
  <c r="YF85" i="18"/>
  <c r="YE85" i="18"/>
  <c r="YD85" i="18"/>
  <c r="XZ85" i="18"/>
  <c r="XY85" i="18"/>
  <c r="XW85" i="18"/>
  <c r="XV85" i="18"/>
  <c r="XU85" i="18"/>
  <c r="XQ85" i="18"/>
  <c r="YH84" i="18"/>
  <c r="YI84" i="18" s="1"/>
  <c r="YG84" i="18"/>
  <c r="YF84" i="18"/>
  <c r="YE84" i="18"/>
  <c r="YD84" i="18"/>
  <c r="XZ84" i="18"/>
  <c r="XY84" i="18"/>
  <c r="XW84" i="18"/>
  <c r="XV84" i="18"/>
  <c r="XU84" i="18"/>
  <c r="XQ84" i="18"/>
  <c r="YH83" i="18"/>
  <c r="YI83" i="18" s="1"/>
  <c r="YG83" i="18"/>
  <c r="YF83" i="18"/>
  <c r="YE83" i="18"/>
  <c r="YD83" i="18"/>
  <c r="XZ83" i="18"/>
  <c r="XY83" i="18"/>
  <c r="XW83" i="18"/>
  <c r="XV83" i="18"/>
  <c r="XU83" i="18"/>
  <c r="XQ83" i="18"/>
  <c r="YH82" i="18"/>
  <c r="YI82" i="18" s="1"/>
  <c r="YG82" i="18"/>
  <c r="YF82" i="18"/>
  <c r="YE82" i="18"/>
  <c r="YD82" i="18"/>
  <c r="XZ82" i="18"/>
  <c r="XY82" i="18"/>
  <c r="XW82" i="18"/>
  <c r="XV82" i="18"/>
  <c r="XU82" i="18"/>
  <c r="XQ82" i="18"/>
  <c r="YH81" i="18"/>
  <c r="YI81" i="18" s="1"/>
  <c r="YG81" i="18"/>
  <c r="YF81" i="18"/>
  <c r="YE81" i="18"/>
  <c r="YD81" i="18"/>
  <c r="XZ81" i="18"/>
  <c r="XY81" i="18"/>
  <c r="XW81" i="18"/>
  <c r="XV81" i="18"/>
  <c r="XU81" i="18"/>
  <c r="XQ81" i="18"/>
  <c r="YH80" i="18"/>
  <c r="YI80" i="18" s="1"/>
  <c r="YG80" i="18"/>
  <c r="YF80" i="18"/>
  <c r="YE80" i="18"/>
  <c r="YD80" i="18"/>
  <c r="XZ80" i="18"/>
  <c r="XY80" i="18"/>
  <c r="XW80" i="18"/>
  <c r="XV80" i="18"/>
  <c r="XU80" i="18"/>
  <c r="XQ80" i="18"/>
  <c r="YH79" i="18"/>
  <c r="YI79" i="18" s="1"/>
  <c r="YG79" i="18"/>
  <c r="YF79" i="18"/>
  <c r="YE79" i="18"/>
  <c r="YD79" i="18"/>
  <c r="XZ79" i="18"/>
  <c r="XY79" i="18"/>
  <c r="XW79" i="18"/>
  <c r="XV79" i="18"/>
  <c r="XU79" i="18"/>
  <c r="XQ79" i="18"/>
  <c r="YH78" i="18"/>
  <c r="YI78" i="18" s="1"/>
  <c r="YG78" i="18"/>
  <c r="YF78" i="18"/>
  <c r="YE78" i="18"/>
  <c r="YD78" i="18"/>
  <c r="XZ78" i="18"/>
  <c r="XY78" i="18"/>
  <c r="XW78" i="18"/>
  <c r="XV78" i="18"/>
  <c r="XU78" i="18"/>
  <c r="XQ78" i="18"/>
  <c r="YH77" i="18"/>
  <c r="YI77" i="18" s="1"/>
  <c r="YG77" i="18"/>
  <c r="YF77" i="18"/>
  <c r="YE77" i="18"/>
  <c r="YD77" i="18"/>
  <c r="XZ77" i="18"/>
  <c r="XY77" i="18"/>
  <c r="XW77" i="18"/>
  <c r="XV77" i="18"/>
  <c r="XU77" i="18"/>
  <c r="XQ77" i="18"/>
  <c r="YH76" i="18"/>
  <c r="YI76" i="18" s="1"/>
  <c r="YG76" i="18"/>
  <c r="YF76" i="18"/>
  <c r="YE76" i="18"/>
  <c r="YD76" i="18"/>
  <c r="XZ76" i="18"/>
  <c r="XY76" i="18"/>
  <c r="XW76" i="18"/>
  <c r="XV76" i="18"/>
  <c r="XU76" i="18"/>
  <c r="XQ76" i="18"/>
  <c r="YH75" i="18"/>
  <c r="YI75" i="18" s="1"/>
  <c r="YG75" i="18"/>
  <c r="YF75" i="18"/>
  <c r="YE75" i="18"/>
  <c r="YD75" i="18"/>
  <c r="XZ75" i="18"/>
  <c r="XY75" i="18"/>
  <c r="XW75" i="18"/>
  <c r="XV75" i="18"/>
  <c r="XU75" i="18"/>
  <c r="XQ75" i="18"/>
  <c r="YH74" i="18"/>
  <c r="YI74" i="18" s="1"/>
  <c r="YG74" i="18"/>
  <c r="YF74" i="18"/>
  <c r="YE74" i="18"/>
  <c r="YD74" i="18"/>
  <c r="XZ74" i="18"/>
  <c r="XY74" i="18"/>
  <c r="XW74" i="18"/>
  <c r="XV74" i="18"/>
  <c r="XU74" i="18"/>
  <c r="XQ74" i="18"/>
  <c r="YH73" i="18"/>
  <c r="YI73" i="18" s="1"/>
  <c r="YG73" i="18"/>
  <c r="YF73" i="18"/>
  <c r="YE73" i="18"/>
  <c r="YD73" i="18"/>
  <c r="XZ73" i="18"/>
  <c r="XY73" i="18"/>
  <c r="XW73" i="18"/>
  <c r="XV73" i="18"/>
  <c r="XU73" i="18"/>
  <c r="XQ73" i="18"/>
  <c r="YH72" i="18"/>
  <c r="YI72" i="18" s="1"/>
  <c r="YG72" i="18"/>
  <c r="YF72" i="18"/>
  <c r="YE72" i="18"/>
  <c r="YD72" i="18"/>
  <c r="XZ72" i="18"/>
  <c r="XY72" i="18"/>
  <c r="XW72" i="18"/>
  <c r="XV72" i="18"/>
  <c r="XU72" i="18"/>
  <c r="XQ72" i="18"/>
  <c r="YH71" i="18"/>
  <c r="YI71" i="18" s="1"/>
  <c r="YG71" i="18"/>
  <c r="YF71" i="18"/>
  <c r="YE71" i="18"/>
  <c r="YD71" i="18"/>
  <c r="XZ71" i="18"/>
  <c r="XY71" i="18"/>
  <c r="XW71" i="18"/>
  <c r="XV71" i="18"/>
  <c r="XU71" i="18"/>
  <c r="XQ71" i="18"/>
  <c r="YH70" i="18"/>
  <c r="YI70" i="18" s="1"/>
  <c r="YG70" i="18"/>
  <c r="YF70" i="18"/>
  <c r="YE70" i="18"/>
  <c r="YD70" i="18"/>
  <c r="XZ70" i="18"/>
  <c r="XY70" i="18"/>
  <c r="XW70" i="18"/>
  <c r="XV70" i="18"/>
  <c r="XU70" i="18"/>
  <c r="XQ70" i="18"/>
  <c r="YH69" i="18"/>
  <c r="YI69" i="18" s="1"/>
  <c r="YG69" i="18"/>
  <c r="YF69" i="18"/>
  <c r="YE69" i="18"/>
  <c r="YD69" i="18"/>
  <c r="XZ69" i="18"/>
  <c r="XY69" i="18"/>
  <c r="XW69" i="18"/>
  <c r="XV69" i="18"/>
  <c r="XU69" i="18"/>
  <c r="XQ69" i="18"/>
  <c r="YH68" i="18"/>
  <c r="YI68" i="18" s="1"/>
  <c r="YG68" i="18"/>
  <c r="YF68" i="18"/>
  <c r="YE68" i="18"/>
  <c r="YD68" i="18"/>
  <c r="XZ68" i="18"/>
  <c r="XY68" i="18"/>
  <c r="XW68" i="18"/>
  <c r="XV68" i="18"/>
  <c r="XU68" i="18"/>
  <c r="XQ68" i="18"/>
  <c r="YH67" i="18"/>
  <c r="YI67" i="18" s="1"/>
  <c r="YG67" i="18"/>
  <c r="YF67" i="18"/>
  <c r="YE67" i="18"/>
  <c r="YD67" i="18"/>
  <c r="XZ67" i="18"/>
  <c r="XY67" i="18"/>
  <c r="XW67" i="18"/>
  <c r="XV67" i="18"/>
  <c r="XU67" i="18"/>
  <c r="XQ67" i="18"/>
  <c r="YH66" i="18"/>
  <c r="YI66" i="18" s="1"/>
  <c r="YG66" i="18"/>
  <c r="YF66" i="18"/>
  <c r="YE66" i="18"/>
  <c r="YD66" i="18"/>
  <c r="XZ66" i="18"/>
  <c r="XY66" i="18"/>
  <c r="XW66" i="18"/>
  <c r="XV66" i="18"/>
  <c r="XU66" i="18"/>
  <c r="XQ66" i="18"/>
  <c r="YH65" i="18"/>
  <c r="YI65" i="18" s="1"/>
  <c r="YG65" i="18"/>
  <c r="YF65" i="18"/>
  <c r="YE65" i="18"/>
  <c r="YD65" i="18"/>
  <c r="XZ65" i="18"/>
  <c r="XY65" i="18"/>
  <c r="XW65" i="18"/>
  <c r="XV65" i="18"/>
  <c r="XU65" i="18"/>
  <c r="XQ65" i="18"/>
  <c r="YH64" i="18"/>
  <c r="YI64" i="18" s="1"/>
  <c r="YG64" i="18"/>
  <c r="YF64" i="18"/>
  <c r="YE64" i="18"/>
  <c r="YD64" i="18"/>
  <c r="XZ64" i="18"/>
  <c r="XY64" i="18"/>
  <c r="XW64" i="18"/>
  <c r="XV64" i="18"/>
  <c r="XU64" i="18"/>
  <c r="XQ64" i="18"/>
  <c r="YH63" i="18"/>
  <c r="YI63" i="18" s="1"/>
  <c r="YG63" i="18"/>
  <c r="YF63" i="18"/>
  <c r="YE63" i="18"/>
  <c r="YD63" i="18"/>
  <c r="XZ63" i="18"/>
  <c r="XW63" i="18"/>
  <c r="XU63" i="18"/>
  <c r="XV63" i="18" s="1"/>
  <c r="XY63" i="18" s="1"/>
  <c r="XQ63" i="18"/>
  <c r="YH62" i="18"/>
  <c r="YI62" i="18" s="1"/>
  <c r="YG62" i="18"/>
  <c r="YF62" i="18"/>
  <c r="YE62" i="18"/>
  <c r="YD62" i="18"/>
  <c r="XZ62" i="18"/>
  <c r="XW62" i="18"/>
  <c r="XU62" i="18"/>
  <c r="XV62" i="18" s="1"/>
  <c r="XQ62" i="18"/>
  <c r="YH61" i="18"/>
  <c r="YI61" i="18" s="1"/>
  <c r="YG61" i="18"/>
  <c r="YF61" i="18"/>
  <c r="YE61" i="18"/>
  <c r="YD61" i="18"/>
  <c r="XZ61" i="18"/>
  <c r="XY61" i="18"/>
  <c r="XW61" i="18"/>
  <c r="XV61" i="18"/>
  <c r="XU61" i="18"/>
  <c r="XQ61" i="18"/>
  <c r="YH60" i="18"/>
  <c r="YI60" i="18" s="1"/>
  <c r="YG60" i="18"/>
  <c r="YF60" i="18"/>
  <c r="YE60" i="18"/>
  <c r="YD60" i="18"/>
  <c r="XZ60" i="18"/>
  <c r="XY60" i="18"/>
  <c r="XW60" i="18"/>
  <c r="XV60" i="18"/>
  <c r="XU60" i="18"/>
  <c r="XQ60" i="18"/>
  <c r="YH59" i="18"/>
  <c r="YI59" i="18" s="1"/>
  <c r="YG59" i="18"/>
  <c r="YF59" i="18"/>
  <c r="YE59" i="18"/>
  <c r="YD59" i="18"/>
  <c r="XZ59" i="18"/>
  <c r="XW59" i="18"/>
  <c r="XU59" i="18"/>
  <c r="XV59" i="18" s="1"/>
  <c r="XQ59" i="18"/>
  <c r="YH58" i="18"/>
  <c r="YI58" i="18" s="1"/>
  <c r="YG58" i="18"/>
  <c r="YF58" i="18"/>
  <c r="YE58" i="18"/>
  <c r="YD58" i="18"/>
  <c r="XZ58" i="18"/>
  <c r="XY58" i="18"/>
  <c r="XW58" i="18"/>
  <c r="XV58" i="18"/>
  <c r="XU58" i="18"/>
  <c r="XQ58" i="18"/>
  <c r="YH57" i="18"/>
  <c r="YI57" i="18" s="1"/>
  <c r="YG57" i="18"/>
  <c r="YF57" i="18"/>
  <c r="YE57" i="18"/>
  <c r="YD57" i="18"/>
  <c r="XZ57" i="18"/>
  <c r="XY57" i="18"/>
  <c r="XW57" i="18"/>
  <c r="XV57" i="18"/>
  <c r="XU57" i="18"/>
  <c r="XQ57" i="18"/>
  <c r="YH56" i="18"/>
  <c r="YI56" i="18" s="1"/>
  <c r="YG56" i="18"/>
  <c r="YF56" i="18"/>
  <c r="YE56" i="18"/>
  <c r="YD56" i="18"/>
  <c r="XZ56" i="18"/>
  <c r="XY56" i="18"/>
  <c r="XW56" i="18"/>
  <c r="XV56" i="18"/>
  <c r="XU56" i="18"/>
  <c r="YH55" i="18"/>
  <c r="YI55" i="18" s="1"/>
  <c r="YG55" i="18"/>
  <c r="YF55" i="18"/>
  <c r="YE55" i="18"/>
  <c r="YD55" i="18"/>
  <c r="XZ55" i="18"/>
  <c r="XY55" i="18"/>
  <c r="XW55" i="18"/>
  <c r="XV55" i="18"/>
  <c r="XU55" i="18"/>
  <c r="XQ55" i="18"/>
  <c r="YI54" i="18"/>
  <c r="YH54" i="18"/>
  <c r="YG54" i="18"/>
  <c r="YF54" i="18"/>
  <c r="YE54" i="18"/>
  <c r="YD54" i="18"/>
  <c r="XZ54" i="18"/>
  <c r="XY54" i="18"/>
  <c r="XW54" i="18"/>
  <c r="XV54" i="18"/>
  <c r="XU54" i="18"/>
  <c r="XQ54" i="18"/>
  <c r="YH53" i="18"/>
  <c r="YI53" i="18" s="1"/>
  <c r="YG53" i="18"/>
  <c r="YF53" i="18"/>
  <c r="YE53" i="18"/>
  <c r="YD53" i="18"/>
  <c r="XZ53" i="18"/>
  <c r="XW53" i="18"/>
  <c r="XU53" i="18"/>
  <c r="XV53" i="18" s="1"/>
  <c r="XQ53" i="18"/>
  <c r="YI52" i="18"/>
  <c r="YH52" i="18"/>
  <c r="YG52" i="18"/>
  <c r="YF52" i="18"/>
  <c r="YE52" i="18"/>
  <c r="YD52" i="18"/>
  <c r="XZ52" i="18"/>
  <c r="XY52" i="18"/>
  <c r="XW52" i="18"/>
  <c r="XV52" i="18"/>
  <c r="XU52" i="18"/>
  <c r="XQ52" i="18"/>
  <c r="YH51" i="18"/>
  <c r="YI51" i="18" s="1"/>
  <c r="YG51" i="18"/>
  <c r="YF51" i="18"/>
  <c r="YE51" i="18"/>
  <c r="YD51" i="18"/>
  <c r="XZ51" i="18"/>
  <c r="XW51" i="18"/>
  <c r="XU51" i="18"/>
  <c r="XV51" i="18" s="1"/>
  <c r="XY51" i="18" s="1"/>
  <c r="XQ51" i="18"/>
  <c r="YH50" i="18"/>
  <c r="YF50" i="18"/>
  <c r="YE50" i="18"/>
  <c r="YD50" i="18"/>
  <c r="XZ50" i="18"/>
  <c r="XW50" i="18"/>
  <c r="XU50" i="18"/>
  <c r="XV50" i="18" s="1"/>
  <c r="XY50" i="18" s="1"/>
  <c r="XQ50" i="18"/>
  <c r="YH49" i="18"/>
  <c r="YI49" i="18" s="1"/>
  <c r="YG49" i="18"/>
  <c r="YF49" i="18"/>
  <c r="YE49" i="18"/>
  <c r="YD49" i="18"/>
  <c r="XZ49" i="18"/>
  <c r="XW49" i="18"/>
  <c r="XU49" i="18"/>
  <c r="XV49" i="18" s="1"/>
  <c r="XQ49" i="18"/>
  <c r="YI48" i="18"/>
  <c r="YH48" i="18"/>
  <c r="YG48" i="18"/>
  <c r="YF48" i="18"/>
  <c r="YE48" i="18"/>
  <c r="YD48" i="18"/>
  <c r="XZ48" i="18"/>
  <c r="XW48" i="18"/>
  <c r="XV48" i="18"/>
  <c r="XU48" i="18"/>
  <c r="XQ48" i="18"/>
  <c r="YH47" i="18"/>
  <c r="YI47" i="18" s="1"/>
  <c r="YG47" i="18"/>
  <c r="YF47" i="18"/>
  <c r="YE47" i="18"/>
  <c r="YD47" i="18"/>
  <c r="XZ47" i="18"/>
  <c r="XW47" i="18"/>
  <c r="XU47" i="18"/>
  <c r="XV47" i="18" s="1"/>
  <c r="XQ47" i="18"/>
  <c r="YI46" i="18"/>
  <c r="YH46" i="18"/>
  <c r="YG46" i="18"/>
  <c r="YF46" i="18"/>
  <c r="YE46" i="18"/>
  <c r="YD46" i="18"/>
  <c r="XZ46" i="18"/>
  <c r="XY46" i="18"/>
  <c r="XW46" i="18"/>
  <c r="XV46" i="18"/>
  <c r="XU46" i="18"/>
  <c r="XQ46" i="18"/>
  <c r="YH45" i="18"/>
  <c r="YI45" i="18" s="1"/>
  <c r="YG45" i="18"/>
  <c r="YF45" i="18"/>
  <c r="YE45" i="18"/>
  <c r="YD45" i="18"/>
  <c r="XZ45" i="18"/>
  <c r="XY45" i="18"/>
  <c r="XW45" i="18"/>
  <c r="XV45" i="18"/>
  <c r="XU45" i="18"/>
  <c r="XQ45" i="18"/>
  <c r="YI44" i="18"/>
  <c r="YH44" i="18"/>
  <c r="YG44" i="18"/>
  <c r="YF44" i="18"/>
  <c r="YE44" i="18"/>
  <c r="YD44" i="18"/>
  <c r="XZ44" i="18"/>
  <c r="XW44" i="18"/>
  <c r="XV44" i="18"/>
  <c r="XU44" i="18"/>
  <c r="XQ44" i="18"/>
  <c r="YH43" i="18"/>
  <c r="YI43" i="18" s="1"/>
  <c r="YG43" i="18"/>
  <c r="YF43" i="18"/>
  <c r="YE43" i="18"/>
  <c r="YD43" i="18"/>
  <c r="XZ43" i="18"/>
  <c r="XY43" i="18"/>
  <c r="XW43" i="18"/>
  <c r="XV43" i="18"/>
  <c r="XU43" i="18"/>
  <c r="XQ43" i="18"/>
  <c r="YI42" i="18"/>
  <c r="YH42" i="18"/>
  <c r="YG42" i="18"/>
  <c r="YF42" i="18"/>
  <c r="YE42" i="18"/>
  <c r="YD42" i="18"/>
  <c r="XZ42" i="18"/>
  <c r="XW42" i="18"/>
  <c r="XU42" i="18"/>
  <c r="XV42" i="18" s="1"/>
  <c r="XY42" i="18" s="1"/>
  <c r="XQ42" i="18"/>
  <c r="YH41" i="18"/>
  <c r="YI41" i="18" s="1"/>
  <c r="YG41" i="18"/>
  <c r="YF41" i="18"/>
  <c r="YE41" i="18"/>
  <c r="YD41" i="18"/>
  <c r="XZ41" i="18"/>
  <c r="XW41" i="18"/>
  <c r="XV41" i="18"/>
  <c r="XU41" i="18"/>
  <c r="XQ41" i="18"/>
  <c r="YI40" i="18"/>
  <c r="YH40" i="18"/>
  <c r="YG40" i="18"/>
  <c r="YF40" i="18"/>
  <c r="YE40" i="18"/>
  <c r="YD40" i="18"/>
  <c r="XZ40" i="18"/>
  <c r="XY40" i="18"/>
  <c r="XW40" i="18"/>
  <c r="XV40" i="18"/>
  <c r="XU40" i="18"/>
  <c r="XQ40" i="18"/>
  <c r="YH39" i="18"/>
  <c r="YI39" i="18" s="1"/>
  <c r="YG39" i="18"/>
  <c r="YF39" i="18"/>
  <c r="YE39" i="18"/>
  <c r="YD39" i="18"/>
  <c r="XZ39" i="18"/>
  <c r="XY39" i="18"/>
  <c r="XW39" i="18"/>
  <c r="XV39" i="18"/>
  <c r="XU39" i="18"/>
  <c r="XQ39" i="18"/>
  <c r="YI38" i="18"/>
  <c r="YH38" i="18"/>
  <c r="YG38" i="18"/>
  <c r="YF38" i="18"/>
  <c r="YE38" i="18"/>
  <c r="YD38" i="18"/>
  <c r="XZ38" i="18"/>
  <c r="XY38" i="18"/>
  <c r="XW38" i="18"/>
  <c r="XV38" i="18"/>
  <c r="XU38" i="18"/>
  <c r="YH37" i="18"/>
  <c r="YI37" i="18" s="1"/>
  <c r="YG37" i="18"/>
  <c r="YF37" i="18"/>
  <c r="YE37" i="18"/>
  <c r="YD37" i="18"/>
  <c r="XZ37" i="18"/>
  <c r="XY37" i="18"/>
  <c r="XW37" i="18"/>
  <c r="XV37" i="18"/>
  <c r="XU37" i="18"/>
  <c r="XQ37" i="18"/>
  <c r="YI36" i="18"/>
  <c r="YH36" i="18"/>
  <c r="YG36" i="18"/>
  <c r="YF36" i="18"/>
  <c r="YE36" i="18"/>
  <c r="YD36" i="18"/>
  <c r="XZ36" i="18"/>
  <c r="XY36" i="18"/>
  <c r="XW36" i="18"/>
  <c r="XV36" i="18"/>
  <c r="XU36" i="18"/>
  <c r="XQ36" i="18"/>
  <c r="YH35" i="18"/>
  <c r="YI35" i="18" s="1"/>
  <c r="YG35" i="18"/>
  <c r="YF35" i="18"/>
  <c r="YE35" i="18"/>
  <c r="YD35" i="18"/>
  <c r="XZ35" i="18"/>
  <c r="XY35" i="18"/>
  <c r="XW35" i="18"/>
  <c r="XV35" i="18"/>
  <c r="XU35" i="18"/>
  <c r="YI34" i="18"/>
  <c r="YH34" i="18"/>
  <c r="YG34" i="18"/>
  <c r="YF34" i="18"/>
  <c r="YE34" i="18"/>
  <c r="YD34" i="18"/>
  <c r="XZ34" i="18"/>
  <c r="XY34" i="18"/>
  <c r="XW34" i="18"/>
  <c r="XV34" i="18"/>
  <c r="XU34" i="18"/>
  <c r="XQ34" i="18"/>
  <c r="YH33" i="18"/>
  <c r="YI33" i="18" s="1"/>
  <c r="YG33" i="18"/>
  <c r="YF33" i="18"/>
  <c r="YE33" i="18"/>
  <c r="YD33" i="18"/>
  <c r="XZ33" i="18"/>
  <c r="XW33" i="18"/>
  <c r="XU33" i="18"/>
  <c r="XV33" i="18" s="1"/>
  <c r="XY33" i="18" s="1"/>
  <c r="XQ33" i="18"/>
  <c r="YI32" i="18"/>
  <c r="YH32" i="18"/>
  <c r="YG32" i="18"/>
  <c r="YF32" i="18"/>
  <c r="YE32" i="18"/>
  <c r="YD32" i="18"/>
  <c r="XZ32" i="18"/>
  <c r="XW32" i="18"/>
  <c r="XV32" i="18"/>
  <c r="XU32" i="18"/>
  <c r="XQ32" i="18"/>
  <c r="YH31" i="18"/>
  <c r="YI31" i="18" s="1"/>
  <c r="YG31" i="18"/>
  <c r="YF31" i="18"/>
  <c r="YE31" i="18"/>
  <c r="YD31" i="18"/>
  <c r="XZ31" i="18"/>
  <c r="XY31" i="18"/>
  <c r="XW31" i="18"/>
  <c r="XV31" i="18"/>
  <c r="XU31" i="18"/>
  <c r="XQ31" i="18"/>
  <c r="YI30" i="18"/>
  <c r="YH30" i="18"/>
  <c r="YG30" i="18"/>
  <c r="YF30" i="18"/>
  <c r="YE30" i="18"/>
  <c r="YD30" i="18"/>
  <c r="XZ30" i="18"/>
  <c r="XY30" i="18"/>
  <c r="XW30" i="18"/>
  <c r="XV30" i="18"/>
  <c r="XU30" i="18"/>
  <c r="XQ30" i="18"/>
  <c r="YH29" i="18"/>
  <c r="YI29" i="18" s="1"/>
  <c r="YG29" i="18"/>
  <c r="YF29" i="18"/>
  <c r="YE29" i="18"/>
  <c r="YD29" i="18"/>
  <c r="XZ29" i="18"/>
  <c r="XW29" i="18"/>
  <c r="XU29" i="18"/>
  <c r="XV29" i="18" s="1"/>
  <c r="XQ29" i="18"/>
  <c r="YI28" i="18"/>
  <c r="YH28" i="18"/>
  <c r="YG28" i="18"/>
  <c r="YF28" i="18"/>
  <c r="YE28" i="18"/>
  <c r="YD28" i="18"/>
  <c r="XZ28" i="18"/>
  <c r="XY28" i="18"/>
  <c r="XW28" i="18"/>
  <c r="XV28" i="18"/>
  <c r="XU28" i="18"/>
  <c r="XQ28" i="18"/>
  <c r="YH27" i="18"/>
  <c r="YI27" i="18" s="1"/>
  <c r="YG27" i="18"/>
  <c r="YF27" i="18"/>
  <c r="YE27" i="18"/>
  <c r="YD27" i="18"/>
  <c r="XZ27" i="18"/>
  <c r="XY27" i="18"/>
  <c r="XW27" i="18"/>
  <c r="XV27" i="18"/>
  <c r="XU27" i="18"/>
  <c r="XQ27" i="18"/>
  <c r="YH26" i="18"/>
  <c r="YF26" i="18"/>
  <c r="YE26" i="18"/>
  <c r="YD26" i="18"/>
  <c r="XZ26" i="18"/>
  <c r="XW26" i="18"/>
  <c r="XU26" i="18"/>
  <c r="XV26" i="18" s="1"/>
  <c r="XQ26" i="18"/>
  <c r="YH25" i="18"/>
  <c r="YI25" i="18" s="1"/>
  <c r="YG25" i="18"/>
  <c r="YF25" i="18"/>
  <c r="YE25" i="18"/>
  <c r="YD25" i="18"/>
  <c r="XZ25" i="18"/>
  <c r="XY25" i="18"/>
  <c r="XW25" i="18"/>
  <c r="XV25" i="18"/>
  <c r="XU25" i="18"/>
  <c r="XQ25" i="18"/>
  <c r="YI24" i="18"/>
  <c r="YH24" i="18"/>
  <c r="YG24" i="18"/>
  <c r="YF24" i="18"/>
  <c r="YE24" i="18"/>
  <c r="YD24" i="18"/>
  <c r="XZ24" i="18"/>
  <c r="XY24" i="18"/>
  <c r="XW24" i="18"/>
  <c r="XV24" i="18"/>
  <c r="XU24" i="18"/>
  <c r="XQ24" i="18"/>
  <c r="YH23" i="18"/>
  <c r="YI23" i="18" s="1"/>
  <c r="YG23" i="18"/>
  <c r="YF23" i="18"/>
  <c r="YE23" i="18"/>
  <c r="YD23" i="18"/>
  <c r="XZ23" i="18"/>
  <c r="XW23" i="18"/>
  <c r="XV23" i="18"/>
  <c r="XY23" i="18" s="1"/>
  <c r="XU23" i="18"/>
  <c r="XQ23" i="18"/>
  <c r="YI22" i="18"/>
  <c r="YH22" i="18"/>
  <c r="YG22" i="18"/>
  <c r="YF22" i="18"/>
  <c r="YE22" i="18"/>
  <c r="YD22" i="18"/>
  <c r="XZ22" i="18"/>
  <c r="XY22" i="18"/>
  <c r="XW22" i="18"/>
  <c r="XV22" i="18"/>
  <c r="XU22" i="18"/>
  <c r="XQ22" i="18"/>
  <c r="YH21" i="18"/>
  <c r="YI21" i="18" s="1"/>
  <c r="YG21" i="18"/>
  <c r="YF21" i="18"/>
  <c r="YE21" i="18"/>
  <c r="YD21" i="18"/>
  <c r="XZ21" i="18"/>
  <c r="XY21" i="18"/>
  <c r="XW21" i="18"/>
  <c r="XV21" i="18"/>
  <c r="XU21" i="18"/>
  <c r="XQ21" i="18"/>
  <c r="YI20" i="18"/>
  <c r="YH20" i="18"/>
  <c r="YG20" i="18"/>
  <c r="YF20" i="18"/>
  <c r="YE20" i="18"/>
  <c r="YD20" i="18"/>
  <c r="XZ20" i="18"/>
  <c r="XW20" i="18"/>
  <c r="XU20" i="18"/>
  <c r="XV20" i="18" s="1"/>
  <c r="XQ20" i="18"/>
  <c r="YH19" i="18"/>
  <c r="YI19" i="18" s="1"/>
  <c r="YG19" i="18"/>
  <c r="YF19" i="18"/>
  <c r="YE19" i="18"/>
  <c r="YD19" i="18"/>
  <c r="XZ19" i="18"/>
  <c r="XY19" i="18"/>
  <c r="XW19" i="18"/>
  <c r="XV19" i="18"/>
  <c r="XU19" i="18"/>
  <c r="XQ19" i="18"/>
  <c r="YI18" i="18"/>
  <c r="YH18" i="18"/>
  <c r="YG18" i="18"/>
  <c r="YF18" i="18"/>
  <c r="YE18" i="18"/>
  <c r="YD18" i="18"/>
  <c r="XZ18" i="18"/>
  <c r="XW18" i="18"/>
  <c r="XU18" i="18"/>
  <c r="XV18" i="18" s="1"/>
  <c r="XY18" i="18" s="1"/>
  <c r="XQ18" i="18"/>
  <c r="YH17" i="18"/>
  <c r="YI17" i="18" s="1"/>
  <c r="YG17" i="18"/>
  <c r="YF17" i="18"/>
  <c r="YE17" i="18"/>
  <c r="YD17" i="18"/>
  <c r="XZ17" i="18"/>
  <c r="XW17" i="18"/>
  <c r="XU17" i="18"/>
  <c r="XV17" i="18" s="1"/>
  <c r="XY17" i="18" s="1"/>
  <c r="XQ17" i="18"/>
  <c r="YI16" i="18"/>
  <c r="YH16" i="18"/>
  <c r="YG16" i="18"/>
  <c r="YF16" i="18"/>
  <c r="YE16" i="18"/>
  <c r="YD16" i="18"/>
  <c r="XZ16" i="18"/>
  <c r="XY16" i="18"/>
  <c r="XW16" i="18"/>
  <c r="XV16" i="18"/>
  <c r="XU16" i="18"/>
  <c r="XQ16" i="18"/>
  <c r="YH15" i="18"/>
  <c r="YI15" i="18" s="1"/>
  <c r="YG15" i="18"/>
  <c r="YF15" i="18"/>
  <c r="YE15" i="18"/>
  <c r="YD15" i="18"/>
  <c r="XZ15" i="18"/>
  <c r="XW15" i="18"/>
  <c r="XU15" i="18"/>
  <c r="XV15" i="18" s="1"/>
  <c r="XY15" i="18" s="1"/>
  <c r="XQ15" i="18"/>
  <c r="YI14" i="18"/>
  <c r="YH14" i="18"/>
  <c r="YG14" i="18"/>
  <c r="YF14" i="18"/>
  <c r="YE14" i="18"/>
  <c r="YD14" i="18"/>
  <c r="XZ14" i="18"/>
  <c r="XW14" i="18"/>
  <c r="XU14" i="18"/>
  <c r="XV14" i="18" s="1"/>
  <c r="XY14" i="18" s="1"/>
  <c r="XQ14" i="18"/>
  <c r="YH13" i="18"/>
  <c r="YI13" i="18" s="1"/>
  <c r="YG13" i="18"/>
  <c r="YF13" i="18"/>
  <c r="YE13" i="18"/>
  <c r="YD13" i="18"/>
  <c r="XZ13" i="18"/>
  <c r="XY13" i="18"/>
  <c r="XW13" i="18"/>
  <c r="XV13" i="18"/>
  <c r="XU13" i="18"/>
  <c r="XQ13" i="18"/>
  <c r="YI12" i="18"/>
  <c r="YH12" i="18"/>
  <c r="YG12" i="18"/>
  <c r="YF12" i="18"/>
  <c r="YE12" i="18"/>
  <c r="YD12" i="18"/>
  <c r="XZ12" i="18"/>
  <c r="XW12" i="18"/>
  <c r="XU12" i="18"/>
  <c r="XV12" i="18" s="1"/>
  <c r="XY12" i="18" s="1"/>
  <c r="XQ12" i="18"/>
  <c r="YH11" i="18"/>
  <c r="YI11" i="18" s="1"/>
  <c r="YG11" i="18"/>
  <c r="YF11" i="18"/>
  <c r="YE11" i="18"/>
  <c r="YD11" i="18"/>
  <c r="XZ11" i="18"/>
  <c r="XY11" i="18"/>
  <c r="XW11" i="18"/>
  <c r="XV11" i="18"/>
  <c r="XU11" i="18"/>
  <c r="XQ11" i="18"/>
  <c r="YI10" i="18"/>
  <c r="YH10" i="18"/>
  <c r="YG10" i="18"/>
  <c r="YF10" i="18"/>
  <c r="YE10" i="18"/>
  <c r="YD10" i="18"/>
  <c r="XZ10" i="18"/>
  <c r="XW10" i="18"/>
  <c r="XU10" i="18"/>
  <c r="XV10" i="18" s="1"/>
  <c r="XY10" i="18" s="1"/>
  <c r="XQ10" i="18"/>
  <c r="YH9" i="18"/>
  <c r="YI9" i="18" s="1"/>
  <c r="YG9" i="18"/>
  <c r="YF9" i="18"/>
  <c r="YE9" i="18"/>
  <c r="YD9" i="18"/>
  <c r="XZ9" i="18"/>
  <c r="XW9" i="18"/>
  <c r="XV9" i="18"/>
  <c r="XU9" i="18"/>
  <c r="XQ9" i="18"/>
  <c r="YI8" i="18"/>
  <c r="YH8" i="18"/>
  <c r="YG8" i="18"/>
  <c r="YF8" i="18"/>
  <c r="YE8" i="18"/>
  <c r="YD8" i="18"/>
  <c r="XZ8" i="18"/>
  <c r="XW8" i="18"/>
  <c r="XU8" i="18"/>
  <c r="XV8" i="18" s="1"/>
  <c r="XQ8" i="18"/>
  <c r="XZ5" i="18"/>
  <c r="YI4" i="18"/>
  <c r="YF3" i="18"/>
  <c r="XZ3" i="18"/>
  <c r="WW111" i="18"/>
  <c r="WW110" i="18"/>
  <c r="WW109" i="18"/>
  <c r="XJ104" i="18"/>
  <c r="WW108" i="18" s="1"/>
  <c r="XJ102" i="18"/>
  <c r="XG101" i="18"/>
  <c r="WV109" i="18" s="1"/>
  <c r="WX101" i="18"/>
  <c r="WV107" i="18" s="1"/>
  <c r="WV101" i="18"/>
  <c r="XM100" i="18"/>
  <c r="XL100" i="18"/>
  <c r="XK100" i="18"/>
  <c r="XJ100" i="18"/>
  <c r="XI100" i="18"/>
  <c r="XH100" i="18"/>
  <c r="XD100" i="18"/>
  <c r="XC100" i="18"/>
  <c r="XA100" i="18"/>
  <c r="WZ100" i="18"/>
  <c r="WY100" i="18"/>
  <c r="WU100" i="18"/>
  <c r="XM99" i="18"/>
  <c r="XL99" i="18"/>
  <c r="XK99" i="18"/>
  <c r="XJ99" i="18"/>
  <c r="XI99" i="18"/>
  <c r="XH99" i="18"/>
  <c r="XD99" i="18"/>
  <c r="XC99" i="18"/>
  <c r="XA99" i="18"/>
  <c r="WZ99" i="18"/>
  <c r="WY99" i="18"/>
  <c r="WU99" i="18"/>
  <c r="XM98" i="18"/>
  <c r="XL98" i="18"/>
  <c r="XK98" i="18"/>
  <c r="XJ98" i="18"/>
  <c r="XI98" i="18"/>
  <c r="XH98" i="18"/>
  <c r="XD98" i="18"/>
  <c r="XC98" i="18"/>
  <c r="XA98" i="18"/>
  <c r="WZ98" i="18"/>
  <c r="WY98" i="18"/>
  <c r="WU98" i="18"/>
  <c r="XM97" i="18"/>
  <c r="XL97" i="18"/>
  <c r="XK97" i="18"/>
  <c r="XJ97" i="18"/>
  <c r="XI97" i="18"/>
  <c r="XH97" i="18"/>
  <c r="XD97" i="18"/>
  <c r="XC97" i="18"/>
  <c r="XA97" i="18"/>
  <c r="WZ97" i="18"/>
  <c r="WY97" i="18"/>
  <c r="WU97" i="18"/>
  <c r="XM96" i="18"/>
  <c r="XL96" i="18"/>
  <c r="XK96" i="18"/>
  <c r="XJ96" i="18"/>
  <c r="XI96" i="18"/>
  <c r="XH96" i="18"/>
  <c r="XD96" i="18"/>
  <c r="XC96" i="18"/>
  <c r="XA96" i="18"/>
  <c r="WZ96" i="18"/>
  <c r="WY96" i="18"/>
  <c r="WU96" i="18"/>
  <c r="XM95" i="18"/>
  <c r="XL95" i="18"/>
  <c r="XK95" i="18"/>
  <c r="XJ95" i="18"/>
  <c r="XI95" i="18"/>
  <c r="XH95" i="18"/>
  <c r="XD95" i="18"/>
  <c r="XC95" i="18"/>
  <c r="XA95" i="18"/>
  <c r="WZ95" i="18"/>
  <c r="WY95" i="18"/>
  <c r="WU95" i="18"/>
  <c r="XM94" i="18"/>
  <c r="XL94" i="18"/>
  <c r="XK94" i="18"/>
  <c r="XJ94" i="18"/>
  <c r="XI94" i="18"/>
  <c r="XH94" i="18"/>
  <c r="XD94" i="18"/>
  <c r="XC94" i="18"/>
  <c r="XA94" i="18"/>
  <c r="WZ94" i="18"/>
  <c r="WY94" i="18"/>
  <c r="WU94" i="18"/>
  <c r="XM93" i="18"/>
  <c r="XL93" i="18"/>
  <c r="XK93" i="18"/>
  <c r="XJ93" i="18"/>
  <c r="XI93" i="18"/>
  <c r="XH93" i="18"/>
  <c r="XD93" i="18"/>
  <c r="XC93" i="18"/>
  <c r="XA93" i="18"/>
  <c r="WZ93" i="18"/>
  <c r="WY93" i="18"/>
  <c r="WU93" i="18"/>
  <c r="XM92" i="18"/>
  <c r="XL92" i="18"/>
  <c r="XK92" i="18"/>
  <c r="XJ92" i="18"/>
  <c r="XI92" i="18"/>
  <c r="XH92" i="18"/>
  <c r="XD92" i="18"/>
  <c r="XC92" i="18"/>
  <c r="XA92" i="18"/>
  <c r="WZ92" i="18"/>
  <c r="WY92" i="18"/>
  <c r="WU92" i="18"/>
  <c r="XM91" i="18"/>
  <c r="XL91" i="18"/>
  <c r="XK91" i="18"/>
  <c r="XJ91" i="18"/>
  <c r="XI91" i="18"/>
  <c r="XH91" i="18"/>
  <c r="XD91" i="18"/>
  <c r="XC91" i="18"/>
  <c r="XA91" i="18"/>
  <c r="WZ91" i="18"/>
  <c r="WY91" i="18"/>
  <c r="WU91" i="18"/>
  <c r="XM90" i="18"/>
  <c r="XL90" i="18"/>
  <c r="XK90" i="18"/>
  <c r="XJ90" i="18"/>
  <c r="XI90" i="18"/>
  <c r="XH90" i="18"/>
  <c r="XD90" i="18"/>
  <c r="XC90" i="18"/>
  <c r="XA90" i="18"/>
  <c r="WZ90" i="18"/>
  <c r="WY90" i="18"/>
  <c r="WU90" i="18"/>
  <c r="XM89" i="18"/>
  <c r="XL89" i="18"/>
  <c r="XK89" i="18"/>
  <c r="XJ89" i="18"/>
  <c r="XI89" i="18"/>
  <c r="XH89" i="18"/>
  <c r="XD89" i="18"/>
  <c r="XC89" i="18"/>
  <c r="XA89" i="18"/>
  <c r="WZ89" i="18"/>
  <c r="WY89" i="18"/>
  <c r="WU89" i="18"/>
  <c r="XM88" i="18"/>
  <c r="XL88" i="18"/>
  <c r="XK88" i="18"/>
  <c r="XJ88" i="18"/>
  <c r="XI88" i="18"/>
  <c r="XH88" i="18"/>
  <c r="XD88" i="18"/>
  <c r="XC88" i="18"/>
  <c r="XA88" i="18"/>
  <c r="WZ88" i="18"/>
  <c r="WY88" i="18"/>
  <c r="WU88" i="18"/>
  <c r="XM87" i="18"/>
  <c r="XL87" i="18"/>
  <c r="XK87" i="18"/>
  <c r="XJ87" i="18"/>
  <c r="XI87" i="18"/>
  <c r="XH87" i="18"/>
  <c r="XD87" i="18"/>
  <c r="XC87" i="18"/>
  <c r="XA87" i="18"/>
  <c r="WZ87" i="18"/>
  <c r="WY87" i="18"/>
  <c r="WU87" i="18"/>
  <c r="XM86" i="18"/>
  <c r="XL86" i="18"/>
  <c r="XK86" i="18"/>
  <c r="XJ86" i="18"/>
  <c r="XI86" i="18"/>
  <c r="XH86" i="18"/>
  <c r="XD86" i="18"/>
  <c r="XC86" i="18"/>
  <c r="XA86" i="18"/>
  <c r="WZ86" i="18"/>
  <c r="WY86" i="18"/>
  <c r="WU86" i="18"/>
  <c r="XM85" i="18"/>
  <c r="XL85" i="18"/>
  <c r="XK85" i="18"/>
  <c r="XJ85" i="18"/>
  <c r="XI85" i="18"/>
  <c r="XH85" i="18"/>
  <c r="XD85" i="18"/>
  <c r="XC85" i="18"/>
  <c r="XA85" i="18"/>
  <c r="WZ85" i="18"/>
  <c r="WY85" i="18"/>
  <c r="WU85" i="18"/>
  <c r="XM84" i="18"/>
  <c r="XL84" i="18"/>
  <c r="XK84" i="18"/>
  <c r="XJ84" i="18"/>
  <c r="XI84" i="18"/>
  <c r="XH84" i="18"/>
  <c r="XD84" i="18"/>
  <c r="XC84" i="18"/>
  <c r="XA84" i="18"/>
  <c r="WZ84" i="18"/>
  <c r="WY84" i="18"/>
  <c r="WU84" i="18"/>
  <c r="XM83" i="18"/>
  <c r="XL83" i="18"/>
  <c r="XK83" i="18"/>
  <c r="XJ83" i="18"/>
  <c r="XI83" i="18"/>
  <c r="XH83" i="18"/>
  <c r="XD83" i="18"/>
  <c r="XC83" i="18"/>
  <c r="XA83" i="18"/>
  <c r="WZ83" i="18"/>
  <c r="WY83" i="18"/>
  <c r="WU83" i="18"/>
  <c r="XM82" i="18"/>
  <c r="XL82" i="18"/>
  <c r="XK82" i="18"/>
  <c r="XJ82" i="18"/>
  <c r="XI82" i="18"/>
  <c r="XH82" i="18"/>
  <c r="XD82" i="18"/>
  <c r="XC82" i="18"/>
  <c r="XA82" i="18"/>
  <c r="WZ82" i="18"/>
  <c r="WY82" i="18"/>
  <c r="WU82" i="18"/>
  <c r="XM81" i="18"/>
  <c r="XL81" i="18"/>
  <c r="XK81" i="18"/>
  <c r="XJ81" i="18"/>
  <c r="XI81" i="18"/>
  <c r="XH81" i="18"/>
  <c r="XD81" i="18"/>
  <c r="XC81" i="18"/>
  <c r="XA81" i="18"/>
  <c r="WZ81" i="18"/>
  <c r="WY81" i="18"/>
  <c r="WU81" i="18"/>
  <c r="XM80" i="18"/>
  <c r="XL80" i="18"/>
  <c r="XK80" i="18"/>
  <c r="XJ80" i="18"/>
  <c r="XI80" i="18"/>
  <c r="XH80" i="18"/>
  <c r="XD80" i="18"/>
  <c r="XC80" i="18"/>
  <c r="XA80" i="18"/>
  <c r="WZ80" i="18"/>
  <c r="WY80" i="18"/>
  <c r="WU80" i="18"/>
  <c r="XM79" i="18"/>
  <c r="XL79" i="18"/>
  <c r="XK79" i="18"/>
  <c r="XJ79" i="18"/>
  <c r="XI79" i="18"/>
  <c r="XH79" i="18"/>
  <c r="XD79" i="18"/>
  <c r="XC79" i="18"/>
  <c r="XA79" i="18"/>
  <c r="WZ79" i="18"/>
  <c r="WY79" i="18"/>
  <c r="WU79" i="18"/>
  <c r="XM78" i="18"/>
  <c r="XL78" i="18"/>
  <c r="XK78" i="18"/>
  <c r="XJ78" i="18"/>
  <c r="XI78" i="18"/>
  <c r="XH78" i="18"/>
  <c r="XD78" i="18"/>
  <c r="XC78" i="18"/>
  <c r="XA78" i="18"/>
  <c r="WZ78" i="18"/>
  <c r="WY78" i="18"/>
  <c r="WU78" i="18"/>
  <c r="XM77" i="18"/>
  <c r="XL77" i="18"/>
  <c r="XK77" i="18"/>
  <c r="XJ77" i="18"/>
  <c r="XI77" i="18"/>
  <c r="XH77" i="18"/>
  <c r="XD77" i="18"/>
  <c r="XC77" i="18"/>
  <c r="XA77" i="18"/>
  <c r="WZ77" i="18"/>
  <c r="WY77" i="18"/>
  <c r="WU77" i="18"/>
  <c r="XM76" i="18"/>
  <c r="XL76" i="18"/>
  <c r="XK76" i="18"/>
  <c r="XJ76" i="18"/>
  <c r="XI76" i="18"/>
  <c r="XH76" i="18"/>
  <c r="XD76" i="18"/>
  <c r="XC76" i="18"/>
  <c r="XA76" i="18"/>
  <c r="WZ76" i="18"/>
  <c r="WY76" i="18"/>
  <c r="WU76" i="18"/>
  <c r="XM75" i="18"/>
  <c r="XL75" i="18"/>
  <c r="XK75" i="18"/>
  <c r="XJ75" i="18"/>
  <c r="XI75" i="18"/>
  <c r="XH75" i="18"/>
  <c r="XD75" i="18"/>
  <c r="XC75" i="18"/>
  <c r="XA75" i="18"/>
  <c r="WZ75" i="18"/>
  <c r="WY75" i="18"/>
  <c r="WU75" i="18"/>
  <c r="XM74" i="18"/>
  <c r="XL74" i="18"/>
  <c r="XK74" i="18"/>
  <c r="XJ74" i="18"/>
  <c r="XI74" i="18"/>
  <c r="XH74" i="18"/>
  <c r="XD74" i="18"/>
  <c r="XC74" i="18"/>
  <c r="XA74" i="18"/>
  <c r="WZ74" i="18"/>
  <c r="WY74" i="18"/>
  <c r="WU74" i="18"/>
  <c r="XM73" i="18"/>
  <c r="XL73" i="18"/>
  <c r="XK73" i="18"/>
  <c r="XJ73" i="18"/>
  <c r="XI73" i="18"/>
  <c r="XH73" i="18"/>
  <c r="XD73" i="18"/>
  <c r="XC73" i="18"/>
  <c r="XA73" i="18"/>
  <c r="WZ73" i="18"/>
  <c r="WY73" i="18"/>
  <c r="WU73" i="18"/>
  <c r="XM72" i="18"/>
  <c r="XL72" i="18"/>
  <c r="XK72" i="18"/>
  <c r="XJ72" i="18"/>
  <c r="XI72" i="18"/>
  <c r="XH72" i="18"/>
  <c r="XD72" i="18"/>
  <c r="XC72" i="18"/>
  <c r="XA72" i="18"/>
  <c r="WZ72" i="18"/>
  <c r="WY72" i="18"/>
  <c r="WU72" i="18"/>
  <c r="XM71" i="18"/>
  <c r="XL71" i="18"/>
  <c r="XK71" i="18"/>
  <c r="XJ71" i="18"/>
  <c r="XI71" i="18"/>
  <c r="XH71" i="18"/>
  <c r="XD71" i="18"/>
  <c r="XC71" i="18"/>
  <c r="XA71" i="18"/>
  <c r="WZ71" i="18"/>
  <c r="WY71" i="18"/>
  <c r="WU71" i="18"/>
  <c r="XM70" i="18"/>
  <c r="XL70" i="18"/>
  <c r="XK70" i="18"/>
  <c r="XJ70" i="18"/>
  <c r="XI70" i="18"/>
  <c r="XH70" i="18"/>
  <c r="XD70" i="18"/>
  <c r="XC70" i="18"/>
  <c r="XA70" i="18"/>
  <c r="WZ70" i="18"/>
  <c r="WY70" i="18"/>
  <c r="WU70" i="18"/>
  <c r="XM69" i="18"/>
  <c r="XL69" i="18"/>
  <c r="XK69" i="18"/>
  <c r="XJ69" i="18"/>
  <c r="XI69" i="18"/>
  <c r="XH69" i="18"/>
  <c r="XD69" i="18"/>
  <c r="XC69" i="18"/>
  <c r="XA69" i="18"/>
  <c r="WZ69" i="18"/>
  <c r="WY69" i="18"/>
  <c r="WU69" i="18"/>
  <c r="XM68" i="18"/>
  <c r="XL68" i="18"/>
  <c r="XK68" i="18"/>
  <c r="XJ68" i="18"/>
  <c r="XI68" i="18"/>
  <c r="XH68" i="18"/>
  <c r="XD68" i="18"/>
  <c r="XC68" i="18"/>
  <c r="XA68" i="18"/>
  <c r="WZ68" i="18"/>
  <c r="WY68" i="18"/>
  <c r="WU68" i="18"/>
  <c r="XM67" i="18"/>
  <c r="XL67" i="18"/>
  <c r="XK67" i="18"/>
  <c r="XJ67" i="18"/>
  <c r="XI67" i="18"/>
  <c r="XH67" i="18"/>
  <c r="XD67" i="18"/>
  <c r="XC67" i="18"/>
  <c r="XA67" i="18"/>
  <c r="WZ67" i="18"/>
  <c r="WY67" i="18"/>
  <c r="WU67" i="18"/>
  <c r="XM66" i="18"/>
  <c r="XL66" i="18"/>
  <c r="XK66" i="18"/>
  <c r="XJ66" i="18"/>
  <c r="XI66" i="18"/>
  <c r="XH66" i="18"/>
  <c r="XD66" i="18"/>
  <c r="XC66" i="18"/>
  <c r="XA66" i="18"/>
  <c r="WZ66" i="18"/>
  <c r="WY66" i="18"/>
  <c r="WU66" i="18"/>
  <c r="XM65" i="18"/>
  <c r="XL65" i="18"/>
  <c r="XK65" i="18"/>
  <c r="XJ65" i="18"/>
  <c r="XI65" i="18"/>
  <c r="XH65" i="18"/>
  <c r="XD65" i="18"/>
  <c r="XC65" i="18"/>
  <c r="XA65" i="18"/>
  <c r="WZ65" i="18"/>
  <c r="WY65" i="18"/>
  <c r="WU65" i="18"/>
  <c r="XM64" i="18"/>
  <c r="XL64" i="18"/>
  <c r="XK64" i="18"/>
  <c r="XJ64" i="18"/>
  <c r="XI64" i="18"/>
  <c r="XH64" i="18"/>
  <c r="XD64" i="18"/>
  <c r="XC64" i="18"/>
  <c r="XA64" i="18"/>
  <c r="WZ64" i="18"/>
  <c r="WY64" i="18"/>
  <c r="WU64" i="18"/>
  <c r="XM63" i="18"/>
  <c r="XL63" i="18"/>
  <c r="XK63" i="18"/>
  <c r="XJ63" i="18"/>
  <c r="XI63" i="18"/>
  <c r="XH63" i="18"/>
  <c r="XD63" i="18"/>
  <c r="XA63" i="18"/>
  <c r="WY63" i="18"/>
  <c r="WZ63" i="18" s="1"/>
  <c r="XC63" i="18" s="1"/>
  <c r="WU63" i="18"/>
  <c r="XM62" i="18"/>
  <c r="XL62" i="18"/>
  <c r="XK62" i="18"/>
  <c r="XJ62" i="18"/>
  <c r="XI62" i="18"/>
  <c r="XH62" i="18"/>
  <c r="XD62" i="18"/>
  <c r="XA62" i="18"/>
  <c r="WY62" i="18"/>
  <c r="WZ62" i="18" s="1"/>
  <c r="XC62" i="18" s="1"/>
  <c r="WU62" i="18"/>
  <c r="XM61" i="18"/>
  <c r="XL61" i="18"/>
  <c r="XK61" i="18"/>
  <c r="XJ61" i="18"/>
  <c r="XI61" i="18"/>
  <c r="XH61" i="18"/>
  <c r="XD61" i="18"/>
  <c r="XC61" i="18"/>
  <c r="XA61" i="18"/>
  <c r="WZ61" i="18"/>
  <c r="WY61" i="18"/>
  <c r="WU61" i="18"/>
  <c r="XM60" i="18"/>
  <c r="XL60" i="18"/>
  <c r="XK60" i="18"/>
  <c r="XJ60" i="18"/>
  <c r="XI60" i="18"/>
  <c r="XH60" i="18"/>
  <c r="XD60" i="18"/>
  <c r="XC60" i="18"/>
  <c r="XA60" i="18"/>
  <c r="WZ60" i="18"/>
  <c r="WY60" i="18"/>
  <c r="WU60" i="18"/>
  <c r="XM59" i="18"/>
  <c r="XL59" i="18"/>
  <c r="XK59" i="18"/>
  <c r="XJ59" i="18"/>
  <c r="XI59" i="18"/>
  <c r="XH59" i="18"/>
  <c r="XD59" i="18"/>
  <c r="XC59" i="18"/>
  <c r="XA59" i="18"/>
  <c r="WZ59" i="18"/>
  <c r="WY59" i="18"/>
  <c r="XM58" i="18"/>
  <c r="XL58" i="18"/>
  <c r="XK58" i="18"/>
  <c r="XJ58" i="18"/>
  <c r="XI58" i="18"/>
  <c r="XH58" i="18"/>
  <c r="XD58" i="18"/>
  <c r="XC58" i="18"/>
  <c r="XA58" i="18"/>
  <c r="WZ58" i="18"/>
  <c r="WY58" i="18"/>
  <c r="WU58" i="18"/>
  <c r="XM57" i="18"/>
  <c r="XL57" i="18"/>
  <c r="XK57" i="18"/>
  <c r="XJ57" i="18"/>
  <c r="XI57" i="18"/>
  <c r="XH57" i="18"/>
  <c r="XD57" i="18"/>
  <c r="XC57" i="18"/>
  <c r="XA57" i="18"/>
  <c r="WZ57" i="18"/>
  <c r="WY57" i="18"/>
  <c r="WU57" i="18"/>
  <c r="XL56" i="18"/>
  <c r="XJ56" i="18"/>
  <c r="XI56" i="18"/>
  <c r="XK56" i="18" s="1"/>
  <c r="XM56" i="18" s="1"/>
  <c r="XH56" i="18"/>
  <c r="XD56" i="18"/>
  <c r="XA56" i="18"/>
  <c r="WY56" i="18"/>
  <c r="WZ56" i="18" s="1"/>
  <c r="XC56" i="18" s="1"/>
  <c r="WU56" i="18"/>
  <c r="XM55" i="18"/>
  <c r="XL55" i="18"/>
  <c r="XK55" i="18"/>
  <c r="XJ55" i="18"/>
  <c r="XI55" i="18"/>
  <c r="XH55" i="18"/>
  <c r="XD55" i="18"/>
  <c r="XC55" i="18"/>
  <c r="XA55" i="18"/>
  <c r="WZ55" i="18"/>
  <c r="WY55" i="18"/>
  <c r="WU55" i="18"/>
  <c r="XM54" i="18"/>
  <c r="XL54" i="18"/>
  <c r="XK54" i="18"/>
  <c r="XJ54" i="18"/>
  <c r="XI54" i="18"/>
  <c r="XH54" i="18"/>
  <c r="XD54" i="18"/>
  <c r="XC54" i="18"/>
  <c r="XA54" i="18"/>
  <c r="WZ54" i="18"/>
  <c r="WY54" i="18"/>
  <c r="WU54" i="18"/>
  <c r="XM53" i="18"/>
  <c r="XL53" i="18"/>
  <c r="XK53" i="18"/>
  <c r="XJ53" i="18"/>
  <c r="XI53" i="18"/>
  <c r="XH53" i="18"/>
  <c r="XD53" i="18"/>
  <c r="XA53" i="18"/>
  <c r="WY53" i="18"/>
  <c r="WZ53" i="18" s="1"/>
  <c r="WU53" i="18"/>
  <c r="XM52" i="18"/>
  <c r="XL52" i="18"/>
  <c r="XK52" i="18"/>
  <c r="XJ52" i="18"/>
  <c r="XI52" i="18"/>
  <c r="XH52" i="18"/>
  <c r="XD52" i="18"/>
  <c r="XC52" i="18"/>
  <c r="XA52" i="18"/>
  <c r="WZ52" i="18"/>
  <c r="WY52" i="18"/>
  <c r="WU52" i="18"/>
  <c r="XM51" i="18"/>
  <c r="XL51" i="18"/>
  <c r="XK51" i="18"/>
  <c r="XJ51" i="18"/>
  <c r="XI51" i="18"/>
  <c r="XH51" i="18"/>
  <c r="XD51" i="18"/>
  <c r="XC51" i="18"/>
  <c r="XA51" i="18"/>
  <c r="WZ51" i="18"/>
  <c r="WY51" i="18"/>
  <c r="WU51" i="18"/>
  <c r="XM50" i="18"/>
  <c r="XL50" i="18"/>
  <c r="XK50" i="18"/>
  <c r="XJ50" i="18"/>
  <c r="XI50" i="18"/>
  <c r="XH50" i="18"/>
  <c r="XD50" i="18"/>
  <c r="XA50" i="18"/>
  <c r="WZ50" i="18"/>
  <c r="XC50" i="18" s="1"/>
  <c r="WY50" i="18"/>
  <c r="WU50" i="18"/>
  <c r="XM49" i="18"/>
  <c r="XL49" i="18"/>
  <c r="XK49" i="18"/>
  <c r="XJ49" i="18"/>
  <c r="XI49" i="18"/>
  <c r="XH49" i="18"/>
  <c r="XD49" i="18"/>
  <c r="XC49" i="18"/>
  <c r="XA49" i="18"/>
  <c r="WZ49" i="18"/>
  <c r="WY49" i="18"/>
  <c r="WU49" i="18"/>
  <c r="XM48" i="18"/>
  <c r="XL48" i="18"/>
  <c r="XK48" i="18"/>
  <c r="XJ48" i="18"/>
  <c r="XI48" i="18"/>
  <c r="XH48" i="18"/>
  <c r="XD48" i="18"/>
  <c r="XA48" i="18"/>
  <c r="WY48" i="18"/>
  <c r="WZ48" i="18" s="1"/>
  <c r="XC48" i="18" s="1"/>
  <c r="WU48" i="18"/>
  <c r="XL47" i="18"/>
  <c r="XJ47" i="18"/>
  <c r="XI47" i="18"/>
  <c r="XH47" i="18"/>
  <c r="XD47" i="18"/>
  <c r="XA47" i="18"/>
  <c r="WY47" i="18"/>
  <c r="WZ47" i="18" s="1"/>
  <c r="WU47" i="18"/>
  <c r="XM46" i="18"/>
  <c r="XL46" i="18"/>
  <c r="XK46" i="18"/>
  <c r="XJ46" i="18"/>
  <c r="XI46" i="18"/>
  <c r="XH46" i="18"/>
  <c r="XD46" i="18"/>
  <c r="XC46" i="18"/>
  <c r="XA46" i="18"/>
  <c r="WZ46" i="18"/>
  <c r="WY46" i="18"/>
  <c r="WU46" i="18"/>
  <c r="XM45" i="18"/>
  <c r="XL45" i="18"/>
  <c r="XK45" i="18"/>
  <c r="XJ45" i="18"/>
  <c r="XI45" i="18"/>
  <c r="XH45" i="18"/>
  <c r="XD45" i="18"/>
  <c r="XC45" i="18"/>
  <c r="XA45" i="18"/>
  <c r="WZ45" i="18"/>
  <c r="WY45" i="18"/>
  <c r="WU45" i="18"/>
  <c r="XM44" i="18"/>
  <c r="XL44" i="18"/>
  <c r="XK44" i="18"/>
  <c r="XJ44" i="18"/>
  <c r="XI44" i="18"/>
  <c r="XH44" i="18"/>
  <c r="XD44" i="18"/>
  <c r="XA44" i="18"/>
  <c r="WY44" i="18"/>
  <c r="WZ44" i="18" s="1"/>
  <c r="WU44" i="18"/>
  <c r="XM43" i="18"/>
  <c r="XL43" i="18"/>
  <c r="XK43" i="18"/>
  <c r="XJ43" i="18"/>
  <c r="XI43" i="18"/>
  <c r="XH43" i="18"/>
  <c r="XD43" i="18"/>
  <c r="XC43" i="18"/>
  <c r="XA43" i="18"/>
  <c r="WZ43" i="18"/>
  <c r="WY43" i="18"/>
  <c r="WU43" i="18"/>
  <c r="XM42" i="18"/>
  <c r="XL42" i="18"/>
  <c r="XK42" i="18"/>
  <c r="XJ42" i="18"/>
  <c r="XI42" i="18"/>
  <c r="XH42" i="18"/>
  <c r="XD42" i="18"/>
  <c r="XC42" i="18"/>
  <c r="XA42" i="18"/>
  <c r="WZ42" i="18"/>
  <c r="WY42" i="18"/>
  <c r="WU42" i="18"/>
  <c r="XM41" i="18"/>
  <c r="XL41" i="18"/>
  <c r="XK41" i="18"/>
  <c r="XJ41" i="18"/>
  <c r="XI41" i="18"/>
  <c r="XH41" i="18"/>
  <c r="XD41" i="18"/>
  <c r="XA41" i="18"/>
  <c r="WY41" i="18"/>
  <c r="WZ41" i="18" s="1"/>
  <c r="WU41" i="18"/>
  <c r="XM40" i="18"/>
  <c r="XL40" i="18"/>
  <c r="XK40" i="18"/>
  <c r="XJ40" i="18"/>
  <c r="XI40" i="18"/>
  <c r="XH40" i="18"/>
  <c r="XD40" i="18"/>
  <c r="XC40" i="18"/>
  <c r="XA40" i="18"/>
  <c r="WZ40" i="18"/>
  <c r="WY40" i="18"/>
  <c r="WU40" i="18"/>
  <c r="XM39" i="18"/>
  <c r="XL39" i="18"/>
  <c r="XK39" i="18"/>
  <c r="XJ39" i="18"/>
  <c r="XI39" i="18"/>
  <c r="XH39" i="18"/>
  <c r="XD39" i="18"/>
  <c r="XC39" i="18"/>
  <c r="XA39" i="18"/>
  <c r="WZ39" i="18"/>
  <c r="WY39" i="18"/>
  <c r="WU39" i="18"/>
  <c r="XM38" i="18"/>
  <c r="XL38" i="18"/>
  <c r="XK38" i="18"/>
  <c r="XJ38" i="18"/>
  <c r="XI38" i="18"/>
  <c r="XH38" i="18"/>
  <c r="XD38" i="18"/>
  <c r="XA38" i="18"/>
  <c r="WZ38" i="18"/>
  <c r="WY38" i="18"/>
  <c r="WU38" i="18"/>
  <c r="XM37" i="18"/>
  <c r="XL37" i="18"/>
  <c r="XK37" i="18"/>
  <c r="XJ37" i="18"/>
  <c r="XI37" i="18"/>
  <c r="XH37" i="18"/>
  <c r="XD37" i="18"/>
  <c r="XC37" i="18"/>
  <c r="XA37" i="18"/>
  <c r="WZ37" i="18"/>
  <c r="WY37" i="18"/>
  <c r="WU37" i="18"/>
  <c r="XM36" i="18"/>
  <c r="XL36" i="18"/>
  <c r="XK36" i="18"/>
  <c r="XJ36" i="18"/>
  <c r="XI36" i="18"/>
  <c r="XH36" i="18"/>
  <c r="XD36" i="18"/>
  <c r="XC36" i="18"/>
  <c r="XA36" i="18"/>
  <c r="WZ36" i="18"/>
  <c r="WY36" i="18"/>
  <c r="WU36" i="18"/>
  <c r="XM35" i="18"/>
  <c r="XL35" i="18"/>
  <c r="XK35" i="18"/>
  <c r="XJ35" i="18"/>
  <c r="XI35" i="18"/>
  <c r="XH35" i="18"/>
  <c r="XD35" i="18"/>
  <c r="XC35" i="18"/>
  <c r="XA35" i="18"/>
  <c r="WZ35" i="18"/>
  <c r="WY35" i="18"/>
  <c r="XM34" i="18"/>
  <c r="XL34" i="18"/>
  <c r="XK34" i="18"/>
  <c r="XJ34" i="18"/>
  <c r="XI34" i="18"/>
  <c r="XH34" i="18"/>
  <c r="XD34" i="18"/>
  <c r="XC34" i="18"/>
  <c r="XA34" i="18"/>
  <c r="WZ34" i="18"/>
  <c r="WY34" i="18"/>
  <c r="WU34" i="18"/>
  <c r="XM33" i="18"/>
  <c r="XL33" i="18"/>
  <c r="XK33" i="18"/>
  <c r="XJ33" i="18"/>
  <c r="XI33" i="18"/>
  <c r="XH33" i="18"/>
  <c r="XD33" i="18"/>
  <c r="XC33" i="18"/>
  <c r="XA33" i="18"/>
  <c r="WZ33" i="18"/>
  <c r="WY33" i="18"/>
  <c r="WU33" i="18"/>
  <c r="XM32" i="18"/>
  <c r="XL32" i="18"/>
  <c r="XK32" i="18"/>
  <c r="XJ32" i="18"/>
  <c r="XI32" i="18"/>
  <c r="XH32" i="18"/>
  <c r="XD32" i="18"/>
  <c r="XA32" i="18"/>
  <c r="WY32" i="18"/>
  <c r="WZ32" i="18" s="1"/>
  <c r="XC32" i="18" s="1"/>
  <c r="WU32" i="18"/>
  <c r="XM31" i="18"/>
  <c r="XL31" i="18"/>
  <c r="XK31" i="18"/>
  <c r="XJ31" i="18"/>
  <c r="XI31" i="18"/>
  <c r="XH31" i="18"/>
  <c r="XD31" i="18"/>
  <c r="XC31" i="18"/>
  <c r="XA31" i="18"/>
  <c r="WZ31" i="18"/>
  <c r="WY31" i="18"/>
  <c r="WU31" i="18"/>
  <c r="XM30" i="18"/>
  <c r="XL30" i="18"/>
  <c r="XK30" i="18"/>
  <c r="XJ30" i="18"/>
  <c r="XI30" i="18"/>
  <c r="XH30" i="18"/>
  <c r="XD30" i="18"/>
  <c r="XC30" i="18"/>
  <c r="XA30" i="18"/>
  <c r="WZ30" i="18"/>
  <c r="WY30" i="18"/>
  <c r="WU30" i="18"/>
  <c r="XM29" i="18"/>
  <c r="XL29" i="18"/>
  <c r="XK29" i="18"/>
  <c r="XJ29" i="18"/>
  <c r="XI29" i="18"/>
  <c r="XH29" i="18"/>
  <c r="XD29" i="18"/>
  <c r="XA29" i="18"/>
  <c r="WY29" i="18"/>
  <c r="WZ29" i="18" s="1"/>
  <c r="WU29" i="18"/>
  <c r="XM28" i="18"/>
  <c r="XL28" i="18"/>
  <c r="XK28" i="18"/>
  <c r="XJ28" i="18"/>
  <c r="XI28" i="18"/>
  <c r="XH28" i="18"/>
  <c r="XD28" i="18"/>
  <c r="XA28" i="18"/>
  <c r="WY28" i="18"/>
  <c r="WZ28" i="18" s="1"/>
  <c r="XC28" i="18" s="1"/>
  <c r="WU28" i="18"/>
  <c r="XM27" i="18"/>
  <c r="XL27" i="18"/>
  <c r="XK27" i="18"/>
  <c r="XJ27" i="18"/>
  <c r="XI27" i="18"/>
  <c r="XH27" i="18"/>
  <c r="XD27" i="18"/>
  <c r="XA27" i="18"/>
  <c r="WZ27" i="18"/>
  <c r="WY27" i="18"/>
  <c r="WU27" i="18"/>
  <c r="XM26" i="18"/>
  <c r="XL26" i="18"/>
  <c r="XK26" i="18"/>
  <c r="XJ26" i="18"/>
  <c r="XI26" i="18"/>
  <c r="XH26" i="18"/>
  <c r="XD26" i="18"/>
  <c r="XA26" i="18"/>
  <c r="WY26" i="18"/>
  <c r="WZ26" i="18" s="1"/>
  <c r="WU26" i="18"/>
  <c r="XM25" i="18"/>
  <c r="XL25" i="18"/>
  <c r="XK25" i="18"/>
  <c r="XJ25" i="18"/>
  <c r="XI25" i="18"/>
  <c r="XH25" i="18"/>
  <c r="XD25" i="18"/>
  <c r="XC25" i="18"/>
  <c r="XA25" i="18"/>
  <c r="WZ25" i="18"/>
  <c r="WY25" i="18"/>
  <c r="WU25" i="18"/>
  <c r="XM24" i="18"/>
  <c r="XL24" i="18"/>
  <c r="XK24" i="18"/>
  <c r="XJ24" i="18"/>
  <c r="XI24" i="18"/>
  <c r="XH24" i="18"/>
  <c r="XD24" i="18"/>
  <c r="XC24" i="18"/>
  <c r="XA24" i="18"/>
  <c r="WZ24" i="18"/>
  <c r="WY24" i="18"/>
  <c r="WU24" i="18"/>
  <c r="XM23" i="18"/>
  <c r="XL23" i="18"/>
  <c r="XK23" i="18"/>
  <c r="XJ23" i="18"/>
  <c r="XI23" i="18"/>
  <c r="XH23" i="18"/>
  <c r="XD23" i="18"/>
  <c r="XA23" i="18"/>
  <c r="WY23" i="18"/>
  <c r="WZ23" i="18" s="1"/>
  <c r="WU23" i="18"/>
  <c r="XM22" i="18"/>
  <c r="XL22" i="18"/>
  <c r="XK22" i="18"/>
  <c r="XJ22" i="18"/>
  <c r="XI22" i="18"/>
  <c r="XH22" i="18"/>
  <c r="XD22" i="18"/>
  <c r="XA22" i="18"/>
  <c r="WY22" i="18"/>
  <c r="WZ22" i="18" s="1"/>
  <c r="XC22" i="18" s="1"/>
  <c r="WU22" i="18"/>
  <c r="XM21" i="18"/>
  <c r="XL21" i="18"/>
  <c r="XK21" i="18"/>
  <c r="XJ21" i="18"/>
  <c r="XI21" i="18"/>
  <c r="XH21" i="18"/>
  <c r="XD21" i="18"/>
  <c r="XA21" i="18"/>
  <c r="WY21" i="18"/>
  <c r="WZ21" i="18" s="1"/>
  <c r="XC21" i="18" s="1"/>
  <c r="WU21" i="18"/>
  <c r="XM20" i="18"/>
  <c r="XL20" i="18"/>
  <c r="XK20" i="18"/>
  <c r="XJ20" i="18"/>
  <c r="XI20" i="18"/>
  <c r="XH20" i="18"/>
  <c r="XD20" i="18"/>
  <c r="XA20" i="18"/>
  <c r="WY20" i="18"/>
  <c r="WZ20" i="18" s="1"/>
  <c r="WU20" i="18"/>
  <c r="XM19" i="18"/>
  <c r="XL19" i="18"/>
  <c r="XK19" i="18"/>
  <c r="XJ19" i="18"/>
  <c r="XI19" i="18"/>
  <c r="XH19" i="18"/>
  <c r="XD19" i="18"/>
  <c r="XC19" i="18"/>
  <c r="XA19" i="18"/>
  <c r="WZ19" i="18"/>
  <c r="WY19" i="18"/>
  <c r="WU19" i="18"/>
  <c r="XL18" i="18"/>
  <c r="XJ18" i="18"/>
  <c r="XI18" i="18"/>
  <c r="XK18" i="18" s="1"/>
  <c r="XH18" i="18"/>
  <c r="XD18" i="18"/>
  <c r="XC18" i="18"/>
  <c r="XA18" i="18"/>
  <c r="WZ18" i="18"/>
  <c r="WY18" i="18"/>
  <c r="WU18" i="18"/>
  <c r="XL17" i="18"/>
  <c r="XJ17" i="18"/>
  <c r="XI17" i="18"/>
  <c r="XK17" i="18" s="1"/>
  <c r="XM17" i="18" s="1"/>
  <c r="XH17" i="18"/>
  <c r="XD17" i="18"/>
  <c r="XC17" i="18"/>
  <c r="XA17" i="18"/>
  <c r="WZ17" i="18"/>
  <c r="WY17" i="18"/>
  <c r="XM16" i="18"/>
  <c r="XL16" i="18"/>
  <c r="XK16" i="18"/>
  <c r="XJ16" i="18"/>
  <c r="XI16" i="18"/>
  <c r="XH16" i="18"/>
  <c r="XD16" i="18"/>
  <c r="XC16" i="18"/>
  <c r="XA16" i="18"/>
  <c r="WZ16" i="18"/>
  <c r="WY16" i="18"/>
  <c r="WU16" i="18"/>
  <c r="XM15" i="18"/>
  <c r="XL15" i="18"/>
  <c r="XK15" i="18"/>
  <c r="XJ15" i="18"/>
  <c r="XI15" i="18"/>
  <c r="XH15" i="18"/>
  <c r="XD15" i="18"/>
  <c r="XA15" i="18"/>
  <c r="WZ15" i="18"/>
  <c r="WY15" i="18"/>
  <c r="WU15" i="18"/>
  <c r="XM14" i="18"/>
  <c r="XL14" i="18"/>
  <c r="XK14" i="18"/>
  <c r="XJ14" i="18"/>
  <c r="XI14" i="18"/>
  <c r="XH14" i="18"/>
  <c r="XD14" i="18"/>
  <c r="XA14" i="18"/>
  <c r="WY14" i="18"/>
  <c r="WZ14" i="18" s="1"/>
  <c r="WU14" i="18"/>
  <c r="XM13" i="18"/>
  <c r="XL13" i="18"/>
  <c r="XK13" i="18"/>
  <c r="XJ13" i="18"/>
  <c r="XI13" i="18"/>
  <c r="XH13" i="18"/>
  <c r="XD13" i="18"/>
  <c r="XC13" i="18"/>
  <c r="XA13" i="18"/>
  <c r="WZ13" i="18"/>
  <c r="WY13" i="18"/>
  <c r="WU13" i="18"/>
  <c r="XM12" i="18"/>
  <c r="XL12" i="18"/>
  <c r="XK12" i="18"/>
  <c r="XJ12" i="18"/>
  <c r="XI12" i="18"/>
  <c r="XH12" i="18"/>
  <c r="XD12" i="18"/>
  <c r="XC12" i="18"/>
  <c r="XA12" i="18"/>
  <c r="WZ12" i="18"/>
  <c r="WY12" i="18"/>
  <c r="WU12" i="18"/>
  <c r="XM11" i="18"/>
  <c r="XL11" i="18"/>
  <c r="XK11" i="18"/>
  <c r="XJ11" i="18"/>
  <c r="XI11" i="18"/>
  <c r="XH11" i="18"/>
  <c r="XD11" i="18"/>
  <c r="XC11" i="18"/>
  <c r="XA11" i="18"/>
  <c r="WZ11" i="18"/>
  <c r="WY11" i="18"/>
  <c r="XM10" i="18"/>
  <c r="XL10" i="18"/>
  <c r="XK10" i="18"/>
  <c r="XJ10" i="18"/>
  <c r="XI10" i="18"/>
  <c r="XH10" i="18"/>
  <c r="XD10" i="18"/>
  <c r="XC10" i="18"/>
  <c r="XA10" i="18"/>
  <c r="WZ10" i="18"/>
  <c r="WY10" i="18"/>
  <c r="WU10" i="18"/>
  <c r="XM9" i="18"/>
  <c r="XL9" i="18"/>
  <c r="XK9" i="18"/>
  <c r="XJ9" i="18"/>
  <c r="XI9" i="18"/>
  <c r="XH9" i="18"/>
  <c r="XD9" i="18"/>
  <c r="XA9" i="18"/>
  <c r="WY9" i="18"/>
  <c r="WZ9" i="18" s="1"/>
  <c r="XC9" i="18" s="1"/>
  <c r="WU9" i="18"/>
  <c r="XM8" i="18"/>
  <c r="XL8" i="18"/>
  <c r="XK8" i="18"/>
  <c r="XJ8" i="18"/>
  <c r="XI8" i="18"/>
  <c r="XH8" i="18"/>
  <c r="XD8" i="18"/>
  <c r="XA8" i="18"/>
  <c r="WY8" i="18"/>
  <c r="WZ8" i="18" s="1"/>
  <c r="WU8" i="18"/>
  <c r="XD5" i="18"/>
  <c r="XM4" i="18"/>
  <c r="XJ3" i="18"/>
  <c r="XD3" i="18"/>
  <c r="WA111" i="18"/>
  <c r="WA110" i="18"/>
  <c r="WA109" i="18"/>
  <c r="WA108" i="18"/>
  <c r="WN104" i="18"/>
  <c r="WN102" i="18"/>
  <c r="WA107" i="18" s="1"/>
  <c r="WP101" i="18"/>
  <c r="WK101" i="18"/>
  <c r="VZ109" i="18" s="1"/>
  <c r="WB101" i="18"/>
  <c r="VZ107" i="18" s="1"/>
  <c r="VZ101" i="18"/>
  <c r="WP100" i="18"/>
  <c r="WQ100" i="18" s="1"/>
  <c r="WO100" i="18"/>
  <c r="WN100" i="18"/>
  <c r="WM100" i="18"/>
  <c r="WL100" i="18"/>
  <c r="WH100" i="18"/>
  <c r="WG100" i="18"/>
  <c r="WE100" i="18"/>
  <c r="WD100" i="18"/>
  <c r="WC100" i="18"/>
  <c r="VY100" i="18"/>
  <c r="WQ99" i="18"/>
  <c r="WP99" i="18"/>
  <c r="WO99" i="18"/>
  <c r="WN99" i="18"/>
  <c r="WM99" i="18"/>
  <c r="WL99" i="18"/>
  <c r="WH99" i="18"/>
  <c r="WG99" i="18"/>
  <c r="WE99" i="18"/>
  <c r="WD99" i="18"/>
  <c r="WC99" i="18"/>
  <c r="VY99" i="18"/>
  <c r="WP98" i="18"/>
  <c r="WQ98" i="18" s="1"/>
  <c r="WO98" i="18"/>
  <c r="WN98" i="18"/>
  <c r="WM98" i="18"/>
  <c r="WL98" i="18"/>
  <c r="WH98" i="18"/>
  <c r="WG98" i="18"/>
  <c r="WE98" i="18"/>
  <c r="WD98" i="18"/>
  <c r="WC98" i="18"/>
  <c r="VY98" i="18"/>
  <c r="WQ97" i="18"/>
  <c r="WP97" i="18"/>
  <c r="WO97" i="18"/>
  <c r="WN97" i="18"/>
  <c r="WM97" i="18"/>
  <c r="WL97" i="18"/>
  <c r="WH97" i="18"/>
  <c r="WG97" i="18"/>
  <c r="WE97" i="18"/>
  <c r="WD97" i="18"/>
  <c r="WC97" i="18"/>
  <c r="VY97" i="18"/>
  <c r="WP96" i="18"/>
  <c r="WQ96" i="18" s="1"/>
  <c r="WO96" i="18"/>
  <c r="WN96" i="18"/>
  <c r="WM96" i="18"/>
  <c r="WL96" i="18"/>
  <c r="WH96" i="18"/>
  <c r="WG96" i="18"/>
  <c r="WE96" i="18"/>
  <c r="WD96" i="18"/>
  <c r="WC96" i="18"/>
  <c r="VY96" i="18"/>
  <c r="WQ95" i="18"/>
  <c r="WP95" i="18"/>
  <c r="WO95" i="18"/>
  <c r="WN95" i="18"/>
  <c r="WM95" i="18"/>
  <c r="WL95" i="18"/>
  <c r="WH95" i="18"/>
  <c r="WG95" i="18"/>
  <c r="WE95" i="18"/>
  <c r="WD95" i="18"/>
  <c r="WC95" i="18"/>
  <c r="VY95" i="18"/>
  <c r="WP94" i="18"/>
  <c r="WQ94" i="18" s="1"/>
  <c r="WO94" i="18"/>
  <c r="WN94" i="18"/>
  <c r="WM94" i="18"/>
  <c r="WL94" i="18"/>
  <c r="WH94" i="18"/>
  <c r="WG94" i="18"/>
  <c r="WE94" i="18"/>
  <c r="WD94" i="18"/>
  <c r="WC94" i="18"/>
  <c r="VY94" i="18"/>
  <c r="WQ93" i="18"/>
  <c r="WP93" i="18"/>
  <c r="WO93" i="18"/>
  <c r="WN93" i="18"/>
  <c r="WM93" i="18"/>
  <c r="WL93" i="18"/>
  <c r="WH93" i="18"/>
  <c r="WG93" i="18"/>
  <c r="WE93" i="18"/>
  <c r="WD93" i="18"/>
  <c r="WC93" i="18"/>
  <c r="VY93" i="18"/>
  <c r="WP92" i="18"/>
  <c r="WQ92" i="18" s="1"/>
  <c r="WO92" i="18"/>
  <c r="WN92" i="18"/>
  <c r="WM92" i="18"/>
  <c r="WL92" i="18"/>
  <c r="WH92" i="18"/>
  <c r="WG92" i="18"/>
  <c r="WE92" i="18"/>
  <c r="WD92" i="18"/>
  <c r="WC92" i="18"/>
  <c r="VY92" i="18"/>
  <c r="WQ91" i="18"/>
  <c r="WP91" i="18"/>
  <c r="WO91" i="18"/>
  <c r="WN91" i="18"/>
  <c r="WM91" i="18"/>
  <c r="WL91" i="18"/>
  <c r="WH91" i="18"/>
  <c r="WG91" i="18"/>
  <c r="WE91" i="18"/>
  <c r="WD91" i="18"/>
  <c r="WC91" i="18"/>
  <c r="VY91" i="18"/>
  <c r="WP90" i="18"/>
  <c r="WQ90" i="18" s="1"/>
  <c r="WO90" i="18"/>
  <c r="WN90" i="18"/>
  <c r="WM90" i="18"/>
  <c r="WL90" i="18"/>
  <c r="WH90" i="18"/>
  <c r="WG90" i="18"/>
  <c r="WE90" i="18"/>
  <c r="WD90" i="18"/>
  <c r="WC90" i="18"/>
  <c r="VY90" i="18"/>
  <c r="WQ89" i="18"/>
  <c r="WP89" i="18"/>
  <c r="WO89" i="18"/>
  <c r="WN89" i="18"/>
  <c r="WM89" i="18"/>
  <c r="WL89" i="18"/>
  <c r="WH89" i="18"/>
  <c r="WG89" i="18"/>
  <c r="WE89" i="18"/>
  <c r="WD89" i="18"/>
  <c r="WC89" i="18"/>
  <c r="VY89" i="18"/>
  <c r="WP88" i="18"/>
  <c r="WQ88" i="18" s="1"/>
  <c r="WO88" i="18"/>
  <c r="WN88" i="18"/>
  <c r="WM88" i="18"/>
  <c r="WL88" i="18"/>
  <c r="WH88" i="18"/>
  <c r="WG88" i="18"/>
  <c r="WE88" i="18"/>
  <c r="WD88" i="18"/>
  <c r="WC88" i="18"/>
  <c r="VY88" i="18"/>
  <c r="WQ87" i="18"/>
  <c r="WP87" i="18"/>
  <c r="WO87" i="18"/>
  <c r="WN87" i="18"/>
  <c r="WM87" i="18"/>
  <c r="WL87" i="18"/>
  <c r="WH87" i="18"/>
  <c r="WG87" i="18"/>
  <c r="WE87" i="18"/>
  <c r="WD87" i="18"/>
  <c r="WC87" i="18"/>
  <c r="VY87" i="18"/>
  <c r="WP86" i="18"/>
  <c r="WQ86" i="18" s="1"/>
  <c r="WO86" i="18"/>
  <c r="WN86" i="18"/>
  <c r="WM86" i="18"/>
  <c r="WL86" i="18"/>
  <c r="WH86" i="18"/>
  <c r="WG86" i="18"/>
  <c r="WE86" i="18"/>
  <c r="WD86" i="18"/>
  <c r="WC86" i="18"/>
  <c r="VY86" i="18"/>
  <c r="WQ85" i="18"/>
  <c r="WP85" i="18"/>
  <c r="WO85" i="18"/>
  <c r="WN85" i="18"/>
  <c r="WM85" i="18"/>
  <c r="WL85" i="18"/>
  <c r="WH85" i="18"/>
  <c r="WG85" i="18"/>
  <c r="WE85" i="18"/>
  <c r="WD85" i="18"/>
  <c r="WC85" i="18"/>
  <c r="VY85" i="18"/>
  <c r="WP84" i="18"/>
  <c r="WQ84" i="18" s="1"/>
  <c r="WO84" i="18"/>
  <c r="WN84" i="18"/>
  <c r="WM84" i="18"/>
  <c r="WL84" i="18"/>
  <c r="WH84" i="18"/>
  <c r="WG84" i="18"/>
  <c r="WE84" i="18"/>
  <c r="WD84" i="18"/>
  <c r="WC84" i="18"/>
  <c r="VY84" i="18"/>
  <c r="WQ83" i="18"/>
  <c r="WP83" i="18"/>
  <c r="WO83" i="18"/>
  <c r="WN83" i="18"/>
  <c r="WM83" i="18"/>
  <c r="WL83" i="18"/>
  <c r="WH83" i="18"/>
  <c r="WG83" i="18"/>
  <c r="WE83" i="18"/>
  <c r="WD83" i="18"/>
  <c r="WC83" i="18"/>
  <c r="VY83" i="18"/>
  <c r="WP82" i="18"/>
  <c r="WQ82" i="18" s="1"/>
  <c r="WO82" i="18"/>
  <c r="WN82" i="18"/>
  <c r="WM82" i="18"/>
  <c r="WL82" i="18"/>
  <c r="WH82" i="18"/>
  <c r="WG82" i="18"/>
  <c r="WE82" i="18"/>
  <c r="WD82" i="18"/>
  <c r="WC82" i="18"/>
  <c r="VY82" i="18"/>
  <c r="WQ81" i="18"/>
  <c r="WP81" i="18"/>
  <c r="WO81" i="18"/>
  <c r="WN81" i="18"/>
  <c r="WM81" i="18"/>
  <c r="WL81" i="18"/>
  <c r="WH81" i="18"/>
  <c r="WG81" i="18"/>
  <c r="WE81" i="18"/>
  <c r="WD81" i="18"/>
  <c r="WC81" i="18"/>
  <c r="VY81" i="18"/>
  <c r="WP80" i="18"/>
  <c r="WQ80" i="18" s="1"/>
  <c r="WO80" i="18"/>
  <c r="WN80" i="18"/>
  <c r="WM80" i="18"/>
  <c r="WL80" i="18"/>
  <c r="WH80" i="18"/>
  <c r="WG80" i="18"/>
  <c r="WE80" i="18"/>
  <c r="WD80" i="18"/>
  <c r="WC80" i="18"/>
  <c r="VY80" i="18"/>
  <c r="WQ79" i="18"/>
  <c r="WP79" i="18"/>
  <c r="WO79" i="18"/>
  <c r="WN79" i="18"/>
  <c r="WM79" i="18"/>
  <c r="WL79" i="18"/>
  <c r="WH79" i="18"/>
  <c r="WG79" i="18"/>
  <c r="WE79" i="18"/>
  <c r="WD79" i="18"/>
  <c r="WC79" i="18"/>
  <c r="VY79" i="18"/>
  <c r="WP78" i="18"/>
  <c r="WQ78" i="18" s="1"/>
  <c r="WO78" i="18"/>
  <c r="WN78" i="18"/>
  <c r="WM78" i="18"/>
  <c r="WL78" i="18"/>
  <c r="WH78" i="18"/>
  <c r="WG78" i="18"/>
  <c r="WE78" i="18"/>
  <c r="WD78" i="18"/>
  <c r="WC78" i="18"/>
  <c r="VY78" i="18"/>
  <c r="WQ77" i="18"/>
  <c r="WP77" i="18"/>
  <c r="WO77" i="18"/>
  <c r="WN77" i="18"/>
  <c r="WM77" i="18"/>
  <c r="WL77" i="18"/>
  <c r="WH77" i="18"/>
  <c r="WG77" i="18"/>
  <c r="WE77" i="18"/>
  <c r="WD77" i="18"/>
  <c r="WC77" i="18"/>
  <c r="VY77" i="18"/>
  <c r="WP76" i="18"/>
  <c r="WQ76" i="18" s="1"/>
  <c r="WO76" i="18"/>
  <c r="WN76" i="18"/>
  <c r="WM76" i="18"/>
  <c r="WL76" i="18"/>
  <c r="WH76" i="18"/>
  <c r="WG76" i="18"/>
  <c r="WE76" i="18"/>
  <c r="WD76" i="18"/>
  <c r="WC76" i="18"/>
  <c r="VY76" i="18"/>
  <c r="WQ75" i="18"/>
  <c r="WP75" i="18"/>
  <c r="WO75" i="18"/>
  <c r="WN75" i="18"/>
  <c r="WM75" i="18"/>
  <c r="WL75" i="18"/>
  <c r="WH75" i="18"/>
  <c r="WG75" i="18"/>
  <c r="WE75" i="18"/>
  <c r="WD75" i="18"/>
  <c r="WC75" i="18"/>
  <c r="VY75" i="18"/>
  <c r="WP74" i="18"/>
  <c r="WQ74" i="18" s="1"/>
  <c r="WO74" i="18"/>
  <c r="WN74" i="18"/>
  <c r="WM74" i="18"/>
  <c r="WL74" i="18"/>
  <c r="WH74" i="18"/>
  <c r="WG74" i="18"/>
  <c r="WE74" i="18"/>
  <c r="WD74" i="18"/>
  <c r="WC74" i="18"/>
  <c r="VY74" i="18"/>
  <c r="WQ73" i="18"/>
  <c r="WP73" i="18"/>
  <c r="WO73" i="18"/>
  <c r="WN73" i="18"/>
  <c r="WM73" i="18"/>
  <c r="WL73" i="18"/>
  <c r="WH73" i="18"/>
  <c r="WG73" i="18"/>
  <c r="WE73" i="18"/>
  <c r="WD73" i="18"/>
  <c r="WC73" i="18"/>
  <c r="VY73" i="18"/>
  <c r="WP72" i="18"/>
  <c r="WQ72" i="18" s="1"/>
  <c r="WO72" i="18"/>
  <c r="WN72" i="18"/>
  <c r="WM72" i="18"/>
  <c r="WL72" i="18"/>
  <c r="WH72" i="18"/>
  <c r="WG72" i="18"/>
  <c r="WE72" i="18"/>
  <c r="WD72" i="18"/>
  <c r="WC72" i="18"/>
  <c r="VY72" i="18"/>
  <c r="WQ71" i="18"/>
  <c r="WP71" i="18"/>
  <c r="WO71" i="18"/>
  <c r="WN71" i="18"/>
  <c r="WM71" i="18"/>
  <c r="WL71" i="18"/>
  <c r="WH71" i="18"/>
  <c r="WG71" i="18"/>
  <c r="WE71" i="18"/>
  <c r="WD71" i="18"/>
  <c r="WC71" i="18"/>
  <c r="VY71" i="18"/>
  <c r="WP70" i="18"/>
  <c r="WQ70" i="18" s="1"/>
  <c r="WO70" i="18"/>
  <c r="WN70" i="18"/>
  <c r="WM70" i="18"/>
  <c r="WL70" i="18"/>
  <c r="WH70" i="18"/>
  <c r="WG70" i="18"/>
  <c r="WE70" i="18"/>
  <c r="WD70" i="18"/>
  <c r="WC70" i="18"/>
  <c r="VY70" i="18"/>
  <c r="WQ69" i="18"/>
  <c r="WP69" i="18"/>
  <c r="WO69" i="18"/>
  <c r="WN69" i="18"/>
  <c r="WM69" i="18"/>
  <c r="WL69" i="18"/>
  <c r="WH69" i="18"/>
  <c r="WG69" i="18"/>
  <c r="WE69" i="18"/>
  <c r="WD69" i="18"/>
  <c r="WC69" i="18"/>
  <c r="VY69" i="18"/>
  <c r="WP68" i="18"/>
  <c r="WQ68" i="18" s="1"/>
  <c r="WO68" i="18"/>
  <c r="WN68" i="18"/>
  <c r="WM68" i="18"/>
  <c r="WL68" i="18"/>
  <c r="WH68" i="18"/>
  <c r="WG68" i="18"/>
  <c r="WE68" i="18"/>
  <c r="WD68" i="18"/>
  <c r="WC68" i="18"/>
  <c r="VY68" i="18"/>
  <c r="WQ67" i="18"/>
  <c r="WP67" i="18"/>
  <c r="WO67" i="18"/>
  <c r="WN67" i="18"/>
  <c r="WM67" i="18"/>
  <c r="WL67" i="18"/>
  <c r="WH67" i="18"/>
  <c r="WG67" i="18"/>
  <c r="WE67" i="18"/>
  <c r="WD67" i="18"/>
  <c r="WC67" i="18"/>
  <c r="VY67" i="18"/>
  <c r="WP66" i="18"/>
  <c r="WQ66" i="18" s="1"/>
  <c r="WO66" i="18"/>
  <c r="WN66" i="18"/>
  <c r="WM66" i="18"/>
  <c r="WL66" i="18"/>
  <c r="WH66" i="18"/>
  <c r="WG66" i="18"/>
  <c r="WE66" i="18"/>
  <c r="WD66" i="18"/>
  <c r="WC66" i="18"/>
  <c r="VY66" i="18"/>
  <c r="WQ65" i="18"/>
  <c r="WP65" i="18"/>
  <c r="WO65" i="18"/>
  <c r="WN65" i="18"/>
  <c r="WM65" i="18"/>
  <c r="WL65" i="18"/>
  <c r="WH65" i="18"/>
  <c r="WG65" i="18"/>
  <c r="WE65" i="18"/>
  <c r="WD65" i="18"/>
  <c r="WC65" i="18"/>
  <c r="VY65" i="18"/>
  <c r="WP64" i="18"/>
  <c r="WQ64" i="18" s="1"/>
  <c r="WO64" i="18"/>
  <c r="WN64" i="18"/>
  <c r="WM64" i="18"/>
  <c r="WL64" i="18"/>
  <c r="WH64" i="18"/>
  <c r="WG64" i="18"/>
  <c r="WE64" i="18"/>
  <c r="WD64" i="18"/>
  <c r="WC64" i="18"/>
  <c r="VY64" i="18"/>
  <c r="WQ63" i="18"/>
  <c r="WP63" i="18"/>
  <c r="WO63" i="18"/>
  <c r="WN63" i="18"/>
  <c r="WM63" i="18"/>
  <c r="WL63" i="18"/>
  <c r="WH63" i="18"/>
  <c r="WE63" i="18"/>
  <c r="WD63" i="18"/>
  <c r="WG63" i="18" s="1"/>
  <c r="WC63" i="18"/>
  <c r="VY63" i="18"/>
  <c r="WP62" i="18"/>
  <c r="WQ62" i="18" s="1"/>
  <c r="WO62" i="18"/>
  <c r="WN62" i="18"/>
  <c r="WM62" i="18"/>
  <c r="WL62" i="18"/>
  <c r="WH62" i="18"/>
  <c r="WE62" i="18"/>
  <c r="WC62" i="18"/>
  <c r="WD62" i="18" s="1"/>
  <c r="VY62" i="18"/>
  <c r="WQ61" i="18"/>
  <c r="WP61" i="18"/>
  <c r="WO61" i="18"/>
  <c r="WN61" i="18"/>
  <c r="WM61" i="18"/>
  <c r="WL61" i="18"/>
  <c r="WH61" i="18"/>
  <c r="WG61" i="18"/>
  <c r="WE61" i="18"/>
  <c r="WD61" i="18"/>
  <c r="WC61" i="18"/>
  <c r="VY61" i="18"/>
  <c r="WP60" i="18"/>
  <c r="WQ60" i="18" s="1"/>
  <c r="WO60" i="18"/>
  <c r="WN60" i="18"/>
  <c r="WM60" i="18"/>
  <c r="WL60" i="18"/>
  <c r="WH60" i="18"/>
  <c r="WG60" i="18"/>
  <c r="WE60" i="18"/>
  <c r="WD60" i="18"/>
  <c r="WC60" i="18"/>
  <c r="VY60" i="18"/>
  <c r="WQ59" i="18"/>
  <c r="WP59" i="18"/>
  <c r="WO59" i="18"/>
  <c r="WN59" i="18"/>
  <c r="WM59" i="18"/>
  <c r="WL59" i="18"/>
  <c r="WH59" i="18"/>
  <c r="WG59" i="18"/>
  <c r="WE59" i="18"/>
  <c r="WD59" i="18"/>
  <c r="WC59" i="18"/>
  <c r="WP58" i="18"/>
  <c r="WQ58" i="18" s="1"/>
  <c r="WO58" i="18"/>
  <c r="WN58" i="18"/>
  <c r="WM58" i="18"/>
  <c r="WL58" i="18"/>
  <c r="WH58" i="18"/>
  <c r="WG58" i="18"/>
  <c r="WE58" i="18"/>
  <c r="WD58" i="18"/>
  <c r="WC58" i="18"/>
  <c r="VY58" i="18"/>
  <c r="WQ57" i="18"/>
  <c r="WP57" i="18"/>
  <c r="WO57" i="18"/>
  <c r="WN57" i="18"/>
  <c r="WM57" i="18"/>
  <c r="WL57" i="18"/>
  <c r="WH57" i="18"/>
  <c r="WG57" i="18"/>
  <c r="WE57" i="18"/>
  <c r="WD57" i="18"/>
  <c r="WC57" i="18"/>
  <c r="VY57" i="18"/>
  <c r="WP56" i="18"/>
  <c r="WQ56" i="18" s="1"/>
  <c r="WO56" i="18"/>
  <c r="WN56" i="18"/>
  <c r="WM56" i="18"/>
  <c r="WL56" i="18"/>
  <c r="WH56" i="18"/>
  <c r="WE56" i="18"/>
  <c r="WD56" i="18"/>
  <c r="WC56" i="18"/>
  <c r="VY56" i="18"/>
  <c r="WQ55" i="18"/>
  <c r="WP55" i="18"/>
  <c r="WO55" i="18"/>
  <c r="WN55" i="18"/>
  <c r="WM55" i="18"/>
  <c r="WL55" i="18"/>
  <c r="WH55" i="18"/>
  <c r="WG55" i="18"/>
  <c r="WE55" i="18"/>
  <c r="WD55" i="18"/>
  <c r="WC55" i="18"/>
  <c r="VY55" i="18"/>
  <c r="WP54" i="18"/>
  <c r="WQ54" i="18" s="1"/>
  <c r="WO54" i="18"/>
  <c r="WN54" i="18"/>
  <c r="WM54" i="18"/>
  <c r="WL54" i="18"/>
  <c r="WH54" i="18"/>
  <c r="WG54" i="18"/>
  <c r="WE54" i="18"/>
  <c r="WD54" i="18"/>
  <c r="WC54" i="18"/>
  <c r="VY54" i="18"/>
  <c r="WQ53" i="18"/>
  <c r="WP53" i="18"/>
  <c r="WO53" i="18"/>
  <c r="WN53" i="18"/>
  <c r="WM53" i="18"/>
  <c r="WL53" i="18"/>
  <c r="WH53" i="18"/>
  <c r="WE53" i="18"/>
  <c r="WC53" i="18"/>
  <c r="WD53" i="18" s="1"/>
  <c r="WG53" i="18" s="1"/>
  <c r="VY53" i="18"/>
  <c r="WP52" i="18"/>
  <c r="WQ52" i="18" s="1"/>
  <c r="WO52" i="18"/>
  <c r="WN52" i="18"/>
  <c r="WM52" i="18"/>
  <c r="WL52" i="18"/>
  <c r="WH52" i="18"/>
  <c r="WG52" i="18"/>
  <c r="WE52" i="18"/>
  <c r="WD52" i="18"/>
  <c r="WC52" i="18"/>
  <c r="VY52" i="18"/>
  <c r="WQ51" i="18"/>
  <c r="WP51" i="18"/>
  <c r="WO51" i="18"/>
  <c r="WN51" i="18"/>
  <c r="WM51" i="18"/>
  <c r="WL51" i="18"/>
  <c r="WH51" i="18"/>
  <c r="WG51" i="18"/>
  <c r="WE51" i="18"/>
  <c r="WD51" i="18"/>
  <c r="WC51" i="18"/>
  <c r="VY51" i="18"/>
  <c r="WP50" i="18"/>
  <c r="WQ50" i="18" s="1"/>
  <c r="WO50" i="18"/>
  <c r="WN50" i="18"/>
  <c r="WM50" i="18"/>
  <c r="WL50" i="18"/>
  <c r="WH50" i="18"/>
  <c r="WE50" i="18"/>
  <c r="WG50" i="18" s="1"/>
  <c r="WD50" i="18"/>
  <c r="WC50" i="18"/>
  <c r="VY50" i="18"/>
  <c r="WQ49" i="18"/>
  <c r="WP49" i="18"/>
  <c r="WO49" i="18"/>
  <c r="WN49" i="18"/>
  <c r="WM49" i="18"/>
  <c r="WL49" i="18"/>
  <c r="WH49" i="18"/>
  <c r="WG49" i="18"/>
  <c r="WE49" i="18"/>
  <c r="WD49" i="18"/>
  <c r="WC49" i="18"/>
  <c r="VY49" i="18"/>
  <c r="WP48" i="18"/>
  <c r="WQ48" i="18" s="1"/>
  <c r="WO48" i="18"/>
  <c r="WN48" i="18"/>
  <c r="WM48" i="18"/>
  <c r="WL48" i="18"/>
  <c r="WH48" i="18"/>
  <c r="WG48" i="18"/>
  <c r="WE48" i="18"/>
  <c r="WD48" i="18"/>
  <c r="WC48" i="18"/>
  <c r="VY48" i="18"/>
  <c r="WQ47" i="18"/>
  <c r="WP47" i="18"/>
  <c r="WO47" i="18"/>
  <c r="WN47" i="18"/>
  <c r="WM47" i="18"/>
  <c r="WL47" i="18"/>
  <c r="WH47" i="18"/>
  <c r="WE47" i="18"/>
  <c r="WC47" i="18"/>
  <c r="WD47" i="18" s="1"/>
  <c r="VY47" i="18"/>
  <c r="WP46" i="18"/>
  <c r="WQ46" i="18" s="1"/>
  <c r="WO46" i="18"/>
  <c r="WN46" i="18"/>
  <c r="WM46" i="18"/>
  <c r="WL46" i="18"/>
  <c r="WH46" i="18"/>
  <c r="WG46" i="18"/>
  <c r="WE46" i="18"/>
  <c r="WD46" i="18"/>
  <c r="WC46" i="18"/>
  <c r="VY46" i="18"/>
  <c r="WQ45" i="18"/>
  <c r="WP45" i="18"/>
  <c r="WO45" i="18"/>
  <c r="WN45" i="18"/>
  <c r="WM45" i="18"/>
  <c r="WL45" i="18"/>
  <c r="WH45" i="18"/>
  <c r="WG45" i="18"/>
  <c r="WE45" i="18"/>
  <c r="WD45" i="18"/>
  <c r="WC45" i="18"/>
  <c r="VY45" i="18"/>
  <c r="WP44" i="18"/>
  <c r="WQ44" i="18" s="1"/>
  <c r="WO44" i="18"/>
  <c r="WN44" i="18"/>
  <c r="WM44" i="18"/>
  <c r="WL44" i="18"/>
  <c r="WH44" i="18"/>
  <c r="WE44" i="18"/>
  <c r="WC44" i="18"/>
  <c r="WD44" i="18" s="1"/>
  <c r="VY44" i="18"/>
  <c r="WQ43" i="18"/>
  <c r="WP43" i="18"/>
  <c r="WO43" i="18"/>
  <c r="WN43" i="18"/>
  <c r="WM43" i="18"/>
  <c r="WL43" i="18"/>
  <c r="WH43" i="18"/>
  <c r="WG43" i="18"/>
  <c r="WE43" i="18"/>
  <c r="WD43" i="18"/>
  <c r="WC43" i="18"/>
  <c r="VY43" i="18"/>
  <c r="WP42" i="18"/>
  <c r="WQ42" i="18" s="1"/>
  <c r="WO42" i="18"/>
  <c r="WN42" i="18"/>
  <c r="WM42" i="18"/>
  <c r="WL42" i="18"/>
  <c r="WH42" i="18"/>
  <c r="WG42" i="18"/>
  <c r="WE42" i="18"/>
  <c r="WD42" i="18"/>
  <c r="WC42" i="18"/>
  <c r="VY42" i="18"/>
  <c r="WQ41" i="18"/>
  <c r="WP41" i="18"/>
  <c r="WO41" i="18"/>
  <c r="WN41" i="18"/>
  <c r="WM41" i="18"/>
  <c r="WL41" i="18"/>
  <c r="WH41" i="18"/>
  <c r="WE41" i="18"/>
  <c r="WC41" i="18"/>
  <c r="WD41" i="18" s="1"/>
  <c r="WG41" i="18" s="1"/>
  <c r="VY41" i="18"/>
  <c r="WP40" i="18"/>
  <c r="WQ40" i="18" s="1"/>
  <c r="WO40" i="18"/>
  <c r="WN40" i="18"/>
  <c r="WM40" i="18"/>
  <c r="WL40" i="18"/>
  <c r="WH40" i="18"/>
  <c r="WG40" i="18"/>
  <c r="WE40" i="18"/>
  <c r="WD40" i="18"/>
  <c r="WC40" i="18"/>
  <c r="VY40" i="18"/>
  <c r="WQ39" i="18"/>
  <c r="WP39" i="18"/>
  <c r="WO39" i="18"/>
  <c r="WN39" i="18"/>
  <c r="WM39" i="18"/>
  <c r="WL39" i="18"/>
  <c r="WH39" i="18"/>
  <c r="WG39" i="18"/>
  <c r="WE39" i="18"/>
  <c r="WD39" i="18"/>
  <c r="WC39" i="18"/>
  <c r="VY39" i="18"/>
  <c r="WP38" i="18"/>
  <c r="WQ38" i="18" s="1"/>
  <c r="WO38" i="18"/>
  <c r="WN38" i="18"/>
  <c r="WM38" i="18"/>
  <c r="WL38" i="18"/>
  <c r="WH38" i="18"/>
  <c r="WG38" i="18"/>
  <c r="WE38" i="18"/>
  <c r="WD38" i="18"/>
  <c r="WC38" i="18"/>
  <c r="WQ37" i="18"/>
  <c r="WP37" i="18"/>
  <c r="WO37" i="18"/>
  <c r="WN37" i="18"/>
  <c r="WM37" i="18"/>
  <c r="WL37" i="18"/>
  <c r="WH37" i="18"/>
  <c r="WG37" i="18"/>
  <c r="WE37" i="18"/>
  <c r="WD37" i="18"/>
  <c r="WC37" i="18"/>
  <c r="VY37" i="18"/>
  <c r="WP36" i="18"/>
  <c r="WQ36" i="18" s="1"/>
  <c r="WO36" i="18"/>
  <c r="WN36" i="18"/>
  <c r="WM36" i="18"/>
  <c r="WL36" i="18"/>
  <c r="WH36" i="18"/>
  <c r="WG36" i="18"/>
  <c r="WE36" i="18"/>
  <c r="WD36" i="18"/>
  <c r="WC36" i="18"/>
  <c r="VY36" i="18"/>
  <c r="WQ35" i="18"/>
  <c r="WP35" i="18"/>
  <c r="WO35" i="18"/>
  <c r="WN35" i="18"/>
  <c r="WM35" i="18"/>
  <c r="WL35" i="18"/>
  <c r="WH35" i="18"/>
  <c r="WE35" i="18"/>
  <c r="WC35" i="18"/>
  <c r="WD35" i="18" s="1"/>
  <c r="VY35" i="18"/>
  <c r="WP34" i="18"/>
  <c r="WQ34" i="18" s="1"/>
  <c r="WO34" i="18"/>
  <c r="WN34" i="18"/>
  <c r="WM34" i="18"/>
  <c r="WL34" i="18"/>
  <c r="WH34" i="18"/>
  <c r="WG34" i="18"/>
  <c r="WE34" i="18"/>
  <c r="WD34" i="18"/>
  <c r="WC34" i="18"/>
  <c r="VY34" i="18"/>
  <c r="WQ33" i="18"/>
  <c r="WP33" i="18"/>
  <c r="WO33" i="18"/>
  <c r="WN33" i="18"/>
  <c r="WM33" i="18"/>
  <c r="WL33" i="18"/>
  <c r="WH33" i="18"/>
  <c r="WG33" i="18"/>
  <c r="WE33" i="18"/>
  <c r="WD33" i="18"/>
  <c r="WC33" i="18"/>
  <c r="VY33" i="18"/>
  <c r="WP32" i="18"/>
  <c r="WQ32" i="18" s="1"/>
  <c r="WO32" i="18"/>
  <c r="WN32" i="18"/>
  <c r="WM32" i="18"/>
  <c r="WL32" i="18"/>
  <c r="WH32" i="18"/>
  <c r="WE32" i="18"/>
  <c r="WC32" i="18"/>
  <c r="WD32" i="18" s="1"/>
  <c r="VY32" i="18"/>
  <c r="WQ31" i="18"/>
  <c r="WP31" i="18"/>
  <c r="WO31" i="18"/>
  <c r="WN31" i="18"/>
  <c r="WM31" i="18"/>
  <c r="WL31" i="18"/>
  <c r="WH31" i="18"/>
  <c r="WG31" i="18"/>
  <c r="WE31" i="18"/>
  <c r="WD31" i="18"/>
  <c r="WC31" i="18"/>
  <c r="VY31" i="18"/>
  <c r="WP30" i="18"/>
  <c r="WQ30" i="18" s="1"/>
  <c r="WO30" i="18"/>
  <c r="WN30" i="18"/>
  <c r="WM30" i="18"/>
  <c r="WL30" i="18"/>
  <c r="WH30" i="18"/>
  <c r="WG30" i="18"/>
  <c r="WE30" i="18"/>
  <c r="WD30" i="18"/>
  <c r="WC30" i="18"/>
  <c r="VY30" i="18"/>
  <c r="WQ29" i="18"/>
  <c r="WP29" i="18"/>
  <c r="WO29" i="18"/>
  <c r="WN29" i="18"/>
  <c r="WM29" i="18"/>
  <c r="WL29" i="18"/>
  <c r="WH29" i="18"/>
  <c r="WG29" i="18"/>
  <c r="WE29" i="18"/>
  <c r="WD29" i="18"/>
  <c r="WC29" i="18"/>
  <c r="WP28" i="18"/>
  <c r="WQ28" i="18" s="1"/>
  <c r="WO28" i="18"/>
  <c r="WN28" i="18"/>
  <c r="WM28" i="18"/>
  <c r="WL28" i="18"/>
  <c r="WH28" i="18"/>
  <c r="WG28" i="18"/>
  <c r="WE28" i="18"/>
  <c r="WD28" i="18"/>
  <c r="WC28" i="18"/>
  <c r="VY28" i="18"/>
  <c r="WQ27" i="18"/>
  <c r="WP27" i="18"/>
  <c r="WO27" i="18"/>
  <c r="WN27" i="18"/>
  <c r="WM27" i="18"/>
  <c r="WL27" i="18"/>
  <c r="WH27" i="18"/>
  <c r="WG27" i="18"/>
  <c r="WE27" i="18"/>
  <c r="WD27" i="18"/>
  <c r="WC27" i="18"/>
  <c r="VY27" i="18"/>
  <c r="WP26" i="18"/>
  <c r="WN26" i="18"/>
  <c r="WM26" i="18"/>
  <c r="WO26" i="18" s="1"/>
  <c r="WL26" i="18"/>
  <c r="WH26" i="18"/>
  <c r="WE26" i="18"/>
  <c r="WC26" i="18"/>
  <c r="WD26" i="18" s="1"/>
  <c r="VY26" i="18"/>
  <c r="WQ25" i="18"/>
  <c r="WP25" i="18"/>
  <c r="WO25" i="18"/>
  <c r="WN25" i="18"/>
  <c r="WM25" i="18"/>
  <c r="WL25" i="18"/>
  <c r="WH25" i="18"/>
  <c r="WG25" i="18"/>
  <c r="WE25" i="18"/>
  <c r="WD25" i="18"/>
  <c r="WC25" i="18"/>
  <c r="VY25" i="18"/>
  <c r="WP24" i="18"/>
  <c r="WQ24" i="18" s="1"/>
  <c r="WO24" i="18"/>
  <c r="WN24" i="18"/>
  <c r="WM24" i="18"/>
  <c r="WL24" i="18"/>
  <c r="WH24" i="18"/>
  <c r="WG24" i="18"/>
  <c r="WE24" i="18"/>
  <c r="WD24" i="18"/>
  <c r="WC24" i="18"/>
  <c r="VY24" i="18"/>
  <c r="WQ23" i="18"/>
  <c r="WP23" i="18"/>
  <c r="WO23" i="18"/>
  <c r="WN23" i="18"/>
  <c r="WM23" i="18"/>
  <c r="WL23" i="18"/>
  <c r="WH23" i="18"/>
  <c r="WE23" i="18"/>
  <c r="WC23" i="18"/>
  <c r="WD23" i="18" s="1"/>
  <c r="VY23" i="18"/>
  <c r="WP22" i="18"/>
  <c r="WQ22" i="18" s="1"/>
  <c r="WO22" i="18"/>
  <c r="WN22" i="18"/>
  <c r="WM22" i="18"/>
  <c r="WL22" i="18"/>
  <c r="WH22" i="18"/>
  <c r="WG22" i="18"/>
  <c r="WE22" i="18"/>
  <c r="WD22" i="18"/>
  <c r="WC22" i="18"/>
  <c r="VY22" i="18"/>
  <c r="WQ21" i="18"/>
  <c r="WP21" i="18"/>
  <c r="WO21" i="18"/>
  <c r="WN21" i="18"/>
  <c r="WM21" i="18"/>
  <c r="WL21" i="18"/>
  <c r="WH21" i="18"/>
  <c r="WE21" i="18"/>
  <c r="WD21" i="18"/>
  <c r="WG21" i="18" s="1"/>
  <c r="WC21" i="18"/>
  <c r="VY21" i="18"/>
  <c r="WP20" i="18"/>
  <c r="WN20" i="18"/>
  <c r="WM20" i="18"/>
  <c r="WO20" i="18" s="1"/>
  <c r="WL20" i="18"/>
  <c r="WH20" i="18"/>
  <c r="WE20" i="18"/>
  <c r="WD20" i="18"/>
  <c r="WC20" i="18"/>
  <c r="VY20" i="18"/>
  <c r="WQ19" i="18"/>
  <c r="WP19" i="18"/>
  <c r="WO19" i="18"/>
  <c r="WN19" i="18"/>
  <c r="WM19" i="18"/>
  <c r="WL19" i="18"/>
  <c r="WH19" i="18"/>
  <c r="WG19" i="18"/>
  <c r="WE19" i="18"/>
  <c r="WD19" i="18"/>
  <c r="WC19" i="18"/>
  <c r="VY19" i="18"/>
  <c r="WP18" i="18"/>
  <c r="WQ18" i="18" s="1"/>
  <c r="WO18" i="18"/>
  <c r="WN18" i="18"/>
  <c r="WM18" i="18"/>
  <c r="WL18" i="18"/>
  <c r="WH18" i="18"/>
  <c r="WG18" i="18"/>
  <c r="WE18" i="18"/>
  <c r="WD18" i="18"/>
  <c r="WC18" i="18"/>
  <c r="VY18" i="18"/>
  <c r="WQ17" i="18"/>
  <c r="WP17" i="18"/>
  <c r="WO17" i="18"/>
  <c r="WN17" i="18"/>
  <c r="WM17" i="18"/>
  <c r="WL17" i="18"/>
  <c r="WH17" i="18"/>
  <c r="WG17" i="18"/>
  <c r="WE17" i="18"/>
  <c r="WD17" i="18"/>
  <c r="WC17" i="18"/>
  <c r="WP16" i="18"/>
  <c r="WQ16" i="18" s="1"/>
  <c r="WO16" i="18"/>
  <c r="WN16" i="18"/>
  <c r="WM16" i="18"/>
  <c r="WL16" i="18"/>
  <c r="WH16" i="18"/>
  <c r="WG16" i="18"/>
  <c r="WE16" i="18"/>
  <c r="WD16" i="18"/>
  <c r="WC16" i="18"/>
  <c r="VY16" i="18"/>
  <c r="WQ15" i="18"/>
  <c r="WP15" i="18"/>
  <c r="WO15" i="18"/>
  <c r="WN15" i="18"/>
  <c r="WM15" i="18"/>
  <c r="WL15" i="18"/>
  <c r="WH15" i="18"/>
  <c r="WG15" i="18"/>
  <c r="WE15" i="18"/>
  <c r="WD15" i="18"/>
  <c r="WC15" i="18"/>
  <c r="VY15" i="18"/>
  <c r="WP14" i="18"/>
  <c r="WQ14" i="18" s="1"/>
  <c r="WO14" i="18"/>
  <c r="WN14" i="18"/>
  <c r="WM14" i="18"/>
  <c r="WL14" i="18"/>
  <c r="WH14" i="18"/>
  <c r="WE14" i="18"/>
  <c r="WD14" i="18"/>
  <c r="WG14" i="18" s="1"/>
  <c r="WC14" i="18"/>
  <c r="VY14" i="18"/>
  <c r="WQ13" i="18"/>
  <c r="WP13" i="18"/>
  <c r="WO13" i="18"/>
  <c r="WN13" i="18"/>
  <c r="WM13" i="18"/>
  <c r="WL13" i="18"/>
  <c r="WH13" i="18"/>
  <c r="WE13" i="18"/>
  <c r="WC13" i="18"/>
  <c r="WD13" i="18" s="1"/>
  <c r="WG13" i="18" s="1"/>
  <c r="VY13" i="18"/>
  <c r="WP12" i="18"/>
  <c r="WQ12" i="18" s="1"/>
  <c r="WO12" i="18"/>
  <c r="WN12" i="18"/>
  <c r="WM12" i="18"/>
  <c r="WL12" i="18"/>
  <c r="WH12" i="18"/>
  <c r="WE12" i="18"/>
  <c r="WD12" i="18"/>
  <c r="WG12" i="18" s="1"/>
  <c r="WC12" i="18"/>
  <c r="VY12" i="18"/>
  <c r="WQ11" i="18"/>
  <c r="WP11" i="18"/>
  <c r="WO11" i="18"/>
  <c r="WN11" i="18"/>
  <c r="WM11" i="18"/>
  <c r="WL11" i="18"/>
  <c r="WH11" i="18"/>
  <c r="WE11" i="18"/>
  <c r="WC11" i="18"/>
  <c r="WD11" i="18" s="1"/>
  <c r="VY11" i="18"/>
  <c r="WP10" i="18"/>
  <c r="WQ10" i="18" s="1"/>
  <c r="WO10" i="18"/>
  <c r="WN10" i="18"/>
  <c r="WM10" i="18"/>
  <c r="WL10" i="18"/>
  <c r="WH10" i="18"/>
  <c r="WG10" i="18"/>
  <c r="WE10" i="18"/>
  <c r="WD10" i="18"/>
  <c r="WC10" i="18"/>
  <c r="VY10" i="18"/>
  <c r="WQ9" i="18"/>
  <c r="WP9" i="18"/>
  <c r="WO9" i="18"/>
  <c r="WN9" i="18"/>
  <c r="WM9" i="18"/>
  <c r="WL9" i="18"/>
  <c r="WH9" i="18"/>
  <c r="WG9" i="18"/>
  <c r="WE9" i="18"/>
  <c r="WD9" i="18"/>
  <c r="WC9" i="18"/>
  <c r="VY9" i="18"/>
  <c r="WP8" i="18"/>
  <c r="WQ8" i="18" s="1"/>
  <c r="WO8" i="18"/>
  <c r="WN8" i="18"/>
  <c r="WM8" i="18"/>
  <c r="WL8" i="18"/>
  <c r="WH8" i="18"/>
  <c r="WE8" i="18"/>
  <c r="WC8" i="18"/>
  <c r="WD8" i="18" s="1"/>
  <c r="WG8" i="18" s="1"/>
  <c r="VY8" i="18"/>
  <c r="WH5" i="18"/>
  <c r="WQ4" i="18"/>
  <c r="WN3" i="18"/>
  <c r="WH3" i="18"/>
  <c r="VL5" i="18"/>
  <c r="VU4" i="18"/>
  <c r="VR3" i="18"/>
  <c r="UP5" i="18"/>
  <c r="UY4" i="18"/>
  <c r="UV3" i="18"/>
  <c r="TT5" i="18"/>
  <c r="UC4" i="18"/>
  <c r="TZ3" i="18"/>
  <c r="SX5" i="18"/>
  <c r="TG4" i="18"/>
  <c r="TD3" i="18"/>
  <c r="SB5" i="18"/>
  <c r="SK4" i="18"/>
  <c r="SH3" i="18"/>
  <c r="RF5" i="18"/>
  <c r="RO4" i="18"/>
  <c r="RL3" i="18"/>
  <c r="QJ5" i="18"/>
  <c r="QS4" i="18"/>
  <c r="QP3" i="18"/>
  <c r="PN5" i="18"/>
  <c r="PW4" i="18"/>
  <c r="PT3" i="18"/>
  <c r="OR5" i="18"/>
  <c r="PA4" i="18"/>
  <c r="OX3" i="18"/>
  <c r="NV5" i="18"/>
  <c r="OE4" i="18"/>
  <c r="OB3" i="18"/>
  <c r="MZ5" i="18"/>
  <c r="NI4" i="18"/>
  <c r="NF3" i="18"/>
  <c r="MD5" i="18"/>
  <c r="MM4" i="18"/>
  <c r="MJ3" i="18"/>
  <c r="LH5" i="18"/>
  <c r="LQ4" i="18"/>
  <c r="LN3" i="18"/>
  <c r="KL5" i="18"/>
  <c r="KU4" i="18"/>
  <c r="KR3" i="18"/>
  <c r="JP5" i="18"/>
  <c r="JY4" i="18"/>
  <c r="JV3" i="18"/>
  <c r="IT5" i="18"/>
  <c r="JC4" i="18"/>
  <c r="IZ3" i="18"/>
  <c r="HX5" i="18"/>
  <c r="IG4" i="18"/>
  <c r="ID3" i="18"/>
  <c r="HB5" i="18"/>
  <c r="HK4" i="18"/>
  <c r="HH3" i="18"/>
  <c r="GF5" i="18"/>
  <c r="GO4" i="18"/>
  <c r="GL3" i="18"/>
  <c r="FJ5" i="18"/>
  <c r="FS4" i="18"/>
  <c r="FP3" i="18"/>
  <c r="EN5" i="18"/>
  <c r="EW4" i="18"/>
  <c r="ET3" i="18"/>
  <c r="DR5" i="18"/>
  <c r="EA4" i="18"/>
  <c r="DX3" i="18"/>
  <c r="CV5" i="18"/>
  <c r="DE4" i="18"/>
  <c r="DB3" i="18"/>
  <c r="BZ5" i="18"/>
  <c r="CI4" i="18"/>
  <c r="CF3" i="18"/>
  <c r="BD5" i="18"/>
  <c r="BM4" i="18"/>
  <c r="BJ3" i="18"/>
  <c r="AH5" i="18"/>
  <c r="AQ4" i="18"/>
  <c r="AN3" i="18"/>
  <c r="R3" i="18"/>
  <c r="VE111" i="18"/>
  <c r="UI111" i="18"/>
  <c r="TM111" i="18"/>
  <c r="SQ111" i="18"/>
  <c r="RU111" i="18"/>
  <c r="QY111" i="18"/>
  <c r="QC111" i="18"/>
  <c r="PG111" i="18"/>
  <c r="OK111" i="18"/>
  <c r="NO111" i="18"/>
  <c r="MS111" i="18"/>
  <c r="LW111" i="18"/>
  <c r="LA111" i="18"/>
  <c r="VE110" i="18"/>
  <c r="UI110" i="18"/>
  <c r="TM110" i="18"/>
  <c r="SQ110" i="18"/>
  <c r="RU110" i="18"/>
  <c r="QY110" i="18"/>
  <c r="QC110" i="18"/>
  <c r="PG110" i="18"/>
  <c r="OK110" i="18"/>
  <c r="NO110" i="18"/>
  <c r="MS110" i="18"/>
  <c r="LW110" i="18"/>
  <c r="LA110" i="18"/>
  <c r="VE109" i="18"/>
  <c r="UI109" i="18"/>
  <c r="TM109" i="18"/>
  <c r="SQ109" i="18"/>
  <c r="RU109" i="18"/>
  <c r="QY109" i="18"/>
  <c r="QX109" i="18"/>
  <c r="QC109" i="18"/>
  <c r="PG109" i="18"/>
  <c r="OK109" i="18"/>
  <c r="NO109" i="18"/>
  <c r="MS109" i="18"/>
  <c r="LW109" i="18"/>
  <c r="LA109" i="18"/>
  <c r="VR104" i="18"/>
  <c r="UV104" i="18"/>
  <c r="UI108" i="18" s="1"/>
  <c r="TZ104" i="18"/>
  <c r="TM108" i="18" s="1"/>
  <c r="TD104" i="18"/>
  <c r="SQ108" i="18" s="1"/>
  <c r="SH104" i="18"/>
  <c r="RL104" i="18"/>
  <c r="QY108" i="18" s="1"/>
  <c r="QP104" i="18"/>
  <c r="PT104" i="18"/>
  <c r="PG108" i="18" s="1"/>
  <c r="OX104" i="18"/>
  <c r="OB104" i="18"/>
  <c r="NO108" i="18" s="1"/>
  <c r="NF104" i="18"/>
  <c r="MJ104" i="18"/>
  <c r="LW108" i="18" s="1"/>
  <c r="LN104" i="18"/>
  <c r="VR102" i="18"/>
  <c r="VE107" i="18" s="1"/>
  <c r="UV102" i="18"/>
  <c r="TZ102" i="18"/>
  <c r="TM107" i="18" s="1"/>
  <c r="TD102" i="18"/>
  <c r="SQ107" i="18" s="1"/>
  <c r="SH102" i="18"/>
  <c r="RU107" i="18" s="1"/>
  <c r="RL102" i="18"/>
  <c r="QY107" i="18" s="1"/>
  <c r="QP102" i="18"/>
  <c r="QC107" i="18" s="1"/>
  <c r="PT102" i="18"/>
  <c r="OX102" i="18"/>
  <c r="OK107" i="18" s="1"/>
  <c r="OB102" i="18"/>
  <c r="NO107" i="18" s="1"/>
  <c r="NF102" i="18"/>
  <c r="MS107" i="18" s="1"/>
  <c r="MJ102" i="18"/>
  <c r="LW107" i="18" s="1"/>
  <c r="LN102" i="18"/>
  <c r="LA107" i="18" s="1"/>
  <c r="VO101" i="18"/>
  <c r="VD109" i="18" s="1"/>
  <c r="VF101" i="18"/>
  <c r="VD107" i="18" s="1"/>
  <c r="VD101" i="18"/>
  <c r="US101" i="18"/>
  <c r="UH109" i="18" s="1"/>
  <c r="UJ101" i="18"/>
  <c r="UH107" i="18" s="1"/>
  <c r="UH101" i="18"/>
  <c r="UB101" i="18"/>
  <c r="TW101" i="18"/>
  <c r="TL109" i="18" s="1"/>
  <c r="TN101" i="18"/>
  <c r="TL107" i="18" s="1"/>
  <c r="TL101" i="18"/>
  <c r="TA101" i="18"/>
  <c r="SP109" i="18" s="1"/>
  <c r="SR101" i="18"/>
  <c r="SP107" i="18" s="1"/>
  <c r="SP101" i="18"/>
  <c r="SE101" i="18"/>
  <c r="RT109" i="18" s="1"/>
  <c r="RV101" i="18"/>
  <c r="RT107" i="18" s="1"/>
  <c r="RT101" i="18"/>
  <c r="RI101" i="18"/>
  <c r="RN101" i="18" s="1"/>
  <c r="QZ101" i="18"/>
  <c r="QX107" i="18" s="1"/>
  <c r="QX101" i="18"/>
  <c r="QM101" i="18"/>
  <c r="QB109" i="18" s="1"/>
  <c r="QD101" i="18"/>
  <c r="QB107" i="18" s="1"/>
  <c r="QB101" i="18"/>
  <c r="PQ101" i="18"/>
  <c r="PF109" i="18" s="1"/>
  <c r="PH101" i="18"/>
  <c r="PF107" i="18" s="1"/>
  <c r="PF101" i="18"/>
  <c r="OU101" i="18"/>
  <c r="OJ109" i="18" s="1"/>
  <c r="OL101" i="18"/>
  <c r="OJ107" i="18" s="1"/>
  <c r="OJ101" i="18"/>
  <c r="NY101" i="18"/>
  <c r="NN109" i="18" s="1"/>
  <c r="NP101" i="18"/>
  <c r="NN107" i="18" s="1"/>
  <c r="NN101" i="18"/>
  <c r="NC101" i="18"/>
  <c r="MR109" i="18" s="1"/>
  <c r="MT101" i="18"/>
  <c r="MR107" i="18" s="1"/>
  <c r="MR101" i="18"/>
  <c r="MG101" i="18"/>
  <c r="ML101" i="18" s="1"/>
  <c r="LX101" i="18"/>
  <c r="LV107" i="18" s="1"/>
  <c r="LV101" i="18"/>
  <c r="LP101" i="18"/>
  <c r="LK101" i="18"/>
  <c r="KZ109" i="18" s="1"/>
  <c r="LB101" i="18"/>
  <c r="KZ107" i="18" s="1"/>
  <c r="KZ101" i="18"/>
  <c r="VT100" i="18"/>
  <c r="VU100" i="18" s="1"/>
  <c r="VS100" i="18"/>
  <c r="VR100" i="18"/>
  <c r="VQ100" i="18"/>
  <c r="VP100" i="18"/>
  <c r="VL100" i="18"/>
  <c r="VK100" i="18"/>
  <c r="VI100" i="18"/>
  <c r="VH100" i="18"/>
  <c r="VG100" i="18"/>
  <c r="VC100" i="18"/>
  <c r="UX100" i="18"/>
  <c r="UY100" i="18" s="1"/>
  <c r="UW100" i="18"/>
  <c r="UV100" i="18"/>
  <c r="UU100" i="18"/>
  <c r="UT100" i="18"/>
  <c r="UP100" i="18"/>
  <c r="UO100" i="18"/>
  <c r="UM100" i="18"/>
  <c r="UL100" i="18"/>
  <c r="UK100" i="18"/>
  <c r="UG100" i="18"/>
  <c r="UB100" i="18"/>
  <c r="UC100" i="18" s="1"/>
  <c r="UA100" i="18"/>
  <c r="TZ100" i="18"/>
  <c r="TY100" i="18"/>
  <c r="TX100" i="18"/>
  <c r="TT100" i="18"/>
  <c r="TS100" i="18"/>
  <c r="TQ100" i="18"/>
  <c r="TP100" i="18"/>
  <c r="TO100" i="18"/>
  <c r="TK100" i="18"/>
  <c r="TF100" i="18"/>
  <c r="TG100" i="18" s="1"/>
  <c r="TE100" i="18"/>
  <c r="TD100" i="18"/>
  <c r="TC100" i="18"/>
  <c r="TB100" i="18"/>
  <c r="SX100" i="18"/>
  <c r="SW100" i="18"/>
  <c r="SU100" i="18"/>
  <c r="ST100" i="18"/>
  <c r="SS100" i="18"/>
  <c r="SO100" i="18"/>
  <c r="SJ100" i="18"/>
  <c r="SK100" i="18" s="1"/>
  <c r="SI100" i="18"/>
  <c r="SH100" i="18"/>
  <c r="SG100" i="18"/>
  <c r="SF100" i="18"/>
  <c r="SB100" i="18"/>
  <c r="SA100" i="18"/>
  <c r="RY100" i="18"/>
  <c r="RX100" i="18"/>
  <c r="RW100" i="18"/>
  <c r="RS100" i="18"/>
  <c r="RN100" i="18"/>
  <c r="RO100" i="18" s="1"/>
  <c r="RM100" i="18"/>
  <c r="RL100" i="18"/>
  <c r="RK100" i="18"/>
  <c r="RJ100" i="18"/>
  <c r="RF100" i="18"/>
  <c r="RE100" i="18"/>
  <c r="RC100" i="18"/>
  <c r="RB100" i="18"/>
  <c r="RA100" i="18"/>
  <c r="QW100" i="18"/>
  <c r="QR100" i="18"/>
  <c r="QS100" i="18" s="1"/>
  <c r="QQ100" i="18"/>
  <c r="QP100" i="18"/>
  <c r="QO100" i="18"/>
  <c r="QN100" i="18"/>
  <c r="QJ100" i="18"/>
  <c r="QI100" i="18"/>
  <c r="QG100" i="18"/>
  <c r="QF100" i="18"/>
  <c r="QE100" i="18"/>
  <c r="QA100" i="18"/>
  <c r="PV100" i="18"/>
  <c r="PW100" i="18" s="1"/>
  <c r="PU100" i="18"/>
  <c r="PT100" i="18"/>
  <c r="PS100" i="18"/>
  <c r="PR100" i="18"/>
  <c r="PN100" i="18"/>
  <c r="PM100" i="18"/>
  <c r="PK100" i="18"/>
  <c r="PJ100" i="18"/>
  <c r="PI100" i="18"/>
  <c r="PE100" i="18"/>
  <c r="OZ100" i="18"/>
  <c r="PA100" i="18" s="1"/>
  <c r="OY100" i="18"/>
  <c r="OX100" i="18"/>
  <c r="OW100" i="18"/>
  <c r="OV100" i="18"/>
  <c r="OR100" i="18"/>
  <c r="OQ100" i="18"/>
  <c r="OO100" i="18"/>
  <c r="ON100" i="18"/>
  <c r="OM100" i="18"/>
  <c r="OI100" i="18"/>
  <c r="OD100" i="18"/>
  <c r="OE100" i="18" s="1"/>
  <c r="OC100" i="18"/>
  <c r="OB100" i="18"/>
  <c r="OA100" i="18"/>
  <c r="NZ100" i="18"/>
  <c r="NV100" i="18"/>
  <c r="NU100" i="18"/>
  <c r="NS100" i="18"/>
  <c r="NR100" i="18"/>
  <c r="NQ100" i="18"/>
  <c r="NM100" i="18"/>
  <c r="NH100" i="18"/>
  <c r="NI100" i="18" s="1"/>
  <c r="NG100" i="18"/>
  <c r="NF100" i="18"/>
  <c r="NE100" i="18"/>
  <c r="ND100" i="18"/>
  <c r="MZ100" i="18"/>
  <c r="MY100" i="18"/>
  <c r="MW100" i="18"/>
  <c r="MV100" i="18"/>
  <c r="MU100" i="18"/>
  <c r="MQ100" i="18"/>
  <c r="ML100" i="18"/>
  <c r="MM100" i="18" s="1"/>
  <c r="MK100" i="18"/>
  <c r="MJ100" i="18"/>
  <c r="MI100" i="18"/>
  <c r="MH100" i="18"/>
  <c r="MD100" i="18"/>
  <c r="MC100" i="18"/>
  <c r="MA100" i="18"/>
  <c r="LZ100" i="18"/>
  <c r="LY100" i="18"/>
  <c r="LU100" i="18"/>
  <c r="LP100" i="18"/>
  <c r="LQ100" i="18" s="1"/>
  <c r="LO100" i="18"/>
  <c r="LN100" i="18"/>
  <c r="LM100" i="18"/>
  <c r="LL100" i="18"/>
  <c r="LH100" i="18"/>
  <c r="LG100" i="18"/>
  <c r="LE100" i="18"/>
  <c r="LD100" i="18"/>
  <c r="LC100" i="18"/>
  <c r="KY100" i="18"/>
  <c r="VT99" i="18"/>
  <c r="VU99" i="18" s="1"/>
  <c r="VS99" i="18"/>
  <c r="VR99" i="18"/>
  <c r="VQ99" i="18"/>
  <c r="VP99" i="18"/>
  <c r="VL99" i="18"/>
  <c r="VK99" i="18"/>
  <c r="VI99" i="18"/>
  <c r="VH99" i="18"/>
  <c r="VG99" i="18"/>
  <c r="VC99" i="18"/>
  <c r="UX99" i="18"/>
  <c r="UY99" i="18" s="1"/>
  <c r="UW99" i="18"/>
  <c r="UV99" i="18"/>
  <c r="UU99" i="18"/>
  <c r="UT99" i="18"/>
  <c r="UP99" i="18"/>
  <c r="UO99" i="18"/>
  <c r="UM99" i="18"/>
  <c r="UL99" i="18"/>
  <c r="UK99" i="18"/>
  <c r="UG99" i="18"/>
  <c r="UB99" i="18"/>
  <c r="UC99" i="18" s="1"/>
  <c r="UA99" i="18"/>
  <c r="TZ99" i="18"/>
  <c r="TY99" i="18"/>
  <c r="TX99" i="18"/>
  <c r="TT99" i="18"/>
  <c r="TS99" i="18"/>
  <c r="TQ99" i="18"/>
  <c r="TP99" i="18"/>
  <c r="TO99" i="18"/>
  <c r="TK99" i="18"/>
  <c r="TF99" i="18"/>
  <c r="TG99" i="18" s="1"/>
  <c r="TE99" i="18"/>
  <c r="TD99" i="18"/>
  <c r="TC99" i="18"/>
  <c r="TB99" i="18"/>
  <c r="SX99" i="18"/>
  <c r="SW99" i="18"/>
  <c r="SU99" i="18"/>
  <c r="ST99" i="18"/>
  <c r="SS99" i="18"/>
  <c r="SO99" i="18"/>
  <c r="SJ99" i="18"/>
  <c r="SK99" i="18" s="1"/>
  <c r="SI99" i="18"/>
  <c r="SH99" i="18"/>
  <c r="SG99" i="18"/>
  <c r="SF99" i="18"/>
  <c r="SB99" i="18"/>
  <c r="SA99" i="18"/>
  <c r="RY99" i="18"/>
  <c r="RX99" i="18"/>
  <c r="RW99" i="18"/>
  <c r="RS99" i="18"/>
  <c r="RN99" i="18"/>
  <c r="RO99" i="18" s="1"/>
  <c r="RM99" i="18"/>
  <c r="RL99" i="18"/>
  <c r="RK99" i="18"/>
  <c r="RJ99" i="18"/>
  <c r="RF99" i="18"/>
  <c r="RE99" i="18"/>
  <c r="RC99" i="18"/>
  <c r="RB99" i="18"/>
  <c r="RA99" i="18"/>
  <c r="QW99" i="18"/>
  <c r="QR99" i="18"/>
  <c r="QS99" i="18" s="1"/>
  <c r="QQ99" i="18"/>
  <c r="QP99" i="18"/>
  <c r="QO99" i="18"/>
  <c r="QN99" i="18"/>
  <c r="QJ99" i="18"/>
  <c r="QI99" i="18"/>
  <c r="QG99" i="18"/>
  <c r="QF99" i="18"/>
  <c r="QE99" i="18"/>
  <c r="QA99" i="18"/>
  <c r="PV99" i="18"/>
  <c r="PW99" i="18" s="1"/>
  <c r="PU99" i="18"/>
  <c r="PT99" i="18"/>
  <c r="PS99" i="18"/>
  <c r="PR99" i="18"/>
  <c r="PN99" i="18"/>
  <c r="PM99" i="18"/>
  <c r="PK99" i="18"/>
  <c r="PJ99" i="18"/>
  <c r="PI99" i="18"/>
  <c r="PE99" i="18"/>
  <c r="OZ99" i="18"/>
  <c r="PA99" i="18" s="1"/>
  <c r="OY99" i="18"/>
  <c r="OX99" i="18"/>
  <c r="OW99" i="18"/>
  <c r="OV99" i="18"/>
  <c r="OR99" i="18"/>
  <c r="OQ99" i="18"/>
  <c r="OO99" i="18"/>
  <c r="ON99" i="18"/>
  <c r="OM99" i="18"/>
  <c r="OI99" i="18"/>
  <c r="OD99" i="18"/>
  <c r="OE99" i="18" s="1"/>
  <c r="OC99" i="18"/>
  <c r="OB99" i="18"/>
  <c r="OA99" i="18"/>
  <c r="NZ99" i="18"/>
  <c r="NV99" i="18"/>
  <c r="NU99" i="18"/>
  <c r="NS99" i="18"/>
  <c r="NR99" i="18"/>
  <c r="NQ99" i="18"/>
  <c r="NM99" i="18"/>
  <c r="NH99" i="18"/>
  <c r="NI99" i="18" s="1"/>
  <c r="NG99" i="18"/>
  <c r="NF99" i="18"/>
  <c r="NE99" i="18"/>
  <c r="ND99" i="18"/>
  <c r="MZ99" i="18"/>
  <c r="MY99" i="18"/>
  <c r="MW99" i="18"/>
  <c r="MV99" i="18"/>
  <c r="MU99" i="18"/>
  <c r="MQ99" i="18"/>
  <c r="ML99" i="18"/>
  <c r="MM99" i="18" s="1"/>
  <c r="MK99" i="18"/>
  <c r="MJ99" i="18"/>
  <c r="MI99" i="18"/>
  <c r="MH99" i="18"/>
  <c r="MD99" i="18"/>
  <c r="MC99" i="18"/>
  <c r="MA99" i="18"/>
  <c r="LZ99" i="18"/>
  <c r="LY99" i="18"/>
  <c r="LU99" i="18"/>
  <c r="LP99" i="18"/>
  <c r="LQ99" i="18" s="1"/>
  <c r="LO99" i="18"/>
  <c r="LN99" i="18"/>
  <c r="LM99" i="18"/>
  <c r="LL99" i="18"/>
  <c r="LH99" i="18"/>
  <c r="LG99" i="18"/>
  <c r="LE99" i="18"/>
  <c r="LD99" i="18"/>
  <c r="LC99" i="18"/>
  <c r="KY99" i="18"/>
  <c r="VT98" i="18"/>
  <c r="VU98" i="18" s="1"/>
  <c r="VS98" i="18"/>
  <c r="VR98" i="18"/>
  <c r="VQ98" i="18"/>
  <c r="VP98" i="18"/>
  <c r="VL98" i="18"/>
  <c r="VK98" i="18"/>
  <c r="VI98" i="18"/>
  <c r="VH98" i="18"/>
  <c r="VG98" i="18"/>
  <c r="VC98" i="18"/>
  <c r="UX98" i="18"/>
  <c r="UY98" i="18" s="1"/>
  <c r="UW98" i="18"/>
  <c r="UV98" i="18"/>
  <c r="UU98" i="18"/>
  <c r="UT98" i="18"/>
  <c r="UP98" i="18"/>
  <c r="UO98" i="18"/>
  <c r="UM98" i="18"/>
  <c r="UL98" i="18"/>
  <c r="UK98" i="18"/>
  <c r="UG98" i="18"/>
  <c r="UB98" i="18"/>
  <c r="UC98" i="18" s="1"/>
  <c r="UA98" i="18"/>
  <c r="TZ98" i="18"/>
  <c r="TY98" i="18"/>
  <c r="TX98" i="18"/>
  <c r="TT98" i="18"/>
  <c r="TS98" i="18"/>
  <c r="TQ98" i="18"/>
  <c r="TP98" i="18"/>
  <c r="TO98" i="18"/>
  <c r="TK98" i="18"/>
  <c r="TF98" i="18"/>
  <c r="TG98" i="18" s="1"/>
  <c r="TE98" i="18"/>
  <c r="TD98" i="18"/>
  <c r="TC98" i="18"/>
  <c r="TB98" i="18"/>
  <c r="SX98" i="18"/>
  <c r="SW98" i="18"/>
  <c r="SU98" i="18"/>
  <c r="ST98" i="18"/>
  <c r="SS98" i="18"/>
  <c r="SO98" i="18"/>
  <c r="SJ98" i="18"/>
  <c r="SK98" i="18" s="1"/>
  <c r="SI98" i="18"/>
  <c r="SH98" i="18"/>
  <c r="SG98" i="18"/>
  <c r="SF98" i="18"/>
  <c r="SB98" i="18"/>
  <c r="SA98" i="18"/>
  <c r="RY98" i="18"/>
  <c r="RX98" i="18"/>
  <c r="RW98" i="18"/>
  <c r="RS98" i="18"/>
  <c r="RN98" i="18"/>
  <c r="RO98" i="18" s="1"/>
  <c r="RM98" i="18"/>
  <c r="RL98" i="18"/>
  <c r="RK98" i="18"/>
  <c r="RJ98" i="18"/>
  <c r="RF98" i="18"/>
  <c r="RE98" i="18"/>
  <c r="RC98" i="18"/>
  <c r="RB98" i="18"/>
  <c r="RA98" i="18"/>
  <c r="QW98" i="18"/>
  <c r="QR98" i="18"/>
  <c r="QS98" i="18" s="1"/>
  <c r="QQ98" i="18"/>
  <c r="QP98" i="18"/>
  <c r="QO98" i="18"/>
  <c r="QN98" i="18"/>
  <c r="QJ98" i="18"/>
  <c r="QI98" i="18"/>
  <c r="QG98" i="18"/>
  <c r="QF98" i="18"/>
  <c r="QE98" i="18"/>
  <c r="QA98" i="18"/>
  <c r="PV98" i="18"/>
  <c r="PW98" i="18" s="1"/>
  <c r="PU98" i="18"/>
  <c r="PT98" i="18"/>
  <c r="PS98" i="18"/>
  <c r="PR98" i="18"/>
  <c r="PN98" i="18"/>
  <c r="PM98" i="18"/>
  <c r="PK98" i="18"/>
  <c r="PJ98" i="18"/>
  <c r="PI98" i="18"/>
  <c r="PE98" i="18"/>
  <c r="OZ98" i="18"/>
  <c r="PA98" i="18" s="1"/>
  <c r="OY98" i="18"/>
  <c r="OX98" i="18"/>
  <c r="OW98" i="18"/>
  <c r="OV98" i="18"/>
  <c r="OR98" i="18"/>
  <c r="OQ98" i="18"/>
  <c r="OO98" i="18"/>
  <c r="ON98" i="18"/>
  <c r="OM98" i="18"/>
  <c r="OI98" i="18"/>
  <c r="OD98" i="18"/>
  <c r="OE98" i="18" s="1"/>
  <c r="OC98" i="18"/>
  <c r="OB98" i="18"/>
  <c r="OA98" i="18"/>
  <c r="NZ98" i="18"/>
  <c r="NV98" i="18"/>
  <c r="NU98" i="18"/>
  <c r="NS98" i="18"/>
  <c r="NR98" i="18"/>
  <c r="NQ98" i="18"/>
  <c r="NM98" i="18"/>
  <c r="NH98" i="18"/>
  <c r="NI98" i="18" s="1"/>
  <c r="NG98" i="18"/>
  <c r="NF98" i="18"/>
  <c r="NE98" i="18"/>
  <c r="ND98" i="18"/>
  <c r="MZ98" i="18"/>
  <c r="MY98" i="18"/>
  <c r="MW98" i="18"/>
  <c r="MV98" i="18"/>
  <c r="MU98" i="18"/>
  <c r="MQ98" i="18"/>
  <c r="ML98" i="18"/>
  <c r="MM98" i="18" s="1"/>
  <c r="MK98" i="18"/>
  <c r="MJ98" i="18"/>
  <c r="MI98" i="18"/>
  <c r="MH98" i="18"/>
  <c r="MD98" i="18"/>
  <c r="MC98" i="18"/>
  <c r="MA98" i="18"/>
  <c r="LZ98" i="18"/>
  <c r="LY98" i="18"/>
  <c r="LU98" i="18"/>
  <c r="LP98" i="18"/>
  <c r="LQ98" i="18" s="1"/>
  <c r="LO98" i="18"/>
  <c r="LN98" i="18"/>
  <c r="LM98" i="18"/>
  <c r="LL98" i="18"/>
  <c r="LH98" i="18"/>
  <c r="LG98" i="18"/>
  <c r="LE98" i="18"/>
  <c r="LD98" i="18"/>
  <c r="LC98" i="18"/>
  <c r="KY98" i="18"/>
  <c r="VT97" i="18"/>
  <c r="VU97" i="18" s="1"/>
  <c r="VS97" i="18"/>
  <c r="VR97" i="18"/>
  <c r="VQ97" i="18"/>
  <c r="VP97" i="18"/>
  <c r="VL97" i="18"/>
  <c r="VK97" i="18"/>
  <c r="VI97" i="18"/>
  <c r="VH97" i="18"/>
  <c r="VG97" i="18"/>
  <c r="VC97" i="18"/>
  <c r="UX97" i="18"/>
  <c r="UY97" i="18" s="1"/>
  <c r="UW97" i="18"/>
  <c r="UV97" i="18"/>
  <c r="UU97" i="18"/>
  <c r="UT97" i="18"/>
  <c r="UP97" i="18"/>
  <c r="UO97" i="18"/>
  <c r="UM97" i="18"/>
  <c r="UL97" i="18"/>
  <c r="UK97" i="18"/>
  <c r="UG97" i="18"/>
  <c r="UB97" i="18"/>
  <c r="UC97" i="18" s="1"/>
  <c r="UA97" i="18"/>
  <c r="TZ97" i="18"/>
  <c r="TY97" i="18"/>
  <c r="TX97" i="18"/>
  <c r="TT97" i="18"/>
  <c r="TS97" i="18"/>
  <c r="TQ97" i="18"/>
  <c r="TP97" i="18"/>
  <c r="TO97" i="18"/>
  <c r="TK97" i="18"/>
  <c r="TF97" i="18"/>
  <c r="TG97" i="18" s="1"/>
  <c r="TE97" i="18"/>
  <c r="TD97" i="18"/>
  <c r="TC97" i="18"/>
  <c r="TB97" i="18"/>
  <c r="SX97" i="18"/>
  <c r="SW97" i="18"/>
  <c r="SU97" i="18"/>
  <c r="ST97" i="18"/>
  <c r="SS97" i="18"/>
  <c r="SO97" i="18"/>
  <c r="SJ97" i="18"/>
  <c r="SK97" i="18" s="1"/>
  <c r="SI97" i="18"/>
  <c r="SH97" i="18"/>
  <c r="SG97" i="18"/>
  <c r="SF97" i="18"/>
  <c r="SB97" i="18"/>
  <c r="SA97" i="18"/>
  <c r="RY97" i="18"/>
  <c r="RX97" i="18"/>
  <c r="RW97" i="18"/>
  <c r="RS97" i="18"/>
  <c r="RN97" i="18"/>
  <c r="RO97" i="18" s="1"/>
  <c r="RM97" i="18"/>
  <c r="RL97" i="18"/>
  <c r="RK97" i="18"/>
  <c r="RJ97" i="18"/>
  <c r="RF97" i="18"/>
  <c r="RE97" i="18"/>
  <c r="RC97" i="18"/>
  <c r="RB97" i="18"/>
  <c r="RA97" i="18"/>
  <c r="QW97" i="18"/>
  <c r="QR97" i="18"/>
  <c r="QS97" i="18" s="1"/>
  <c r="QQ97" i="18"/>
  <c r="QP97" i="18"/>
  <c r="QO97" i="18"/>
  <c r="QN97" i="18"/>
  <c r="QJ97" i="18"/>
  <c r="QI97" i="18"/>
  <c r="QG97" i="18"/>
  <c r="QF97" i="18"/>
  <c r="QE97" i="18"/>
  <c r="QA97" i="18"/>
  <c r="PV97" i="18"/>
  <c r="PW97" i="18" s="1"/>
  <c r="PU97" i="18"/>
  <c r="PT97" i="18"/>
  <c r="PS97" i="18"/>
  <c r="PR97" i="18"/>
  <c r="PN97" i="18"/>
  <c r="PM97" i="18"/>
  <c r="PK97" i="18"/>
  <c r="PJ97" i="18"/>
  <c r="PI97" i="18"/>
  <c r="PE97" i="18"/>
  <c r="OZ97" i="18"/>
  <c r="PA97" i="18" s="1"/>
  <c r="OY97" i="18"/>
  <c r="OX97" i="18"/>
  <c r="OW97" i="18"/>
  <c r="OV97" i="18"/>
  <c r="OR97" i="18"/>
  <c r="OQ97" i="18"/>
  <c r="OO97" i="18"/>
  <c r="ON97" i="18"/>
  <c r="OM97" i="18"/>
  <c r="OI97" i="18"/>
  <c r="OD97" i="18"/>
  <c r="OE97" i="18" s="1"/>
  <c r="OC97" i="18"/>
  <c r="OB97" i="18"/>
  <c r="OA97" i="18"/>
  <c r="NZ97" i="18"/>
  <c r="NV97" i="18"/>
  <c r="NU97" i="18"/>
  <c r="NS97" i="18"/>
  <c r="NR97" i="18"/>
  <c r="NQ97" i="18"/>
  <c r="NM97" i="18"/>
  <c r="NH97" i="18"/>
  <c r="NI97" i="18" s="1"/>
  <c r="NG97" i="18"/>
  <c r="NF97" i="18"/>
  <c r="NE97" i="18"/>
  <c r="ND97" i="18"/>
  <c r="MZ97" i="18"/>
  <c r="MY97" i="18"/>
  <c r="MW97" i="18"/>
  <c r="MV97" i="18"/>
  <c r="MU97" i="18"/>
  <c r="MQ97" i="18"/>
  <c r="ML97" i="18"/>
  <c r="MM97" i="18" s="1"/>
  <c r="MK97" i="18"/>
  <c r="MJ97" i="18"/>
  <c r="MI97" i="18"/>
  <c r="MH97" i="18"/>
  <c r="MD97" i="18"/>
  <c r="MC97" i="18"/>
  <c r="MA97" i="18"/>
  <c r="LZ97" i="18"/>
  <c r="LY97" i="18"/>
  <c r="LU97" i="18"/>
  <c r="LP97" i="18"/>
  <c r="LQ97" i="18" s="1"/>
  <c r="LO97" i="18"/>
  <c r="LN97" i="18"/>
  <c r="LM97" i="18"/>
  <c r="LL97" i="18"/>
  <c r="LH97" i="18"/>
  <c r="LG97" i="18"/>
  <c r="LE97" i="18"/>
  <c r="LD97" i="18"/>
  <c r="LC97" i="18"/>
  <c r="KY97" i="18"/>
  <c r="VT96" i="18"/>
  <c r="VU96" i="18" s="1"/>
  <c r="VS96" i="18"/>
  <c r="VR96" i="18"/>
  <c r="VQ96" i="18"/>
  <c r="VP96" i="18"/>
  <c r="VL96" i="18"/>
  <c r="VK96" i="18"/>
  <c r="VI96" i="18"/>
  <c r="VH96" i="18"/>
  <c r="VG96" i="18"/>
  <c r="VC96" i="18"/>
  <c r="UX96" i="18"/>
  <c r="UY96" i="18" s="1"/>
  <c r="UW96" i="18"/>
  <c r="UV96" i="18"/>
  <c r="UU96" i="18"/>
  <c r="UT96" i="18"/>
  <c r="UP96" i="18"/>
  <c r="UO96" i="18"/>
  <c r="UM96" i="18"/>
  <c r="UL96" i="18"/>
  <c r="UK96" i="18"/>
  <c r="UG96" i="18"/>
  <c r="UB96" i="18"/>
  <c r="UC96" i="18" s="1"/>
  <c r="UA96" i="18"/>
  <c r="TZ96" i="18"/>
  <c r="TY96" i="18"/>
  <c r="TX96" i="18"/>
  <c r="TT96" i="18"/>
  <c r="TS96" i="18"/>
  <c r="TQ96" i="18"/>
  <c r="TP96" i="18"/>
  <c r="TO96" i="18"/>
  <c r="TK96" i="18"/>
  <c r="TF96" i="18"/>
  <c r="TG96" i="18" s="1"/>
  <c r="TE96" i="18"/>
  <c r="TD96" i="18"/>
  <c r="TC96" i="18"/>
  <c r="TB96" i="18"/>
  <c r="SX96" i="18"/>
  <c r="SW96" i="18"/>
  <c r="SU96" i="18"/>
  <c r="ST96" i="18"/>
  <c r="SS96" i="18"/>
  <c r="SO96" i="18"/>
  <c r="SJ96" i="18"/>
  <c r="SK96" i="18" s="1"/>
  <c r="SI96" i="18"/>
  <c r="SH96" i="18"/>
  <c r="SG96" i="18"/>
  <c r="SF96" i="18"/>
  <c r="SB96" i="18"/>
  <c r="SA96" i="18"/>
  <c r="RY96" i="18"/>
  <c r="RX96" i="18"/>
  <c r="RW96" i="18"/>
  <c r="RS96" i="18"/>
  <c r="RN96" i="18"/>
  <c r="RO96" i="18" s="1"/>
  <c r="RM96" i="18"/>
  <c r="RL96" i="18"/>
  <c r="RK96" i="18"/>
  <c r="RJ96" i="18"/>
  <c r="RF96" i="18"/>
  <c r="RE96" i="18"/>
  <c r="RC96" i="18"/>
  <c r="RB96" i="18"/>
  <c r="RA96" i="18"/>
  <c r="QW96" i="18"/>
  <c r="QR96" i="18"/>
  <c r="QS96" i="18" s="1"/>
  <c r="QQ96" i="18"/>
  <c r="QP96" i="18"/>
  <c r="QO96" i="18"/>
  <c r="QN96" i="18"/>
  <c r="QJ96" i="18"/>
  <c r="QI96" i="18"/>
  <c r="QG96" i="18"/>
  <c r="QF96" i="18"/>
  <c r="QE96" i="18"/>
  <c r="QA96" i="18"/>
  <c r="PV96" i="18"/>
  <c r="PW96" i="18" s="1"/>
  <c r="PU96" i="18"/>
  <c r="PT96" i="18"/>
  <c r="PS96" i="18"/>
  <c r="PR96" i="18"/>
  <c r="PN96" i="18"/>
  <c r="PM96" i="18"/>
  <c r="PK96" i="18"/>
  <c r="PJ96" i="18"/>
  <c r="PI96" i="18"/>
  <c r="PE96" i="18"/>
  <c r="OZ96" i="18"/>
  <c r="PA96" i="18" s="1"/>
  <c r="OY96" i="18"/>
  <c r="OX96" i="18"/>
  <c r="OW96" i="18"/>
  <c r="OV96" i="18"/>
  <c r="OR96" i="18"/>
  <c r="OQ96" i="18"/>
  <c r="OO96" i="18"/>
  <c r="ON96" i="18"/>
  <c r="OM96" i="18"/>
  <c r="OI96" i="18"/>
  <c r="OD96" i="18"/>
  <c r="OE96" i="18" s="1"/>
  <c r="OC96" i="18"/>
  <c r="OB96" i="18"/>
  <c r="OA96" i="18"/>
  <c r="NZ96" i="18"/>
  <c r="NV96" i="18"/>
  <c r="NU96" i="18"/>
  <c r="NS96" i="18"/>
  <c r="NR96" i="18"/>
  <c r="NQ96" i="18"/>
  <c r="NM96" i="18"/>
  <c r="NH96" i="18"/>
  <c r="NI96" i="18" s="1"/>
  <c r="NG96" i="18"/>
  <c r="NF96" i="18"/>
  <c r="NE96" i="18"/>
  <c r="ND96" i="18"/>
  <c r="MZ96" i="18"/>
  <c r="MY96" i="18"/>
  <c r="MW96" i="18"/>
  <c r="MV96" i="18"/>
  <c r="MU96" i="18"/>
  <c r="MQ96" i="18"/>
  <c r="ML96" i="18"/>
  <c r="MM96" i="18" s="1"/>
  <c r="MK96" i="18"/>
  <c r="MJ96" i="18"/>
  <c r="MI96" i="18"/>
  <c r="MH96" i="18"/>
  <c r="MD96" i="18"/>
  <c r="MC96" i="18"/>
  <c r="MA96" i="18"/>
  <c r="LZ96" i="18"/>
  <c r="LY96" i="18"/>
  <c r="LU96" i="18"/>
  <c r="LP96" i="18"/>
  <c r="LQ96" i="18" s="1"/>
  <c r="LO96" i="18"/>
  <c r="LN96" i="18"/>
  <c r="LM96" i="18"/>
  <c r="LL96" i="18"/>
  <c r="LH96" i="18"/>
  <c r="LG96" i="18"/>
  <c r="LE96" i="18"/>
  <c r="LD96" i="18"/>
  <c r="LC96" i="18"/>
  <c r="KY96" i="18"/>
  <c r="VT95" i="18"/>
  <c r="VU95" i="18" s="1"/>
  <c r="VS95" i="18"/>
  <c r="VR95" i="18"/>
  <c r="VQ95" i="18"/>
  <c r="VP95" i="18"/>
  <c r="VL95" i="18"/>
  <c r="VK95" i="18"/>
  <c r="VI95" i="18"/>
  <c r="VH95" i="18"/>
  <c r="VG95" i="18"/>
  <c r="VC95" i="18"/>
  <c r="UX95" i="18"/>
  <c r="UY95" i="18" s="1"/>
  <c r="UW95" i="18"/>
  <c r="UV95" i="18"/>
  <c r="UU95" i="18"/>
  <c r="UT95" i="18"/>
  <c r="UP95" i="18"/>
  <c r="UO95" i="18"/>
  <c r="UM95" i="18"/>
  <c r="UL95" i="18"/>
  <c r="UK95" i="18"/>
  <c r="UG95" i="18"/>
  <c r="UB95" i="18"/>
  <c r="UC95" i="18" s="1"/>
  <c r="UA95" i="18"/>
  <c r="TZ95" i="18"/>
  <c r="TY95" i="18"/>
  <c r="TX95" i="18"/>
  <c r="TT95" i="18"/>
  <c r="TS95" i="18"/>
  <c r="TQ95" i="18"/>
  <c r="TP95" i="18"/>
  <c r="TO95" i="18"/>
  <c r="TK95" i="18"/>
  <c r="TF95" i="18"/>
  <c r="TG95" i="18" s="1"/>
  <c r="TE95" i="18"/>
  <c r="TD95" i="18"/>
  <c r="TC95" i="18"/>
  <c r="TB95" i="18"/>
  <c r="SX95" i="18"/>
  <c r="SW95" i="18"/>
  <c r="SU95" i="18"/>
  <c r="ST95" i="18"/>
  <c r="SS95" i="18"/>
  <c r="SO95" i="18"/>
  <c r="SJ95" i="18"/>
  <c r="SK95" i="18" s="1"/>
  <c r="SI95" i="18"/>
  <c r="SH95" i="18"/>
  <c r="SG95" i="18"/>
  <c r="SF95" i="18"/>
  <c r="SB95" i="18"/>
  <c r="SA95" i="18"/>
  <c r="RY95" i="18"/>
  <c r="RX95" i="18"/>
  <c r="RW95" i="18"/>
  <c r="RS95" i="18"/>
  <c r="RN95" i="18"/>
  <c r="RO95" i="18" s="1"/>
  <c r="RM95" i="18"/>
  <c r="RL95" i="18"/>
  <c r="RK95" i="18"/>
  <c r="RJ95" i="18"/>
  <c r="RF95" i="18"/>
  <c r="RE95" i="18"/>
  <c r="RC95" i="18"/>
  <c r="RB95" i="18"/>
  <c r="RA95" i="18"/>
  <c r="QW95" i="18"/>
  <c r="QR95" i="18"/>
  <c r="QS95" i="18" s="1"/>
  <c r="QQ95" i="18"/>
  <c r="QP95" i="18"/>
  <c r="QO95" i="18"/>
  <c r="QN95" i="18"/>
  <c r="QJ95" i="18"/>
  <c r="QI95" i="18"/>
  <c r="QG95" i="18"/>
  <c r="QF95" i="18"/>
  <c r="QE95" i="18"/>
  <c r="QA95" i="18"/>
  <c r="PV95" i="18"/>
  <c r="PW95" i="18" s="1"/>
  <c r="PU95" i="18"/>
  <c r="PT95" i="18"/>
  <c r="PS95" i="18"/>
  <c r="PR95" i="18"/>
  <c r="PN95" i="18"/>
  <c r="PM95" i="18"/>
  <c r="PK95" i="18"/>
  <c r="PJ95" i="18"/>
  <c r="PI95" i="18"/>
  <c r="PE95" i="18"/>
  <c r="OZ95" i="18"/>
  <c r="PA95" i="18" s="1"/>
  <c r="OY95" i="18"/>
  <c r="OX95" i="18"/>
  <c r="OW95" i="18"/>
  <c r="OV95" i="18"/>
  <c r="OR95" i="18"/>
  <c r="OQ95" i="18"/>
  <c r="OO95" i="18"/>
  <c r="ON95" i="18"/>
  <c r="OM95" i="18"/>
  <c r="OI95" i="18"/>
  <c r="OD95" i="18"/>
  <c r="OE95" i="18" s="1"/>
  <c r="OC95" i="18"/>
  <c r="OB95" i="18"/>
  <c r="OA95" i="18"/>
  <c r="NZ95" i="18"/>
  <c r="NV95" i="18"/>
  <c r="NU95" i="18"/>
  <c r="NS95" i="18"/>
  <c r="NR95" i="18"/>
  <c r="NQ95" i="18"/>
  <c r="NM95" i="18"/>
  <c r="NH95" i="18"/>
  <c r="NI95" i="18" s="1"/>
  <c r="NG95" i="18"/>
  <c r="NF95" i="18"/>
  <c r="NE95" i="18"/>
  <c r="ND95" i="18"/>
  <c r="MZ95" i="18"/>
  <c r="MY95" i="18"/>
  <c r="MW95" i="18"/>
  <c r="MV95" i="18"/>
  <c r="MU95" i="18"/>
  <c r="MQ95" i="18"/>
  <c r="ML95" i="18"/>
  <c r="MM95" i="18" s="1"/>
  <c r="MK95" i="18"/>
  <c r="MJ95" i="18"/>
  <c r="MI95" i="18"/>
  <c r="MH95" i="18"/>
  <c r="MD95" i="18"/>
  <c r="MC95" i="18"/>
  <c r="MA95" i="18"/>
  <c r="LZ95" i="18"/>
  <c r="LY95" i="18"/>
  <c r="LU95" i="18"/>
  <c r="LP95" i="18"/>
  <c r="LQ95" i="18" s="1"/>
  <c r="LO95" i="18"/>
  <c r="LN95" i="18"/>
  <c r="LM95" i="18"/>
  <c r="LL95" i="18"/>
  <c r="LH95" i="18"/>
  <c r="LG95" i="18"/>
  <c r="LE95" i="18"/>
  <c r="LD95" i="18"/>
  <c r="LC95" i="18"/>
  <c r="KY95" i="18"/>
  <c r="VT94" i="18"/>
  <c r="VU94" i="18" s="1"/>
  <c r="VS94" i="18"/>
  <c r="VR94" i="18"/>
  <c r="VQ94" i="18"/>
  <c r="VP94" i="18"/>
  <c r="VL94" i="18"/>
  <c r="VK94" i="18"/>
  <c r="VI94" i="18"/>
  <c r="VH94" i="18"/>
  <c r="VG94" i="18"/>
  <c r="VC94" i="18"/>
  <c r="UX94" i="18"/>
  <c r="UY94" i="18" s="1"/>
  <c r="UW94" i="18"/>
  <c r="UV94" i="18"/>
  <c r="UU94" i="18"/>
  <c r="UT94" i="18"/>
  <c r="UP94" i="18"/>
  <c r="UO94" i="18"/>
  <c r="UM94" i="18"/>
  <c r="UL94" i="18"/>
  <c r="UK94" i="18"/>
  <c r="UG94" i="18"/>
  <c r="UB94" i="18"/>
  <c r="UC94" i="18" s="1"/>
  <c r="UA94" i="18"/>
  <c r="TZ94" i="18"/>
  <c r="TY94" i="18"/>
  <c r="TX94" i="18"/>
  <c r="TT94" i="18"/>
  <c r="TS94" i="18"/>
  <c r="TQ94" i="18"/>
  <c r="TP94" i="18"/>
  <c r="TO94" i="18"/>
  <c r="TK94" i="18"/>
  <c r="TF94" i="18"/>
  <c r="TG94" i="18" s="1"/>
  <c r="TE94" i="18"/>
  <c r="TD94" i="18"/>
  <c r="TC94" i="18"/>
  <c r="TB94" i="18"/>
  <c r="SX94" i="18"/>
  <c r="SW94" i="18"/>
  <c r="SU94" i="18"/>
  <c r="ST94" i="18"/>
  <c r="SS94" i="18"/>
  <c r="SO94" i="18"/>
  <c r="SJ94" i="18"/>
  <c r="SK94" i="18" s="1"/>
  <c r="SI94" i="18"/>
  <c r="SH94" i="18"/>
  <c r="SG94" i="18"/>
  <c r="SF94" i="18"/>
  <c r="SB94" i="18"/>
  <c r="SA94" i="18"/>
  <c r="RY94" i="18"/>
  <c r="RX94" i="18"/>
  <c r="RW94" i="18"/>
  <c r="RS94" i="18"/>
  <c r="RN94" i="18"/>
  <c r="RO94" i="18" s="1"/>
  <c r="RM94" i="18"/>
  <c r="RL94" i="18"/>
  <c r="RK94" i="18"/>
  <c r="RJ94" i="18"/>
  <c r="RF94" i="18"/>
  <c r="RE94" i="18"/>
  <c r="RC94" i="18"/>
  <c r="RB94" i="18"/>
  <c r="RA94" i="18"/>
  <c r="QW94" i="18"/>
  <c r="QR94" i="18"/>
  <c r="QS94" i="18" s="1"/>
  <c r="QQ94" i="18"/>
  <c r="QP94" i="18"/>
  <c r="QO94" i="18"/>
  <c r="QN94" i="18"/>
  <c r="QJ94" i="18"/>
  <c r="QI94" i="18"/>
  <c r="QG94" i="18"/>
  <c r="QF94" i="18"/>
  <c r="QE94" i="18"/>
  <c r="QA94" i="18"/>
  <c r="PV94" i="18"/>
  <c r="PW94" i="18" s="1"/>
  <c r="PU94" i="18"/>
  <c r="PT94" i="18"/>
  <c r="PS94" i="18"/>
  <c r="PR94" i="18"/>
  <c r="PN94" i="18"/>
  <c r="PM94" i="18"/>
  <c r="PK94" i="18"/>
  <c r="PJ94" i="18"/>
  <c r="PI94" i="18"/>
  <c r="PE94" i="18"/>
  <c r="OZ94" i="18"/>
  <c r="PA94" i="18" s="1"/>
  <c r="OY94" i="18"/>
  <c r="OX94" i="18"/>
  <c r="OW94" i="18"/>
  <c r="OV94" i="18"/>
  <c r="OR94" i="18"/>
  <c r="OQ94" i="18"/>
  <c r="OO94" i="18"/>
  <c r="ON94" i="18"/>
  <c r="OM94" i="18"/>
  <c r="OI94" i="18"/>
  <c r="OD94" i="18"/>
  <c r="OE94" i="18" s="1"/>
  <c r="OC94" i="18"/>
  <c r="OB94" i="18"/>
  <c r="OA94" i="18"/>
  <c r="NZ94" i="18"/>
  <c r="NV94" i="18"/>
  <c r="NU94" i="18"/>
  <c r="NS94" i="18"/>
  <c r="NR94" i="18"/>
  <c r="NQ94" i="18"/>
  <c r="NM94" i="18"/>
  <c r="NH94" i="18"/>
  <c r="NI94" i="18" s="1"/>
  <c r="NG94" i="18"/>
  <c r="NF94" i="18"/>
  <c r="NE94" i="18"/>
  <c r="ND94" i="18"/>
  <c r="MZ94" i="18"/>
  <c r="MY94" i="18"/>
  <c r="MW94" i="18"/>
  <c r="MV94" i="18"/>
  <c r="MU94" i="18"/>
  <c r="MQ94" i="18"/>
  <c r="ML94" i="18"/>
  <c r="MM94" i="18" s="1"/>
  <c r="MK94" i="18"/>
  <c r="MJ94" i="18"/>
  <c r="MI94" i="18"/>
  <c r="MH94" i="18"/>
  <c r="MD94" i="18"/>
  <c r="MC94" i="18"/>
  <c r="MA94" i="18"/>
  <c r="LZ94" i="18"/>
  <c r="LY94" i="18"/>
  <c r="LU94" i="18"/>
  <c r="LP94" i="18"/>
  <c r="LQ94" i="18" s="1"/>
  <c r="LO94" i="18"/>
  <c r="LN94" i="18"/>
  <c r="LM94" i="18"/>
  <c r="LL94" i="18"/>
  <c r="LH94" i="18"/>
  <c r="LG94" i="18"/>
  <c r="LE94" i="18"/>
  <c r="LD94" i="18"/>
  <c r="LC94" i="18"/>
  <c r="KY94" i="18"/>
  <c r="VT93" i="18"/>
  <c r="VU93" i="18" s="1"/>
  <c r="VS93" i="18"/>
  <c r="VR93" i="18"/>
  <c r="VQ93" i="18"/>
  <c r="VP93" i="18"/>
  <c r="VL93" i="18"/>
  <c r="VK93" i="18"/>
  <c r="VI93" i="18"/>
  <c r="VH93" i="18"/>
  <c r="VG93" i="18"/>
  <c r="VC93" i="18"/>
  <c r="UX93" i="18"/>
  <c r="UY93" i="18" s="1"/>
  <c r="UW93" i="18"/>
  <c r="UV93" i="18"/>
  <c r="UU93" i="18"/>
  <c r="UT93" i="18"/>
  <c r="UP93" i="18"/>
  <c r="UO93" i="18"/>
  <c r="UM93" i="18"/>
  <c r="UL93" i="18"/>
  <c r="UK93" i="18"/>
  <c r="UG93" i="18"/>
  <c r="UB93" i="18"/>
  <c r="UC93" i="18" s="1"/>
  <c r="UA93" i="18"/>
  <c r="TZ93" i="18"/>
  <c r="TY93" i="18"/>
  <c r="TX93" i="18"/>
  <c r="TT93" i="18"/>
  <c r="TS93" i="18"/>
  <c r="TQ93" i="18"/>
  <c r="TP93" i="18"/>
  <c r="TO93" i="18"/>
  <c r="TK93" i="18"/>
  <c r="TF93" i="18"/>
  <c r="TG93" i="18" s="1"/>
  <c r="TE93" i="18"/>
  <c r="TD93" i="18"/>
  <c r="TC93" i="18"/>
  <c r="TB93" i="18"/>
  <c r="SX93" i="18"/>
  <c r="SW93" i="18"/>
  <c r="SU93" i="18"/>
  <c r="ST93" i="18"/>
  <c r="SS93" i="18"/>
  <c r="SO93" i="18"/>
  <c r="SJ93" i="18"/>
  <c r="SK93" i="18" s="1"/>
  <c r="SI93" i="18"/>
  <c r="SH93" i="18"/>
  <c r="SG93" i="18"/>
  <c r="SF93" i="18"/>
  <c r="SB93" i="18"/>
  <c r="SA93" i="18"/>
  <c r="RY93" i="18"/>
  <c r="RX93" i="18"/>
  <c r="RW93" i="18"/>
  <c r="RS93" i="18"/>
  <c r="RN93" i="18"/>
  <c r="RO93" i="18" s="1"/>
  <c r="RM93" i="18"/>
  <c r="RL93" i="18"/>
  <c r="RK93" i="18"/>
  <c r="RJ93" i="18"/>
  <c r="RF93" i="18"/>
  <c r="RE93" i="18"/>
  <c r="RC93" i="18"/>
  <c r="RB93" i="18"/>
  <c r="RA93" i="18"/>
  <c r="QW93" i="18"/>
  <c r="QR93" i="18"/>
  <c r="QS93" i="18" s="1"/>
  <c r="QQ93" i="18"/>
  <c r="QP93" i="18"/>
  <c r="QO93" i="18"/>
  <c r="QN93" i="18"/>
  <c r="QJ93" i="18"/>
  <c r="QI93" i="18"/>
  <c r="QG93" i="18"/>
  <c r="QF93" i="18"/>
  <c r="QE93" i="18"/>
  <c r="QA93" i="18"/>
  <c r="PV93" i="18"/>
  <c r="PW93" i="18" s="1"/>
  <c r="PU93" i="18"/>
  <c r="PT93" i="18"/>
  <c r="PS93" i="18"/>
  <c r="PR93" i="18"/>
  <c r="PN93" i="18"/>
  <c r="PM93" i="18"/>
  <c r="PK93" i="18"/>
  <c r="PJ93" i="18"/>
  <c r="PI93" i="18"/>
  <c r="PE93" i="18"/>
  <c r="OZ93" i="18"/>
  <c r="PA93" i="18" s="1"/>
  <c r="OY93" i="18"/>
  <c r="OX93" i="18"/>
  <c r="OW93" i="18"/>
  <c r="OV93" i="18"/>
  <c r="OR93" i="18"/>
  <c r="OQ93" i="18"/>
  <c r="OO93" i="18"/>
  <c r="ON93" i="18"/>
  <c r="OM93" i="18"/>
  <c r="OI93" i="18"/>
  <c r="OD93" i="18"/>
  <c r="OE93" i="18" s="1"/>
  <c r="OC93" i="18"/>
  <c r="OB93" i="18"/>
  <c r="OA93" i="18"/>
  <c r="NZ93" i="18"/>
  <c r="NV93" i="18"/>
  <c r="NU93" i="18"/>
  <c r="NS93" i="18"/>
  <c r="NR93" i="18"/>
  <c r="NQ93" i="18"/>
  <c r="NM93" i="18"/>
  <c r="NI93" i="18"/>
  <c r="NH93" i="18"/>
  <c r="NG93" i="18"/>
  <c r="NF93" i="18"/>
  <c r="NE93" i="18"/>
  <c r="ND93" i="18"/>
  <c r="MZ93" i="18"/>
  <c r="MY93" i="18"/>
  <c r="MW93" i="18"/>
  <c r="MV93" i="18"/>
  <c r="MU93" i="18"/>
  <c r="MQ93" i="18"/>
  <c r="ML93" i="18"/>
  <c r="MM93" i="18" s="1"/>
  <c r="MK93" i="18"/>
  <c r="MJ93" i="18"/>
  <c r="MI93" i="18"/>
  <c r="MH93" i="18"/>
  <c r="MD93" i="18"/>
  <c r="MC93" i="18"/>
  <c r="MA93" i="18"/>
  <c r="LZ93" i="18"/>
  <c r="LY93" i="18"/>
  <c r="LU93" i="18"/>
  <c r="LQ93" i="18"/>
  <c r="LP93" i="18"/>
  <c r="LO93" i="18"/>
  <c r="LN93" i="18"/>
  <c r="LM93" i="18"/>
  <c r="LL93" i="18"/>
  <c r="LH93" i="18"/>
  <c r="LG93" i="18"/>
  <c r="LE93" i="18"/>
  <c r="LD93" i="18"/>
  <c r="LC93" i="18"/>
  <c r="KY93" i="18"/>
  <c r="VT92" i="18"/>
  <c r="VU92" i="18" s="1"/>
  <c r="VS92" i="18"/>
  <c r="VR92" i="18"/>
  <c r="VQ92" i="18"/>
  <c r="VP92" i="18"/>
  <c r="VL92" i="18"/>
  <c r="VK92" i="18"/>
  <c r="VI92" i="18"/>
  <c r="VH92" i="18"/>
  <c r="VG92" i="18"/>
  <c r="VC92" i="18"/>
  <c r="UY92" i="18"/>
  <c r="UX92" i="18"/>
  <c r="UW92" i="18"/>
  <c r="UV92" i="18"/>
  <c r="UU92" i="18"/>
  <c r="UT92" i="18"/>
  <c r="UP92" i="18"/>
  <c r="UO92" i="18"/>
  <c r="UM92" i="18"/>
  <c r="UL92" i="18"/>
  <c r="UK92" i="18"/>
  <c r="UG92" i="18"/>
  <c r="UB92" i="18"/>
  <c r="UC92" i="18" s="1"/>
  <c r="UA92" i="18"/>
  <c r="TZ92" i="18"/>
  <c r="TY92" i="18"/>
  <c r="TX92" i="18"/>
  <c r="TT92" i="18"/>
  <c r="TS92" i="18"/>
  <c r="TQ92" i="18"/>
  <c r="TP92" i="18"/>
  <c r="TO92" i="18"/>
  <c r="TK92" i="18"/>
  <c r="TG92" i="18"/>
  <c r="TF92" i="18"/>
  <c r="TE92" i="18"/>
  <c r="TD92" i="18"/>
  <c r="TC92" i="18"/>
  <c r="TB92" i="18"/>
  <c r="SX92" i="18"/>
  <c r="SW92" i="18"/>
  <c r="SU92" i="18"/>
  <c r="ST92" i="18"/>
  <c r="SS92" i="18"/>
  <c r="SO92" i="18"/>
  <c r="SJ92" i="18"/>
  <c r="SK92" i="18" s="1"/>
  <c r="SI92" i="18"/>
  <c r="SH92" i="18"/>
  <c r="SG92" i="18"/>
  <c r="SF92" i="18"/>
  <c r="SB92" i="18"/>
  <c r="SA92" i="18"/>
  <c r="RY92" i="18"/>
  <c r="RX92" i="18"/>
  <c r="RW92" i="18"/>
  <c r="RS92" i="18"/>
  <c r="RO92" i="18"/>
  <c r="RN92" i="18"/>
  <c r="RM92" i="18"/>
  <c r="RL92" i="18"/>
  <c r="RK92" i="18"/>
  <c r="RJ92" i="18"/>
  <c r="RF92" i="18"/>
  <c r="RE92" i="18"/>
  <c r="RC92" i="18"/>
  <c r="RB92" i="18"/>
  <c r="RA92" i="18"/>
  <c r="QW92" i="18"/>
  <c r="QR92" i="18"/>
  <c r="QS92" i="18" s="1"/>
  <c r="QQ92" i="18"/>
  <c r="QP92" i="18"/>
  <c r="QO92" i="18"/>
  <c r="QN92" i="18"/>
  <c r="QJ92" i="18"/>
  <c r="QI92" i="18"/>
  <c r="QG92" i="18"/>
  <c r="QF92" i="18"/>
  <c r="QE92" i="18"/>
  <c r="QA92" i="18"/>
  <c r="PW92" i="18"/>
  <c r="PV92" i="18"/>
  <c r="PU92" i="18"/>
  <c r="PT92" i="18"/>
  <c r="PS92" i="18"/>
  <c r="PR92" i="18"/>
  <c r="PN92" i="18"/>
  <c r="PM92" i="18"/>
  <c r="PK92" i="18"/>
  <c r="PJ92" i="18"/>
  <c r="PI92" i="18"/>
  <c r="PE92" i="18"/>
  <c r="OZ92" i="18"/>
  <c r="PA92" i="18" s="1"/>
  <c r="OY92" i="18"/>
  <c r="OX92" i="18"/>
  <c r="OW92" i="18"/>
  <c r="OV92" i="18"/>
  <c r="OR92" i="18"/>
  <c r="OQ92" i="18"/>
  <c r="OO92" i="18"/>
  <c r="ON92" i="18"/>
  <c r="OM92" i="18"/>
  <c r="OI92" i="18"/>
  <c r="OE92" i="18"/>
  <c r="OD92" i="18"/>
  <c r="OC92" i="18"/>
  <c r="OB92" i="18"/>
  <c r="OA92" i="18"/>
  <c r="NZ92" i="18"/>
  <c r="NV92" i="18"/>
  <c r="NU92" i="18"/>
  <c r="NS92" i="18"/>
  <c r="NR92" i="18"/>
  <c r="NQ92" i="18"/>
  <c r="NM92" i="18"/>
  <c r="NH92" i="18"/>
  <c r="NI92" i="18" s="1"/>
  <c r="NG92" i="18"/>
  <c r="NF92" i="18"/>
  <c r="NE92" i="18"/>
  <c r="ND92" i="18"/>
  <c r="MZ92" i="18"/>
  <c r="MY92" i="18"/>
  <c r="MW92" i="18"/>
  <c r="MV92" i="18"/>
  <c r="MU92" i="18"/>
  <c r="MQ92" i="18"/>
  <c r="MM92" i="18"/>
  <c r="ML92" i="18"/>
  <c r="MK92" i="18"/>
  <c r="MJ92" i="18"/>
  <c r="MI92" i="18"/>
  <c r="MH92" i="18"/>
  <c r="MD92" i="18"/>
  <c r="MC92" i="18"/>
  <c r="MA92" i="18"/>
  <c r="LZ92" i="18"/>
  <c r="LY92" i="18"/>
  <c r="LU92" i="18"/>
  <c r="LP92" i="18"/>
  <c r="LQ92" i="18" s="1"/>
  <c r="LO92" i="18"/>
  <c r="LN92" i="18"/>
  <c r="LM92" i="18"/>
  <c r="LL92" i="18"/>
  <c r="LH92" i="18"/>
  <c r="LG92" i="18"/>
  <c r="LE92" i="18"/>
  <c r="LD92" i="18"/>
  <c r="LC92" i="18"/>
  <c r="KY92" i="18"/>
  <c r="VU91" i="18"/>
  <c r="VT91" i="18"/>
  <c r="VS91" i="18"/>
  <c r="VR91" i="18"/>
  <c r="VQ91" i="18"/>
  <c r="VP91" i="18"/>
  <c r="VL91" i="18"/>
  <c r="VK91" i="18"/>
  <c r="VI91" i="18"/>
  <c r="VH91" i="18"/>
  <c r="VG91" i="18"/>
  <c r="VC91" i="18"/>
  <c r="UX91" i="18"/>
  <c r="UY91" i="18" s="1"/>
  <c r="UW91" i="18"/>
  <c r="UV91" i="18"/>
  <c r="UU91" i="18"/>
  <c r="UT91" i="18"/>
  <c r="UP91" i="18"/>
  <c r="UO91" i="18"/>
  <c r="UM91" i="18"/>
  <c r="UL91" i="18"/>
  <c r="UK91" i="18"/>
  <c r="UG91" i="18"/>
  <c r="UC91" i="18"/>
  <c r="UB91" i="18"/>
  <c r="UA91" i="18"/>
  <c r="TZ91" i="18"/>
  <c r="TY91" i="18"/>
  <c r="TX91" i="18"/>
  <c r="TT91" i="18"/>
  <c r="TS91" i="18"/>
  <c r="TQ91" i="18"/>
  <c r="TP91" i="18"/>
  <c r="TO91" i="18"/>
  <c r="TK91" i="18"/>
  <c r="TF91" i="18"/>
  <c r="TG91" i="18" s="1"/>
  <c r="TE91" i="18"/>
  <c r="TD91" i="18"/>
  <c r="TC91" i="18"/>
  <c r="TB91" i="18"/>
  <c r="SX91" i="18"/>
  <c r="SW91" i="18"/>
  <c r="SU91" i="18"/>
  <c r="ST91" i="18"/>
  <c r="SS91" i="18"/>
  <c r="SO91" i="18"/>
  <c r="SK91" i="18"/>
  <c r="SJ91" i="18"/>
  <c r="SI91" i="18"/>
  <c r="SH91" i="18"/>
  <c r="SG91" i="18"/>
  <c r="SF91" i="18"/>
  <c r="SB91" i="18"/>
  <c r="SA91" i="18"/>
  <c r="RY91" i="18"/>
  <c r="RX91" i="18"/>
  <c r="RW91" i="18"/>
  <c r="RS91" i="18"/>
  <c r="RN91" i="18"/>
  <c r="RO91" i="18" s="1"/>
  <c r="RM91" i="18"/>
  <c r="RL91" i="18"/>
  <c r="RK91" i="18"/>
  <c r="RJ91" i="18"/>
  <c r="RF91" i="18"/>
  <c r="RE91" i="18"/>
  <c r="RC91" i="18"/>
  <c r="RB91" i="18"/>
  <c r="RA91" i="18"/>
  <c r="QW91" i="18"/>
  <c r="QS91" i="18"/>
  <c r="QR91" i="18"/>
  <c r="QQ91" i="18"/>
  <c r="QP91" i="18"/>
  <c r="QO91" i="18"/>
  <c r="QN91" i="18"/>
  <c r="QJ91" i="18"/>
  <c r="QI91" i="18"/>
  <c r="QG91" i="18"/>
  <c r="QF91" i="18"/>
  <c r="QE91" i="18"/>
  <c r="QA91" i="18"/>
  <c r="PV91" i="18"/>
  <c r="PW91" i="18" s="1"/>
  <c r="PU91" i="18"/>
  <c r="PT91" i="18"/>
  <c r="PS91" i="18"/>
  <c r="PR91" i="18"/>
  <c r="PN91" i="18"/>
  <c r="PM91" i="18"/>
  <c r="PK91" i="18"/>
  <c r="PJ91" i="18"/>
  <c r="PI91" i="18"/>
  <c r="PE91" i="18"/>
  <c r="PA91" i="18"/>
  <c r="OZ91" i="18"/>
  <c r="OY91" i="18"/>
  <c r="OX91" i="18"/>
  <c r="OW91" i="18"/>
  <c r="OV91" i="18"/>
  <c r="OR91" i="18"/>
  <c r="OQ91" i="18"/>
  <c r="OO91" i="18"/>
  <c r="ON91" i="18"/>
  <c r="OM91" i="18"/>
  <c r="OI91" i="18"/>
  <c r="OE91" i="18"/>
  <c r="OD91" i="18"/>
  <c r="OC91" i="18"/>
  <c r="OB91" i="18"/>
  <c r="OA91" i="18"/>
  <c r="NZ91" i="18"/>
  <c r="NV91" i="18"/>
  <c r="NU91" i="18"/>
  <c r="NS91" i="18"/>
  <c r="NR91" i="18"/>
  <c r="NQ91" i="18"/>
  <c r="NM91" i="18"/>
  <c r="NI91" i="18"/>
  <c r="NH91" i="18"/>
  <c r="NG91" i="18"/>
  <c r="NF91" i="18"/>
  <c r="NE91" i="18"/>
  <c r="ND91" i="18"/>
  <c r="MZ91" i="18"/>
  <c r="MY91" i="18"/>
  <c r="MW91" i="18"/>
  <c r="MV91" i="18"/>
  <c r="MU91" i="18"/>
  <c r="MQ91" i="18"/>
  <c r="MM91" i="18"/>
  <c r="ML91" i="18"/>
  <c r="MK91" i="18"/>
  <c r="MJ91" i="18"/>
  <c r="MI91" i="18"/>
  <c r="MH91" i="18"/>
  <c r="MD91" i="18"/>
  <c r="MC91" i="18"/>
  <c r="MA91" i="18"/>
  <c r="LZ91" i="18"/>
  <c r="LY91" i="18"/>
  <c r="LU91" i="18"/>
  <c r="LQ91" i="18"/>
  <c r="LP91" i="18"/>
  <c r="LO91" i="18"/>
  <c r="LN91" i="18"/>
  <c r="LM91" i="18"/>
  <c r="LL91" i="18"/>
  <c r="LH91" i="18"/>
  <c r="LG91" i="18"/>
  <c r="LE91" i="18"/>
  <c r="LD91" i="18"/>
  <c r="LC91" i="18"/>
  <c r="KY91" i="18"/>
  <c r="VU90" i="18"/>
  <c r="VT90" i="18"/>
  <c r="VS90" i="18"/>
  <c r="VR90" i="18"/>
  <c r="VQ90" i="18"/>
  <c r="VP90" i="18"/>
  <c r="VL90" i="18"/>
  <c r="VK90" i="18"/>
  <c r="VI90" i="18"/>
  <c r="VH90" i="18"/>
  <c r="VG90" i="18"/>
  <c r="VC90" i="18"/>
  <c r="UY90" i="18"/>
  <c r="UX90" i="18"/>
  <c r="UW90" i="18"/>
  <c r="UV90" i="18"/>
  <c r="UU90" i="18"/>
  <c r="UT90" i="18"/>
  <c r="UP90" i="18"/>
  <c r="UO90" i="18"/>
  <c r="UM90" i="18"/>
  <c r="UL90" i="18"/>
  <c r="UK90" i="18"/>
  <c r="UG90" i="18"/>
  <c r="UC90" i="18"/>
  <c r="UB90" i="18"/>
  <c r="UA90" i="18"/>
  <c r="TZ90" i="18"/>
  <c r="TY90" i="18"/>
  <c r="TX90" i="18"/>
  <c r="TT90" i="18"/>
  <c r="TS90" i="18"/>
  <c r="TQ90" i="18"/>
  <c r="TP90" i="18"/>
  <c r="TO90" i="18"/>
  <c r="TK90" i="18"/>
  <c r="TG90" i="18"/>
  <c r="TF90" i="18"/>
  <c r="TE90" i="18"/>
  <c r="TD90" i="18"/>
  <c r="TC90" i="18"/>
  <c r="TB90" i="18"/>
  <c r="SX90" i="18"/>
  <c r="SW90" i="18"/>
  <c r="SU90" i="18"/>
  <c r="ST90" i="18"/>
  <c r="SS90" i="18"/>
  <c r="SO90" i="18"/>
  <c r="SK90" i="18"/>
  <c r="SJ90" i="18"/>
  <c r="SI90" i="18"/>
  <c r="SH90" i="18"/>
  <c r="SG90" i="18"/>
  <c r="SF90" i="18"/>
  <c r="SB90" i="18"/>
  <c r="SA90" i="18"/>
  <c r="RY90" i="18"/>
  <c r="RX90" i="18"/>
  <c r="RW90" i="18"/>
  <c r="RS90" i="18"/>
  <c r="RO90" i="18"/>
  <c r="RN90" i="18"/>
  <c r="RM90" i="18"/>
  <c r="RL90" i="18"/>
  <c r="RK90" i="18"/>
  <c r="RJ90" i="18"/>
  <c r="RF90" i="18"/>
  <c r="RE90" i="18"/>
  <c r="RC90" i="18"/>
  <c r="RB90" i="18"/>
  <c r="RA90" i="18"/>
  <c r="QW90" i="18"/>
  <c r="QS90" i="18"/>
  <c r="QR90" i="18"/>
  <c r="QQ90" i="18"/>
  <c r="QP90" i="18"/>
  <c r="QO90" i="18"/>
  <c r="QN90" i="18"/>
  <c r="QJ90" i="18"/>
  <c r="QI90" i="18"/>
  <c r="QG90" i="18"/>
  <c r="QF90" i="18"/>
  <c r="QE90" i="18"/>
  <c r="QA90" i="18"/>
  <c r="PW90" i="18"/>
  <c r="PV90" i="18"/>
  <c r="PU90" i="18"/>
  <c r="PT90" i="18"/>
  <c r="PS90" i="18"/>
  <c r="PR90" i="18"/>
  <c r="PN90" i="18"/>
  <c r="PM90" i="18"/>
  <c r="PK90" i="18"/>
  <c r="PJ90" i="18"/>
  <c r="PI90" i="18"/>
  <c r="PE90" i="18"/>
  <c r="PA90" i="18"/>
  <c r="OZ90" i="18"/>
  <c r="OY90" i="18"/>
  <c r="OX90" i="18"/>
  <c r="OW90" i="18"/>
  <c r="OV90" i="18"/>
  <c r="OR90" i="18"/>
  <c r="OQ90" i="18"/>
  <c r="OO90" i="18"/>
  <c r="ON90" i="18"/>
  <c r="OM90" i="18"/>
  <c r="OI90" i="18"/>
  <c r="OE90" i="18"/>
  <c r="OD90" i="18"/>
  <c r="OC90" i="18"/>
  <c r="OB90" i="18"/>
  <c r="OA90" i="18"/>
  <c r="NZ90" i="18"/>
  <c r="NV90" i="18"/>
  <c r="NU90" i="18"/>
  <c r="NS90" i="18"/>
  <c r="NR90" i="18"/>
  <c r="NQ90" i="18"/>
  <c r="NM90" i="18"/>
  <c r="NI90" i="18"/>
  <c r="NH90" i="18"/>
  <c r="NG90" i="18"/>
  <c r="NF90" i="18"/>
  <c r="NE90" i="18"/>
  <c r="ND90" i="18"/>
  <c r="MZ90" i="18"/>
  <c r="MY90" i="18"/>
  <c r="MW90" i="18"/>
  <c r="MV90" i="18"/>
  <c r="MU90" i="18"/>
  <c r="MQ90" i="18"/>
  <c r="MM90" i="18"/>
  <c r="ML90" i="18"/>
  <c r="MK90" i="18"/>
  <c r="MJ90" i="18"/>
  <c r="MI90" i="18"/>
  <c r="MH90" i="18"/>
  <c r="MD90" i="18"/>
  <c r="MC90" i="18"/>
  <c r="MA90" i="18"/>
  <c r="LZ90" i="18"/>
  <c r="LY90" i="18"/>
  <c r="LU90" i="18"/>
  <c r="LQ90" i="18"/>
  <c r="LP90" i="18"/>
  <c r="LO90" i="18"/>
  <c r="LN90" i="18"/>
  <c r="LM90" i="18"/>
  <c r="LL90" i="18"/>
  <c r="LH90" i="18"/>
  <c r="LG90" i="18"/>
  <c r="LE90" i="18"/>
  <c r="LD90" i="18"/>
  <c r="LC90" i="18"/>
  <c r="KY90" i="18"/>
  <c r="VU89" i="18"/>
  <c r="VT89" i="18"/>
  <c r="VS89" i="18"/>
  <c r="VR89" i="18"/>
  <c r="VQ89" i="18"/>
  <c r="VP89" i="18"/>
  <c r="VL89" i="18"/>
  <c r="VK89" i="18"/>
  <c r="VI89" i="18"/>
  <c r="VH89" i="18"/>
  <c r="VG89" i="18"/>
  <c r="VC89" i="18"/>
  <c r="UY89" i="18"/>
  <c r="UX89" i="18"/>
  <c r="UW89" i="18"/>
  <c r="UV89" i="18"/>
  <c r="UU89" i="18"/>
  <c r="UT89" i="18"/>
  <c r="UP89" i="18"/>
  <c r="UO89" i="18"/>
  <c r="UM89" i="18"/>
  <c r="UL89" i="18"/>
  <c r="UK89" i="18"/>
  <c r="UG89" i="18"/>
  <c r="UC89" i="18"/>
  <c r="UB89" i="18"/>
  <c r="UA89" i="18"/>
  <c r="TZ89" i="18"/>
  <c r="TY89" i="18"/>
  <c r="TX89" i="18"/>
  <c r="TT89" i="18"/>
  <c r="TS89" i="18"/>
  <c r="TQ89" i="18"/>
  <c r="TP89" i="18"/>
  <c r="TO89" i="18"/>
  <c r="TK89" i="18"/>
  <c r="TG89" i="18"/>
  <c r="TF89" i="18"/>
  <c r="TE89" i="18"/>
  <c r="TD89" i="18"/>
  <c r="TC89" i="18"/>
  <c r="TB89" i="18"/>
  <c r="SX89" i="18"/>
  <c r="SW89" i="18"/>
  <c r="SU89" i="18"/>
  <c r="ST89" i="18"/>
  <c r="SS89" i="18"/>
  <c r="SO89" i="18"/>
  <c r="SK89" i="18"/>
  <c r="SJ89" i="18"/>
  <c r="SI89" i="18"/>
  <c r="SH89" i="18"/>
  <c r="SG89" i="18"/>
  <c r="SF89" i="18"/>
  <c r="SB89" i="18"/>
  <c r="SA89" i="18"/>
  <c r="RY89" i="18"/>
  <c r="RX89" i="18"/>
  <c r="RW89" i="18"/>
  <c r="RS89" i="18"/>
  <c r="RO89" i="18"/>
  <c r="RN89" i="18"/>
  <c r="RM89" i="18"/>
  <c r="RL89" i="18"/>
  <c r="RK89" i="18"/>
  <c r="RJ89" i="18"/>
  <c r="RF89" i="18"/>
  <c r="RE89" i="18"/>
  <c r="RC89" i="18"/>
  <c r="RB89" i="18"/>
  <c r="RA89" i="18"/>
  <c r="QW89" i="18"/>
  <c r="QS89" i="18"/>
  <c r="QR89" i="18"/>
  <c r="QQ89" i="18"/>
  <c r="QP89" i="18"/>
  <c r="QO89" i="18"/>
  <c r="QN89" i="18"/>
  <c r="QJ89" i="18"/>
  <c r="QI89" i="18"/>
  <c r="QG89" i="18"/>
  <c r="QF89" i="18"/>
  <c r="QE89" i="18"/>
  <c r="QA89" i="18"/>
  <c r="PW89" i="18"/>
  <c r="PV89" i="18"/>
  <c r="PU89" i="18"/>
  <c r="PT89" i="18"/>
  <c r="PS89" i="18"/>
  <c r="PR89" i="18"/>
  <c r="PN89" i="18"/>
  <c r="PM89" i="18"/>
  <c r="PK89" i="18"/>
  <c r="PJ89" i="18"/>
  <c r="PI89" i="18"/>
  <c r="PE89" i="18"/>
  <c r="PA89" i="18"/>
  <c r="OZ89" i="18"/>
  <c r="OY89" i="18"/>
  <c r="OX89" i="18"/>
  <c r="OW89" i="18"/>
  <c r="OV89" i="18"/>
  <c r="OR89" i="18"/>
  <c r="OQ89" i="18"/>
  <c r="OO89" i="18"/>
  <c r="ON89" i="18"/>
  <c r="OM89" i="18"/>
  <c r="OI89" i="18"/>
  <c r="OE89" i="18"/>
  <c r="OD89" i="18"/>
  <c r="OC89" i="18"/>
  <c r="OB89" i="18"/>
  <c r="OA89" i="18"/>
  <c r="NZ89" i="18"/>
  <c r="NV89" i="18"/>
  <c r="NU89" i="18"/>
  <c r="NS89" i="18"/>
  <c r="NR89" i="18"/>
  <c r="NQ89" i="18"/>
  <c r="NM89" i="18"/>
  <c r="NI89" i="18"/>
  <c r="NH89" i="18"/>
  <c r="NG89" i="18"/>
  <c r="NF89" i="18"/>
  <c r="NE89" i="18"/>
  <c r="ND89" i="18"/>
  <c r="MZ89" i="18"/>
  <c r="MY89" i="18"/>
  <c r="MW89" i="18"/>
  <c r="MV89" i="18"/>
  <c r="MU89" i="18"/>
  <c r="MQ89" i="18"/>
  <c r="MM89" i="18"/>
  <c r="ML89" i="18"/>
  <c r="MK89" i="18"/>
  <c r="MJ89" i="18"/>
  <c r="MI89" i="18"/>
  <c r="MH89" i="18"/>
  <c r="MD89" i="18"/>
  <c r="MC89" i="18"/>
  <c r="MA89" i="18"/>
  <c r="LZ89" i="18"/>
  <c r="LY89" i="18"/>
  <c r="LU89" i="18"/>
  <c r="LQ89" i="18"/>
  <c r="LP89" i="18"/>
  <c r="LO89" i="18"/>
  <c r="LN89" i="18"/>
  <c r="LM89" i="18"/>
  <c r="LL89" i="18"/>
  <c r="LH89" i="18"/>
  <c r="LG89" i="18"/>
  <c r="LE89" i="18"/>
  <c r="LD89" i="18"/>
  <c r="LC89" i="18"/>
  <c r="KY89" i="18"/>
  <c r="VU88" i="18"/>
  <c r="VT88" i="18"/>
  <c r="VS88" i="18"/>
  <c r="VR88" i="18"/>
  <c r="VQ88" i="18"/>
  <c r="VP88" i="18"/>
  <c r="VL88" i="18"/>
  <c r="VK88" i="18"/>
  <c r="VI88" i="18"/>
  <c r="VH88" i="18"/>
  <c r="VG88" i="18"/>
  <c r="VC88" i="18"/>
  <c r="UY88" i="18"/>
  <c r="UX88" i="18"/>
  <c r="UW88" i="18"/>
  <c r="UV88" i="18"/>
  <c r="UU88" i="18"/>
  <c r="UT88" i="18"/>
  <c r="UP88" i="18"/>
  <c r="UO88" i="18"/>
  <c r="UM88" i="18"/>
  <c r="UL88" i="18"/>
  <c r="UK88" i="18"/>
  <c r="UG88" i="18"/>
  <c r="UC88" i="18"/>
  <c r="UB88" i="18"/>
  <c r="UA88" i="18"/>
  <c r="TZ88" i="18"/>
  <c r="TY88" i="18"/>
  <c r="TX88" i="18"/>
  <c r="TT88" i="18"/>
  <c r="TS88" i="18"/>
  <c r="TQ88" i="18"/>
  <c r="TP88" i="18"/>
  <c r="TO88" i="18"/>
  <c r="TK88" i="18"/>
  <c r="TG88" i="18"/>
  <c r="TF88" i="18"/>
  <c r="TE88" i="18"/>
  <c r="TD88" i="18"/>
  <c r="TC88" i="18"/>
  <c r="TB88" i="18"/>
  <c r="SX88" i="18"/>
  <c r="SW88" i="18"/>
  <c r="SU88" i="18"/>
  <c r="ST88" i="18"/>
  <c r="SS88" i="18"/>
  <c r="SO88" i="18"/>
  <c r="SK88" i="18"/>
  <c r="SJ88" i="18"/>
  <c r="SI88" i="18"/>
  <c r="SH88" i="18"/>
  <c r="SG88" i="18"/>
  <c r="SF88" i="18"/>
  <c r="SB88" i="18"/>
  <c r="SA88" i="18"/>
  <c r="RY88" i="18"/>
  <c r="RX88" i="18"/>
  <c r="RW88" i="18"/>
  <c r="RS88" i="18"/>
  <c r="RO88" i="18"/>
  <c r="RN88" i="18"/>
  <c r="RM88" i="18"/>
  <c r="RL88" i="18"/>
  <c r="RK88" i="18"/>
  <c r="RJ88" i="18"/>
  <c r="RF88" i="18"/>
  <c r="RE88" i="18"/>
  <c r="RC88" i="18"/>
  <c r="RB88" i="18"/>
  <c r="RA88" i="18"/>
  <c r="QW88" i="18"/>
  <c r="QS88" i="18"/>
  <c r="QR88" i="18"/>
  <c r="QQ88" i="18"/>
  <c r="QP88" i="18"/>
  <c r="QO88" i="18"/>
  <c r="QN88" i="18"/>
  <c r="QJ88" i="18"/>
  <c r="QI88" i="18"/>
  <c r="QG88" i="18"/>
  <c r="QF88" i="18"/>
  <c r="QE88" i="18"/>
  <c r="QA88" i="18"/>
  <c r="PW88" i="18"/>
  <c r="PV88" i="18"/>
  <c r="PU88" i="18"/>
  <c r="PT88" i="18"/>
  <c r="PS88" i="18"/>
  <c r="PR88" i="18"/>
  <c r="PN88" i="18"/>
  <c r="PM88" i="18"/>
  <c r="PK88" i="18"/>
  <c r="PJ88" i="18"/>
  <c r="PI88" i="18"/>
  <c r="PE88" i="18"/>
  <c r="PA88" i="18"/>
  <c r="OZ88" i="18"/>
  <c r="OY88" i="18"/>
  <c r="OX88" i="18"/>
  <c r="OW88" i="18"/>
  <c r="OV88" i="18"/>
  <c r="OR88" i="18"/>
  <c r="OQ88" i="18"/>
  <c r="OO88" i="18"/>
  <c r="ON88" i="18"/>
  <c r="OM88" i="18"/>
  <c r="OI88" i="18"/>
  <c r="OE88" i="18"/>
  <c r="OD88" i="18"/>
  <c r="OC88" i="18"/>
  <c r="OB88" i="18"/>
  <c r="OA88" i="18"/>
  <c r="NZ88" i="18"/>
  <c r="NV88" i="18"/>
  <c r="NU88" i="18"/>
  <c r="NS88" i="18"/>
  <c r="NR88" i="18"/>
  <c r="NQ88" i="18"/>
  <c r="NM88" i="18"/>
  <c r="NI88" i="18"/>
  <c r="NH88" i="18"/>
  <c r="NG88" i="18"/>
  <c r="NF88" i="18"/>
  <c r="NE88" i="18"/>
  <c r="ND88" i="18"/>
  <c r="MZ88" i="18"/>
  <c r="MY88" i="18"/>
  <c r="MW88" i="18"/>
  <c r="MV88" i="18"/>
  <c r="MU88" i="18"/>
  <c r="MQ88" i="18"/>
  <c r="MM88" i="18"/>
  <c r="ML88" i="18"/>
  <c r="MK88" i="18"/>
  <c r="MJ88" i="18"/>
  <c r="MI88" i="18"/>
  <c r="MH88" i="18"/>
  <c r="MD88" i="18"/>
  <c r="MC88" i="18"/>
  <c r="MA88" i="18"/>
  <c r="LZ88" i="18"/>
  <c r="LY88" i="18"/>
  <c r="LU88" i="18"/>
  <c r="LQ88" i="18"/>
  <c r="LP88" i="18"/>
  <c r="LO88" i="18"/>
  <c r="LN88" i="18"/>
  <c r="LM88" i="18"/>
  <c r="LL88" i="18"/>
  <c r="LH88" i="18"/>
  <c r="LG88" i="18"/>
  <c r="LE88" i="18"/>
  <c r="LD88" i="18"/>
  <c r="LC88" i="18"/>
  <c r="KY88" i="18"/>
  <c r="VU87" i="18"/>
  <c r="VT87" i="18"/>
  <c r="VS87" i="18"/>
  <c r="VR87" i="18"/>
  <c r="VQ87" i="18"/>
  <c r="VP87" i="18"/>
  <c r="VL87" i="18"/>
  <c r="VK87" i="18"/>
  <c r="VI87" i="18"/>
  <c r="VH87" i="18"/>
  <c r="VG87" i="18"/>
  <c r="VC87" i="18"/>
  <c r="UY87" i="18"/>
  <c r="UX87" i="18"/>
  <c r="UW87" i="18"/>
  <c r="UV87" i="18"/>
  <c r="UU87" i="18"/>
  <c r="UT87" i="18"/>
  <c r="UP87" i="18"/>
  <c r="UO87" i="18"/>
  <c r="UM87" i="18"/>
  <c r="UL87" i="18"/>
  <c r="UK87" i="18"/>
  <c r="UG87" i="18"/>
  <c r="UC87" i="18"/>
  <c r="UB87" i="18"/>
  <c r="UA87" i="18"/>
  <c r="TZ87" i="18"/>
  <c r="TY87" i="18"/>
  <c r="TX87" i="18"/>
  <c r="TT87" i="18"/>
  <c r="TS87" i="18"/>
  <c r="TQ87" i="18"/>
  <c r="TP87" i="18"/>
  <c r="TO87" i="18"/>
  <c r="TK87" i="18"/>
  <c r="TG87" i="18"/>
  <c r="TF87" i="18"/>
  <c r="TE87" i="18"/>
  <c r="TD87" i="18"/>
  <c r="TC87" i="18"/>
  <c r="TB87" i="18"/>
  <c r="SX87" i="18"/>
  <c r="SW87" i="18"/>
  <c r="SU87" i="18"/>
  <c r="ST87" i="18"/>
  <c r="SS87" i="18"/>
  <c r="SO87" i="18"/>
  <c r="SK87" i="18"/>
  <c r="SJ87" i="18"/>
  <c r="SI87" i="18"/>
  <c r="SH87" i="18"/>
  <c r="SG87" i="18"/>
  <c r="SF87" i="18"/>
  <c r="SB87" i="18"/>
  <c r="SA87" i="18"/>
  <c r="RY87" i="18"/>
  <c r="RX87" i="18"/>
  <c r="RW87" i="18"/>
  <c r="RS87" i="18"/>
  <c r="RO87" i="18"/>
  <c r="RN87" i="18"/>
  <c r="RM87" i="18"/>
  <c r="RL87" i="18"/>
  <c r="RK87" i="18"/>
  <c r="RJ87" i="18"/>
  <c r="RF87" i="18"/>
  <c r="RE87" i="18"/>
  <c r="RC87" i="18"/>
  <c r="RB87" i="18"/>
  <c r="RA87" i="18"/>
  <c r="QW87" i="18"/>
  <c r="QS87" i="18"/>
  <c r="QR87" i="18"/>
  <c r="QQ87" i="18"/>
  <c r="QP87" i="18"/>
  <c r="QO87" i="18"/>
  <c r="QN87" i="18"/>
  <c r="QJ87" i="18"/>
  <c r="QI87" i="18"/>
  <c r="QG87" i="18"/>
  <c r="QF87" i="18"/>
  <c r="QE87" i="18"/>
  <c r="QA87" i="18"/>
  <c r="PW87" i="18"/>
  <c r="PV87" i="18"/>
  <c r="PU87" i="18"/>
  <c r="PT87" i="18"/>
  <c r="PS87" i="18"/>
  <c r="PR87" i="18"/>
  <c r="PN87" i="18"/>
  <c r="PM87" i="18"/>
  <c r="PK87" i="18"/>
  <c r="PJ87" i="18"/>
  <c r="PI87" i="18"/>
  <c r="PE87" i="18"/>
  <c r="PA87" i="18"/>
  <c r="OZ87" i="18"/>
  <c r="OY87" i="18"/>
  <c r="OX87" i="18"/>
  <c r="OW87" i="18"/>
  <c r="OV87" i="18"/>
  <c r="OR87" i="18"/>
  <c r="OQ87" i="18"/>
  <c r="OO87" i="18"/>
  <c r="ON87" i="18"/>
  <c r="OM87" i="18"/>
  <c r="OI87" i="18"/>
  <c r="OE87" i="18"/>
  <c r="OD87" i="18"/>
  <c r="OC87" i="18"/>
  <c r="OB87" i="18"/>
  <c r="OA87" i="18"/>
  <c r="NZ87" i="18"/>
  <c r="NV87" i="18"/>
  <c r="NU87" i="18"/>
  <c r="NS87" i="18"/>
  <c r="NR87" i="18"/>
  <c r="NQ87" i="18"/>
  <c r="NM87" i="18"/>
  <c r="NI87" i="18"/>
  <c r="NH87" i="18"/>
  <c r="NG87" i="18"/>
  <c r="NF87" i="18"/>
  <c r="NE87" i="18"/>
  <c r="ND87" i="18"/>
  <c r="MZ87" i="18"/>
  <c r="MY87" i="18"/>
  <c r="MW87" i="18"/>
  <c r="MV87" i="18"/>
  <c r="MU87" i="18"/>
  <c r="MQ87" i="18"/>
  <c r="MM87" i="18"/>
  <c r="ML87" i="18"/>
  <c r="MK87" i="18"/>
  <c r="MJ87" i="18"/>
  <c r="MI87" i="18"/>
  <c r="MH87" i="18"/>
  <c r="MD87" i="18"/>
  <c r="MC87" i="18"/>
  <c r="MA87" i="18"/>
  <c r="LZ87" i="18"/>
  <c r="LY87" i="18"/>
  <c r="LU87" i="18"/>
  <c r="LQ87" i="18"/>
  <c r="LP87" i="18"/>
  <c r="LO87" i="18"/>
  <c r="LN87" i="18"/>
  <c r="LM87" i="18"/>
  <c r="LL87" i="18"/>
  <c r="LH87" i="18"/>
  <c r="LG87" i="18"/>
  <c r="LE87" i="18"/>
  <c r="LD87" i="18"/>
  <c r="LC87" i="18"/>
  <c r="KY87" i="18"/>
  <c r="VU86" i="18"/>
  <c r="VT86" i="18"/>
  <c r="VS86" i="18"/>
  <c r="VR86" i="18"/>
  <c r="VQ86" i="18"/>
  <c r="VP86" i="18"/>
  <c r="VL86" i="18"/>
  <c r="VK86" i="18"/>
  <c r="VI86" i="18"/>
  <c r="VH86" i="18"/>
  <c r="VG86" i="18"/>
  <c r="VC86" i="18"/>
  <c r="UY86" i="18"/>
  <c r="UX86" i="18"/>
  <c r="UW86" i="18"/>
  <c r="UV86" i="18"/>
  <c r="UU86" i="18"/>
  <c r="UT86" i="18"/>
  <c r="UP86" i="18"/>
  <c r="UO86" i="18"/>
  <c r="UM86" i="18"/>
  <c r="UL86" i="18"/>
  <c r="UK86" i="18"/>
  <c r="UG86" i="18"/>
  <c r="UC86" i="18"/>
  <c r="UB86" i="18"/>
  <c r="UA86" i="18"/>
  <c r="TZ86" i="18"/>
  <c r="TY86" i="18"/>
  <c r="TX86" i="18"/>
  <c r="TT86" i="18"/>
  <c r="TS86" i="18"/>
  <c r="TQ86" i="18"/>
  <c r="TP86" i="18"/>
  <c r="TO86" i="18"/>
  <c r="TK86" i="18"/>
  <c r="TG86" i="18"/>
  <c r="TF86" i="18"/>
  <c r="TE86" i="18"/>
  <c r="TD86" i="18"/>
  <c r="TC86" i="18"/>
  <c r="TB86" i="18"/>
  <c r="SX86" i="18"/>
  <c r="SW86" i="18"/>
  <c r="SU86" i="18"/>
  <c r="ST86" i="18"/>
  <c r="SS86" i="18"/>
  <c r="SO86" i="18"/>
  <c r="SK86" i="18"/>
  <c r="SJ86" i="18"/>
  <c r="SI86" i="18"/>
  <c r="SH86" i="18"/>
  <c r="SG86" i="18"/>
  <c r="SF86" i="18"/>
  <c r="SB86" i="18"/>
  <c r="SA86" i="18"/>
  <c r="RY86" i="18"/>
  <c r="RX86" i="18"/>
  <c r="RW86" i="18"/>
  <c r="RS86" i="18"/>
  <c r="RO86" i="18"/>
  <c r="RN86" i="18"/>
  <c r="RM86" i="18"/>
  <c r="RL86" i="18"/>
  <c r="RK86" i="18"/>
  <c r="RJ86" i="18"/>
  <c r="RF86" i="18"/>
  <c r="RE86" i="18"/>
  <c r="RC86" i="18"/>
  <c r="RB86" i="18"/>
  <c r="RA86" i="18"/>
  <c r="QW86" i="18"/>
  <c r="QS86" i="18"/>
  <c r="QR86" i="18"/>
  <c r="QQ86" i="18"/>
  <c r="QP86" i="18"/>
  <c r="QO86" i="18"/>
  <c r="QN86" i="18"/>
  <c r="QJ86" i="18"/>
  <c r="QI86" i="18"/>
  <c r="QG86" i="18"/>
  <c r="QF86" i="18"/>
  <c r="QE86" i="18"/>
  <c r="QA86" i="18"/>
  <c r="PW86" i="18"/>
  <c r="PV86" i="18"/>
  <c r="PU86" i="18"/>
  <c r="PT86" i="18"/>
  <c r="PS86" i="18"/>
  <c r="PR86" i="18"/>
  <c r="PN86" i="18"/>
  <c r="PM86" i="18"/>
  <c r="PK86" i="18"/>
  <c r="PJ86" i="18"/>
  <c r="PI86" i="18"/>
  <c r="PE86" i="18"/>
  <c r="PA86" i="18"/>
  <c r="OZ86" i="18"/>
  <c r="OY86" i="18"/>
  <c r="OX86" i="18"/>
  <c r="OW86" i="18"/>
  <c r="OV86" i="18"/>
  <c r="OR86" i="18"/>
  <c r="OQ86" i="18"/>
  <c r="OO86" i="18"/>
  <c r="ON86" i="18"/>
  <c r="OM86" i="18"/>
  <c r="OI86" i="18"/>
  <c r="OE86" i="18"/>
  <c r="OD86" i="18"/>
  <c r="OC86" i="18"/>
  <c r="OB86" i="18"/>
  <c r="OA86" i="18"/>
  <c r="NZ86" i="18"/>
  <c r="NV86" i="18"/>
  <c r="NU86" i="18"/>
  <c r="NS86" i="18"/>
  <c r="NR86" i="18"/>
  <c r="NQ86" i="18"/>
  <c r="NM86" i="18"/>
  <c r="NI86" i="18"/>
  <c r="NH86" i="18"/>
  <c r="NG86" i="18"/>
  <c r="NF86" i="18"/>
  <c r="NE86" i="18"/>
  <c r="ND86" i="18"/>
  <c r="MZ86" i="18"/>
  <c r="MY86" i="18"/>
  <c r="MW86" i="18"/>
  <c r="MV86" i="18"/>
  <c r="MU86" i="18"/>
  <c r="MQ86" i="18"/>
  <c r="MM86" i="18"/>
  <c r="ML86" i="18"/>
  <c r="MK86" i="18"/>
  <c r="MJ86" i="18"/>
  <c r="MI86" i="18"/>
  <c r="MH86" i="18"/>
  <c r="MD86" i="18"/>
  <c r="MC86" i="18"/>
  <c r="MA86" i="18"/>
  <c r="LZ86" i="18"/>
  <c r="LY86" i="18"/>
  <c r="LU86" i="18"/>
  <c r="LQ86" i="18"/>
  <c r="LP86" i="18"/>
  <c r="LO86" i="18"/>
  <c r="LN86" i="18"/>
  <c r="LM86" i="18"/>
  <c r="LL86" i="18"/>
  <c r="LH86" i="18"/>
  <c r="LG86" i="18"/>
  <c r="LE86" i="18"/>
  <c r="LD86" i="18"/>
  <c r="LC86" i="18"/>
  <c r="KY86" i="18"/>
  <c r="VU85" i="18"/>
  <c r="VT85" i="18"/>
  <c r="VS85" i="18"/>
  <c r="VR85" i="18"/>
  <c r="VQ85" i="18"/>
  <c r="VP85" i="18"/>
  <c r="VL85" i="18"/>
  <c r="VK85" i="18"/>
  <c r="VI85" i="18"/>
  <c r="VH85" i="18"/>
  <c r="VG85" i="18"/>
  <c r="VC85" i="18"/>
  <c r="UY85" i="18"/>
  <c r="UX85" i="18"/>
  <c r="UW85" i="18"/>
  <c r="UV85" i="18"/>
  <c r="UU85" i="18"/>
  <c r="UT85" i="18"/>
  <c r="UP85" i="18"/>
  <c r="UO85" i="18"/>
  <c r="UM85" i="18"/>
  <c r="UL85" i="18"/>
  <c r="UK85" i="18"/>
  <c r="UG85" i="18"/>
  <c r="UC85" i="18"/>
  <c r="UB85" i="18"/>
  <c r="UA85" i="18"/>
  <c r="TZ85" i="18"/>
  <c r="TY85" i="18"/>
  <c r="TX85" i="18"/>
  <c r="TT85" i="18"/>
  <c r="TS85" i="18"/>
  <c r="TQ85" i="18"/>
  <c r="TP85" i="18"/>
  <c r="TO85" i="18"/>
  <c r="TK85" i="18"/>
  <c r="TG85" i="18"/>
  <c r="TF85" i="18"/>
  <c r="TE85" i="18"/>
  <c r="TD85" i="18"/>
  <c r="TC85" i="18"/>
  <c r="TB85" i="18"/>
  <c r="SX85" i="18"/>
  <c r="SW85" i="18"/>
  <c r="SU85" i="18"/>
  <c r="ST85" i="18"/>
  <c r="SS85" i="18"/>
  <c r="SO85" i="18"/>
  <c r="SK85" i="18"/>
  <c r="SJ85" i="18"/>
  <c r="SI85" i="18"/>
  <c r="SH85" i="18"/>
  <c r="SG85" i="18"/>
  <c r="SF85" i="18"/>
  <c r="SB85" i="18"/>
  <c r="SA85" i="18"/>
  <c r="RY85" i="18"/>
  <c r="RX85" i="18"/>
  <c r="RW85" i="18"/>
  <c r="RS85" i="18"/>
  <c r="RO85" i="18"/>
  <c r="RN85" i="18"/>
  <c r="RM85" i="18"/>
  <c r="RL85" i="18"/>
  <c r="RK85" i="18"/>
  <c r="RJ85" i="18"/>
  <c r="RF85" i="18"/>
  <c r="RE85" i="18"/>
  <c r="RC85" i="18"/>
  <c r="RB85" i="18"/>
  <c r="RA85" i="18"/>
  <c r="QW85" i="18"/>
  <c r="QS85" i="18"/>
  <c r="QR85" i="18"/>
  <c r="QQ85" i="18"/>
  <c r="QP85" i="18"/>
  <c r="QO85" i="18"/>
  <c r="QN85" i="18"/>
  <c r="QJ85" i="18"/>
  <c r="QI85" i="18"/>
  <c r="QG85" i="18"/>
  <c r="QF85" i="18"/>
  <c r="QE85" i="18"/>
  <c r="QA85" i="18"/>
  <c r="PW85" i="18"/>
  <c r="PV85" i="18"/>
  <c r="PU85" i="18"/>
  <c r="PT85" i="18"/>
  <c r="PS85" i="18"/>
  <c r="PR85" i="18"/>
  <c r="PN85" i="18"/>
  <c r="PM85" i="18"/>
  <c r="PK85" i="18"/>
  <c r="PJ85" i="18"/>
  <c r="PI85" i="18"/>
  <c r="PE85" i="18"/>
  <c r="PA85" i="18"/>
  <c r="OZ85" i="18"/>
  <c r="OY85" i="18"/>
  <c r="OX85" i="18"/>
  <c r="OW85" i="18"/>
  <c r="OV85" i="18"/>
  <c r="OR85" i="18"/>
  <c r="OQ85" i="18"/>
  <c r="OO85" i="18"/>
  <c r="ON85" i="18"/>
  <c r="OM85" i="18"/>
  <c r="OI85" i="18"/>
  <c r="OE85" i="18"/>
  <c r="OD85" i="18"/>
  <c r="OC85" i="18"/>
  <c r="OB85" i="18"/>
  <c r="OA85" i="18"/>
  <c r="NZ85" i="18"/>
  <c r="NV85" i="18"/>
  <c r="NU85" i="18"/>
  <c r="NS85" i="18"/>
  <c r="NR85" i="18"/>
  <c r="NQ85" i="18"/>
  <c r="NM85" i="18"/>
  <c r="NI85" i="18"/>
  <c r="NH85" i="18"/>
  <c r="NG85" i="18"/>
  <c r="NF85" i="18"/>
  <c r="NE85" i="18"/>
  <c r="ND85" i="18"/>
  <c r="MZ85" i="18"/>
  <c r="MY85" i="18"/>
  <c r="MW85" i="18"/>
  <c r="MV85" i="18"/>
  <c r="MU85" i="18"/>
  <c r="MQ85" i="18"/>
  <c r="MM85" i="18"/>
  <c r="ML85" i="18"/>
  <c r="MK85" i="18"/>
  <c r="MJ85" i="18"/>
  <c r="MI85" i="18"/>
  <c r="MH85" i="18"/>
  <c r="MD85" i="18"/>
  <c r="MC85" i="18"/>
  <c r="MA85" i="18"/>
  <c r="LZ85" i="18"/>
  <c r="LY85" i="18"/>
  <c r="LU85" i="18"/>
  <c r="LQ85" i="18"/>
  <c r="LP85" i="18"/>
  <c r="LO85" i="18"/>
  <c r="LN85" i="18"/>
  <c r="LM85" i="18"/>
  <c r="LL85" i="18"/>
  <c r="LH85" i="18"/>
  <c r="LG85" i="18"/>
  <c r="LE85" i="18"/>
  <c r="LD85" i="18"/>
  <c r="LC85" i="18"/>
  <c r="KY85" i="18"/>
  <c r="VU84" i="18"/>
  <c r="VT84" i="18"/>
  <c r="VS84" i="18"/>
  <c r="VR84" i="18"/>
  <c r="VQ84" i="18"/>
  <c r="VP84" i="18"/>
  <c r="VL84" i="18"/>
  <c r="VK84" i="18"/>
  <c r="VI84" i="18"/>
  <c r="VH84" i="18"/>
  <c r="VG84" i="18"/>
  <c r="VC84" i="18"/>
  <c r="UY84" i="18"/>
  <c r="UX84" i="18"/>
  <c r="UW84" i="18"/>
  <c r="UV84" i="18"/>
  <c r="UU84" i="18"/>
  <c r="UT84" i="18"/>
  <c r="UP84" i="18"/>
  <c r="UO84" i="18"/>
  <c r="UM84" i="18"/>
  <c r="UL84" i="18"/>
  <c r="UK84" i="18"/>
  <c r="UG84" i="18"/>
  <c r="UC84" i="18"/>
  <c r="UB84" i="18"/>
  <c r="UA84" i="18"/>
  <c r="TZ84" i="18"/>
  <c r="TY84" i="18"/>
  <c r="TX84" i="18"/>
  <c r="TT84" i="18"/>
  <c r="TS84" i="18"/>
  <c r="TQ84" i="18"/>
  <c r="TP84" i="18"/>
  <c r="TO84" i="18"/>
  <c r="TK84" i="18"/>
  <c r="TG84" i="18"/>
  <c r="TF84" i="18"/>
  <c r="TE84" i="18"/>
  <c r="TD84" i="18"/>
  <c r="TC84" i="18"/>
  <c r="TB84" i="18"/>
  <c r="SX84" i="18"/>
  <c r="SW84" i="18"/>
  <c r="SU84" i="18"/>
  <c r="ST84" i="18"/>
  <c r="SS84" i="18"/>
  <c r="SO84" i="18"/>
  <c r="SK84" i="18"/>
  <c r="SJ84" i="18"/>
  <c r="SI84" i="18"/>
  <c r="SH84" i="18"/>
  <c r="SG84" i="18"/>
  <c r="SF84" i="18"/>
  <c r="SB84" i="18"/>
  <c r="SA84" i="18"/>
  <c r="RY84" i="18"/>
  <c r="RX84" i="18"/>
  <c r="RW84" i="18"/>
  <c r="RS84" i="18"/>
  <c r="RO84" i="18"/>
  <c r="RN84" i="18"/>
  <c r="RM84" i="18"/>
  <c r="RL84" i="18"/>
  <c r="RK84" i="18"/>
  <c r="RJ84" i="18"/>
  <c r="RF84" i="18"/>
  <c r="RE84" i="18"/>
  <c r="RC84" i="18"/>
  <c r="RB84" i="18"/>
  <c r="RA84" i="18"/>
  <c r="QW84" i="18"/>
  <c r="QS84" i="18"/>
  <c r="QR84" i="18"/>
  <c r="QQ84" i="18"/>
  <c r="QP84" i="18"/>
  <c r="QO84" i="18"/>
  <c r="QN84" i="18"/>
  <c r="QJ84" i="18"/>
  <c r="QI84" i="18"/>
  <c r="QG84" i="18"/>
  <c r="QF84" i="18"/>
  <c r="QE84" i="18"/>
  <c r="QA84" i="18"/>
  <c r="PW84" i="18"/>
  <c r="PV84" i="18"/>
  <c r="PU84" i="18"/>
  <c r="PT84" i="18"/>
  <c r="PS84" i="18"/>
  <c r="PR84" i="18"/>
  <c r="PN84" i="18"/>
  <c r="PM84" i="18"/>
  <c r="PK84" i="18"/>
  <c r="PJ84" i="18"/>
  <c r="PI84" i="18"/>
  <c r="PE84" i="18"/>
  <c r="PA84" i="18"/>
  <c r="OZ84" i="18"/>
  <c r="OY84" i="18"/>
  <c r="OX84" i="18"/>
  <c r="OW84" i="18"/>
  <c r="OV84" i="18"/>
  <c r="OR84" i="18"/>
  <c r="OQ84" i="18"/>
  <c r="OO84" i="18"/>
  <c r="ON84" i="18"/>
  <c r="OM84" i="18"/>
  <c r="OI84" i="18"/>
  <c r="OE84" i="18"/>
  <c r="OD84" i="18"/>
  <c r="OC84" i="18"/>
  <c r="OB84" i="18"/>
  <c r="OA84" i="18"/>
  <c r="NZ84" i="18"/>
  <c r="NV84" i="18"/>
  <c r="NU84" i="18"/>
  <c r="NS84" i="18"/>
  <c r="NR84" i="18"/>
  <c r="NQ84" i="18"/>
  <c r="NM84" i="18"/>
  <c r="NI84" i="18"/>
  <c r="NH84" i="18"/>
  <c r="NG84" i="18"/>
  <c r="NF84" i="18"/>
  <c r="NE84" i="18"/>
  <c r="ND84" i="18"/>
  <c r="MZ84" i="18"/>
  <c r="MY84" i="18"/>
  <c r="MW84" i="18"/>
  <c r="MV84" i="18"/>
  <c r="MU84" i="18"/>
  <c r="MQ84" i="18"/>
  <c r="MM84" i="18"/>
  <c r="ML84" i="18"/>
  <c r="MK84" i="18"/>
  <c r="MJ84" i="18"/>
  <c r="MI84" i="18"/>
  <c r="MH84" i="18"/>
  <c r="MD84" i="18"/>
  <c r="MC84" i="18"/>
  <c r="MA84" i="18"/>
  <c r="LZ84" i="18"/>
  <c r="LY84" i="18"/>
  <c r="LU84" i="18"/>
  <c r="LQ84" i="18"/>
  <c r="LP84" i="18"/>
  <c r="LO84" i="18"/>
  <c r="LN84" i="18"/>
  <c r="LM84" i="18"/>
  <c r="LL84" i="18"/>
  <c r="LH84" i="18"/>
  <c r="LG84" i="18"/>
  <c r="LE84" i="18"/>
  <c r="LD84" i="18"/>
  <c r="LC84" i="18"/>
  <c r="KY84" i="18"/>
  <c r="VU83" i="18"/>
  <c r="VT83" i="18"/>
  <c r="VS83" i="18"/>
  <c r="VR83" i="18"/>
  <c r="VQ83" i="18"/>
  <c r="VP83" i="18"/>
  <c r="VL83" i="18"/>
  <c r="VK83" i="18"/>
  <c r="VI83" i="18"/>
  <c r="VH83" i="18"/>
  <c r="VG83" i="18"/>
  <c r="VC83" i="18"/>
  <c r="UY83" i="18"/>
  <c r="UX83" i="18"/>
  <c r="UW83" i="18"/>
  <c r="UV83" i="18"/>
  <c r="UU83" i="18"/>
  <c r="UT83" i="18"/>
  <c r="UP83" i="18"/>
  <c r="UO83" i="18"/>
  <c r="UM83" i="18"/>
  <c r="UL83" i="18"/>
  <c r="UK83" i="18"/>
  <c r="UG83" i="18"/>
  <c r="UC83" i="18"/>
  <c r="UB83" i="18"/>
  <c r="UA83" i="18"/>
  <c r="TZ83" i="18"/>
  <c r="TY83" i="18"/>
  <c r="TX83" i="18"/>
  <c r="TT83" i="18"/>
  <c r="TS83" i="18"/>
  <c r="TQ83" i="18"/>
  <c r="TP83" i="18"/>
  <c r="TO83" i="18"/>
  <c r="TK83" i="18"/>
  <c r="TG83" i="18"/>
  <c r="TF83" i="18"/>
  <c r="TE83" i="18"/>
  <c r="TD83" i="18"/>
  <c r="TC83" i="18"/>
  <c r="TB83" i="18"/>
  <c r="SX83" i="18"/>
  <c r="SW83" i="18"/>
  <c r="SU83" i="18"/>
  <c r="ST83" i="18"/>
  <c r="SS83" i="18"/>
  <c r="SO83" i="18"/>
  <c r="SK83" i="18"/>
  <c r="SJ83" i="18"/>
  <c r="SI83" i="18"/>
  <c r="SH83" i="18"/>
  <c r="SG83" i="18"/>
  <c r="SF83" i="18"/>
  <c r="SB83" i="18"/>
  <c r="SA83" i="18"/>
  <c r="RY83" i="18"/>
  <c r="RX83" i="18"/>
  <c r="RW83" i="18"/>
  <c r="RS83" i="18"/>
  <c r="RO83" i="18"/>
  <c r="RN83" i="18"/>
  <c r="RM83" i="18"/>
  <c r="RL83" i="18"/>
  <c r="RK83" i="18"/>
  <c r="RJ83" i="18"/>
  <c r="RF83" i="18"/>
  <c r="RE83" i="18"/>
  <c r="RC83" i="18"/>
  <c r="RB83" i="18"/>
  <c r="RA83" i="18"/>
  <c r="QW83" i="18"/>
  <c r="QS83" i="18"/>
  <c r="QR83" i="18"/>
  <c r="QQ83" i="18"/>
  <c r="QP83" i="18"/>
  <c r="QO83" i="18"/>
  <c r="QN83" i="18"/>
  <c r="QJ83" i="18"/>
  <c r="QI83" i="18"/>
  <c r="QG83" i="18"/>
  <c r="QF83" i="18"/>
  <c r="QE83" i="18"/>
  <c r="QA83" i="18"/>
  <c r="PW83" i="18"/>
  <c r="PV83" i="18"/>
  <c r="PU83" i="18"/>
  <c r="PT83" i="18"/>
  <c r="PS83" i="18"/>
  <c r="PR83" i="18"/>
  <c r="PN83" i="18"/>
  <c r="PM83" i="18"/>
  <c r="PK83" i="18"/>
  <c r="PJ83" i="18"/>
  <c r="PI83" i="18"/>
  <c r="PE83" i="18"/>
  <c r="PA83" i="18"/>
  <c r="OZ83" i="18"/>
  <c r="OY83" i="18"/>
  <c r="OX83" i="18"/>
  <c r="OW83" i="18"/>
  <c r="OV83" i="18"/>
  <c r="OR83" i="18"/>
  <c r="OQ83" i="18"/>
  <c r="OO83" i="18"/>
  <c r="ON83" i="18"/>
  <c r="OM83" i="18"/>
  <c r="OI83" i="18"/>
  <c r="OE83" i="18"/>
  <c r="OD83" i="18"/>
  <c r="OC83" i="18"/>
  <c r="OB83" i="18"/>
  <c r="OA83" i="18"/>
  <c r="NZ83" i="18"/>
  <c r="NV83" i="18"/>
  <c r="NU83" i="18"/>
  <c r="NS83" i="18"/>
  <c r="NR83" i="18"/>
  <c r="NQ83" i="18"/>
  <c r="NM83" i="18"/>
  <c r="NI83" i="18"/>
  <c r="NH83" i="18"/>
  <c r="NG83" i="18"/>
  <c r="NF83" i="18"/>
  <c r="NE83" i="18"/>
  <c r="ND83" i="18"/>
  <c r="MZ83" i="18"/>
  <c r="MY83" i="18"/>
  <c r="MW83" i="18"/>
  <c r="MV83" i="18"/>
  <c r="MU83" i="18"/>
  <c r="MQ83" i="18"/>
  <c r="MM83" i="18"/>
  <c r="ML83" i="18"/>
  <c r="MK83" i="18"/>
  <c r="MJ83" i="18"/>
  <c r="MI83" i="18"/>
  <c r="MH83" i="18"/>
  <c r="MD83" i="18"/>
  <c r="MC83" i="18"/>
  <c r="MA83" i="18"/>
  <c r="LZ83" i="18"/>
  <c r="LY83" i="18"/>
  <c r="LU83" i="18"/>
  <c r="LQ83" i="18"/>
  <c r="LP83" i="18"/>
  <c r="LO83" i="18"/>
  <c r="LN83" i="18"/>
  <c r="LM83" i="18"/>
  <c r="LL83" i="18"/>
  <c r="LH83" i="18"/>
  <c r="LG83" i="18"/>
  <c r="LE83" i="18"/>
  <c r="LD83" i="18"/>
  <c r="LC83" i="18"/>
  <c r="KY83" i="18"/>
  <c r="VU82" i="18"/>
  <c r="VT82" i="18"/>
  <c r="VS82" i="18"/>
  <c r="VR82" i="18"/>
  <c r="VQ82" i="18"/>
  <c r="VP82" i="18"/>
  <c r="VL82" i="18"/>
  <c r="VK82" i="18"/>
  <c r="VI82" i="18"/>
  <c r="VH82" i="18"/>
  <c r="VG82" i="18"/>
  <c r="VC82" i="18"/>
  <c r="UY82" i="18"/>
  <c r="UX82" i="18"/>
  <c r="UW82" i="18"/>
  <c r="UV82" i="18"/>
  <c r="UU82" i="18"/>
  <c r="UT82" i="18"/>
  <c r="UP82" i="18"/>
  <c r="UO82" i="18"/>
  <c r="UM82" i="18"/>
  <c r="UL82" i="18"/>
  <c r="UK82" i="18"/>
  <c r="UG82" i="18"/>
  <c r="UC82" i="18"/>
  <c r="UB82" i="18"/>
  <c r="UA82" i="18"/>
  <c r="TZ82" i="18"/>
  <c r="TY82" i="18"/>
  <c r="TX82" i="18"/>
  <c r="TT82" i="18"/>
  <c r="TS82" i="18"/>
  <c r="TQ82" i="18"/>
  <c r="TP82" i="18"/>
  <c r="TO82" i="18"/>
  <c r="TK82" i="18"/>
  <c r="TG82" i="18"/>
  <c r="TF82" i="18"/>
  <c r="TE82" i="18"/>
  <c r="TD82" i="18"/>
  <c r="TC82" i="18"/>
  <c r="TB82" i="18"/>
  <c r="SX82" i="18"/>
  <c r="SW82" i="18"/>
  <c r="SU82" i="18"/>
  <c r="ST82" i="18"/>
  <c r="SS82" i="18"/>
  <c r="SO82" i="18"/>
  <c r="SK82" i="18"/>
  <c r="SJ82" i="18"/>
  <c r="SI82" i="18"/>
  <c r="SH82" i="18"/>
  <c r="SG82" i="18"/>
  <c r="SF82" i="18"/>
  <c r="SB82" i="18"/>
  <c r="SA82" i="18"/>
  <c r="RY82" i="18"/>
  <c r="RX82" i="18"/>
  <c r="RW82" i="18"/>
  <c r="RS82" i="18"/>
  <c r="RO82" i="18"/>
  <c r="RN82" i="18"/>
  <c r="RM82" i="18"/>
  <c r="RL82" i="18"/>
  <c r="RK82" i="18"/>
  <c r="RJ82" i="18"/>
  <c r="RF82" i="18"/>
  <c r="RE82" i="18"/>
  <c r="RC82" i="18"/>
  <c r="RB82" i="18"/>
  <c r="RA82" i="18"/>
  <c r="QW82" i="18"/>
  <c r="QS82" i="18"/>
  <c r="QR82" i="18"/>
  <c r="QQ82" i="18"/>
  <c r="QP82" i="18"/>
  <c r="QO82" i="18"/>
  <c r="QN82" i="18"/>
  <c r="QJ82" i="18"/>
  <c r="QI82" i="18"/>
  <c r="QG82" i="18"/>
  <c r="QF82" i="18"/>
  <c r="QE82" i="18"/>
  <c r="QA82" i="18"/>
  <c r="PW82" i="18"/>
  <c r="PV82" i="18"/>
  <c r="PU82" i="18"/>
  <c r="PT82" i="18"/>
  <c r="PS82" i="18"/>
  <c r="PR82" i="18"/>
  <c r="PN82" i="18"/>
  <c r="PM82" i="18"/>
  <c r="PK82" i="18"/>
  <c r="PJ82" i="18"/>
  <c r="PI82" i="18"/>
  <c r="PE82" i="18"/>
  <c r="PA82" i="18"/>
  <c r="OZ82" i="18"/>
  <c r="OY82" i="18"/>
  <c r="OX82" i="18"/>
  <c r="OW82" i="18"/>
  <c r="OV82" i="18"/>
  <c r="OR82" i="18"/>
  <c r="OQ82" i="18"/>
  <c r="OO82" i="18"/>
  <c r="ON82" i="18"/>
  <c r="OM82" i="18"/>
  <c r="OI82" i="18"/>
  <c r="OE82" i="18"/>
  <c r="OD82" i="18"/>
  <c r="OC82" i="18"/>
  <c r="OB82" i="18"/>
  <c r="OA82" i="18"/>
  <c r="NZ82" i="18"/>
  <c r="NV82" i="18"/>
  <c r="NU82" i="18"/>
  <c r="NS82" i="18"/>
  <c r="NR82" i="18"/>
  <c r="NQ82" i="18"/>
  <c r="NM82" i="18"/>
  <c r="NI82" i="18"/>
  <c r="NH82" i="18"/>
  <c r="NG82" i="18"/>
  <c r="NF82" i="18"/>
  <c r="NE82" i="18"/>
  <c r="ND82" i="18"/>
  <c r="MZ82" i="18"/>
  <c r="MY82" i="18"/>
  <c r="MW82" i="18"/>
  <c r="MV82" i="18"/>
  <c r="MU82" i="18"/>
  <c r="MQ82" i="18"/>
  <c r="MM82" i="18"/>
  <c r="ML82" i="18"/>
  <c r="MK82" i="18"/>
  <c r="MJ82" i="18"/>
  <c r="MI82" i="18"/>
  <c r="MH82" i="18"/>
  <c r="MD82" i="18"/>
  <c r="MC82" i="18"/>
  <c r="MA82" i="18"/>
  <c r="LZ82" i="18"/>
  <c r="LY82" i="18"/>
  <c r="LU82" i="18"/>
  <c r="LQ82" i="18"/>
  <c r="LP82" i="18"/>
  <c r="LO82" i="18"/>
  <c r="LN82" i="18"/>
  <c r="LM82" i="18"/>
  <c r="LL82" i="18"/>
  <c r="LH82" i="18"/>
  <c r="LG82" i="18"/>
  <c r="LE82" i="18"/>
  <c r="LD82" i="18"/>
  <c r="LC82" i="18"/>
  <c r="KY82" i="18"/>
  <c r="VU81" i="18"/>
  <c r="VT81" i="18"/>
  <c r="VS81" i="18"/>
  <c r="VR81" i="18"/>
  <c r="VQ81" i="18"/>
  <c r="VP81" i="18"/>
  <c r="VL81" i="18"/>
  <c r="VK81" i="18"/>
  <c r="VI81" i="18"/>
  <c r="VH81" i="18"/>
  <c r="VG81" i="18"/>
  <c r="VC81" i="18"/>
  <c r="UY81" i="18"/>
  <c r="UX81" i="18"/>
  <c r="UW81" i="18"/>
  <c r="UV81" i="18"/>
  <c r="UU81" i="18"/>
  <c r="UT81" i="18"/>
  <c r="UP81" i="18"/>
  <c r="UO81" i="18"/>
  <c r="UM81" i="18"/>
  <c r="UL81" i="18"/>
  <c r="UK81" i="18"/>
  <c r="UG81" i="18"/>
  <c r="UC81" i="18"/>
  <c r="UB81" i="18"/>
  <c r="UA81" i="18"/>
  <c r="TZ81" i="18"/>
  <c r="TY81" i="18"/>
  <c r="TX81" i="18"/>
  <c r="TT81" i="18"/>
  <c r="TS81" i="18"/>
  <c r="TQ81" i="18"/>
  <c r="TP81" i="18"/>
  <c r="TO81" i="18"/>
  <c r="TK81" i="18"/>
  <c r="TG81" i="18"/>
  <c r="TF81" i="18"/>
  <c r="TE81" i="18"/>
  <c r="TD81" i="18"/>
  <c r="TC81" i="18"/>
  <c r="TB81" i="18"/>
  <c r="SX81" i="18"/>
  <c r="SW81" i="18"/>
  <c r="SU81" i="18"/>
  <c r="ST81" i="18"/>
  <c r="SS81" i="18"/>
  <c r="SO81" i="18"/>
  <c r="SK81" i="18"/>
  <c r="SJ81" i="18"/>
  <c r="SI81" i="18"/>
  <c r="SH81" i="18"/>
  <c r="SG81" i="18"/>
  <c r="SF81" i="18"/>
  <c r="SB81" i="18"/>
  <c r="SA81" i="18"/>
  <c r="RY81" i="18"/>
  <c r="RX81" i="18"/>
  <c r="RW81" i="18"/>
  <c r="RS81" i="18"/>
  <c r="RO81" i="18"/>
  <c r="RN81" i="18"/>
  <c r="RM81" i="18"/>
  <c r="RL81" i="18"/>
  <c r="RK81" i="18"/>
  <c r="RJ81" i="18"/>
  <c r="RF81" i="18"/>
  <c r="RE81" i="18"/>
  <c r="RC81" i="18"/>
  <c r="RB81" i="18"/>
  <c r="RA81" i="18"/>
  <c r="QW81" i="18"/>
  <c r="QS81" i="18"/>
  <c r="QR81" i="18"/>
  <c r="QQ81" i="18"/>
  <c r="QP81" i="18"/>
  <c r="QO81" i="18"/>
  <c r="QN81" i="18"/>
  <c r="QJ81" i="18"/>
  <c r="QI81" i="18"/>
  <c r="QG81" i="18"/>
  <c r="QF81" i="18"/>
  <c r="QE81" i="18"/>
  <c r="QA81" i="18"/>
  <c r="PW81" i="18"/>
  <c r="PV81" i="18"/>
  <c r="PU81" i="18"/>
  <c r="PT81" i="18"/>
  <c r="PS81" i="18"/>
  <c r="PR81" i="18"/>
  <c r="PN81" i="18"/>
  <c r="PM81" i="18"/>
  <c r="PK81" i="18"/>
  <c r="PJ81" i="18"/>
  <c r="PI81" i="18"/>
  <c r="PE81" i="18"/>
  <c r="PA81" i="18"/>
  <c r="OZ81" i="18"/>
  <c r="OY81" i="18"/>
  <c r="OX81" i="18"/>
  <c r="OW81" i="18"/>
  <c r="OV81" i="18"/>
  <c r="OR81" i="18"/>
  <c r="OQ81" i="18"/>
  <c r="OO81" i="18"/>
  <c r="ON81" i="18"/>
  <c r="OM81" i="18"/>
  <c r="OI81" i="18"/>
  <c r="OE81" i="18"/>
  <c r="OD81" i="18"/>
  <c r="OC81" i="18"/>
  <c r="OB81" i="18"/>
  <c r="OA81" i="18"/>
  <c r="NZ81" i="18"/>
  <c r="NV81" i="18"/>
  <c r="NU81" i="18"/>
  <c r="NS81" i="18"/>
  <c r="NR81" i="18"/>
  <c r="NQ81" i="18"/>
  <c r="NM81" i="18"/>
  <c r="NI81" i="18"/>
  <c r="NH81" i="18"/>
  <c r="NG81" i="18"/>
  <c r="NF81" i="18"/>
  <c r="NE81" i="18"/>
  <c r="ND81" i="18"/>
  <c r="MZ81" i="18"/>
  <c r="MY81" i="18"/>
  <c r="MW81" i="18"/>
  <c r="MV81" i="18"/>
  <c r="MU81" i="18"/>
  <c r="MQ81" i="18"/>
  <c r="MM81" i="18"/>
  <c r="ML81" i="18"/>
  <c r="MK81" i="18"/>
  <c r="MJ81" i="18"/>
  <c r="MI81" i="18"/>
  <c r="MH81" i="18"/>
  <c r="MD81" i="18"/>
  <c r="MC81" i="18"/>
  <c r="MA81" i="18"/>
  <c r="LZ81" i="18"/>
  <c r="LY81" i="18"/>
  <c r="LU81" i="18"/>
  <c r="LQ81" i="18"/>
  <c r="LP81" i="18"/>
  <c r="LO81" i="18"/>
  <c r="LN81" i="18"/>
  <c r="LM81" i="18"/>
  <c r="LL81" i="18"/>
  <c r="LH81" i="18"/>
  <c r="LG81" i="18"/>
  <c r="LE81" i="18"/>
  <c r="LD81" i="18"/>
  <c r="LC81" i="18"/>
  <c r="KY81" i="18"/>
  <c r="VU80" i="18"/>
  <c r="VT80" i="18"/>
  <c r="VS80" i="18"/>
  <c r="VR80" i="18"/>
  <c r="VQ80" i="18"/>
  <c r="VP80" i="18"/>
  <c r="VL80" i="18"/>
  <c r="VK80" i="18"/>
  <c r="VI80" i="18"/>
  <c r="VH80" i="18"/>
  <c r="VG80" i="18"/>
  <c r="VC80" i="18"/>
  <c r="UY80" i="18"/>
  <c r="UX80" i="18"/>
  <c r="UW80" i="18"/>
  <c r="UV80" i="18"/>
  <c r="UU80" i="18"/>
  <c r="UT80" i="18"/>
  <c r="UP80" i="18"/>
  <c r="UO80" i="18"/>
  <c r="UM80" i="18"/>
  <c r="UL80" i="18"/>
  <c r="UK80" i="18"/>
  <c r="UG80" i="18"/>
  <c r="UC80" i="18"/>
  <c r="UB80" i="18"/>
  <c r="UA80" i="18"/>
  <c r="TZ80" i="18"/>
  <c r="TY80" i="18"/>
  <c r="TX80" i="18"/>
  <c r="TT80" i="18"/>
  <c r="TS80" i="18"/>
  <c r="TQ80" i="18"/>
  <c r="TP80" i="18"/>
  <c r="TO80" i="18"/>
  <c r="TK80" i="18"/>
  <c r="TG80" i="18"/>
  <c r="TF80" i="18"/>
  <c r="TE80" i="18"/>
  <c r="TD80" i="18"/>
  <c r="TC80" i="18"/>
  <c r="TB80" i="18"/>
  <c r="SX80" i="18"/>
  <c r="SW80" i="18"/>
  <c r="SU80" i="18"/>
  <c r="ST80" i="18"/>
  <c r="SS80" i="18"/>
  <c r="SO80" i="18"/>
  <c r="SK80" i="18"/>
  <c r="SJ80" i="18"/>
  <c r="SI80" i="18"/>
  <c r="SH80" i="18"/>
  <c r="SG80" i="18"/>
  <c r="SF80" i="18"/>
  <c r="SB80" i="18"/>
  <c r="SA80" i="18"/>
  <c r="RY80" i="18"/>
  <c r="RX80" i="18"/>
  <c r="RW80" i="18"/>
  <c r="RS80" i="18"/>
  <c r="RO80" i="18"/>
  <c r="RN80" i="18"/>
  <c r="RM80" i="18"/>
  <c r="RL80" i="18"/>
  <c r="RK80" i="18"/>
  <c r="RJ80" i="18"/>
  <c r="RF80" i="18"/>
  <c r="RE80" i="18"/>
  <c r="RC80" i="18"/>
  <c r="RB80" i="18"/>
  <c r="RA80" i="18"/>
  <c r="QW80" i="18"/>
  <c r="QS80" i="18"/>
  <c r="QR80" i="18"/>
  <c r="QQ80" i="18"/>
  <c r="QP80" i="18"/>
  <c r="QO80" i="18"/>
  <c r="QN80" i="18"/>
  <c r="QJ80" i="18"/>
  <c r="QI80" i="18"/>
  <c r="QG80" i="18"/>
  <c r="QF80" i="18"/>
  <c r="QE80" i="18"/>
  <c r="QA80" i="18"/>
  <c r="PW80" i="18"/>
  <c r="PV80" i="18"/>
  <c r="PU80" i="18"/>
  <c r="PT80" i="18"/>
  <c r="PS80" i="18"/>
  <c r="PR80" i="18"/>
  <c r="PN80" i="18"/>
  <c r="PM80" i="18"/>
  <c r="PK80" i="18"/>
  <c r="PJ80" i="18"/>
  <c r="PI80" i="18"/>
  <c r="PE80" i="18"/>
  <c r="PA80" i="18"/>
  <c r="OZ80" i="18"/>
  <c r="OY80" i="18"/>
  <c r="OX80" i="18"/>
  <c r="OW80" i="18"/>
  <c r="OV80" i="18"/>
  <c r="OR80" i="18"/>
  <c r="OQ80" i="18"/>
  <c r="OO80" i="18"/>
  <c r="ON80" i="18"/>
  <c r="OM80" i="18"/>
  <c r="OI80" i="18"/>
  <c r="OE80" i="18"/>
  <c r="OD80" i="18"/>
  <c r="OC80" i="18"/>
  <c r="OB80" i="18"/>
  <c r="OA80" i="18"/>
  <c r="NZ80" i="18"/>
  <c r="NV80" i="18"/>
  <c r="NU80" i="18"/>
  <c r="NS80" i="18"/>
  <c r="NR80" i="18"/>
  <c r="NQ80" i="18"/>
  <c r="NM80" i="18"/>
  <c r="NI80" i="18"/>
  <c r="NH80" i="18"/>
  <c r="NG80" i="18"/>
  <c r="NF80" i="18"/>
  <c r="NE80" i="18"/>
  <c r="ND80" i="18"/>
  <c r="MZ80" i="18"/>
  <c r="MY80" i="18"/>
  <c r="MW80" i="18"/>
  <c r="MV80" i="18"/>
  <c r="MU80" i="18"/>
  <c r="MQ80" i="18"/>
  <c r="MM80" i="18"/>
  <c r="ML80" i="18"/>
  <c r="MK80" i="18"/>
  <c r="MJ80" i="18"/>
  <c r="MI80" i="18"/>
  <c r="MH80" i="18"/>
  <c r="MD80" i="18"/>
  <c r="MC80" i="18"/>
  <c r="MA80" i="18"/>
  <c r="LZ80" i="18"/>
  <c r="LY80" i="18"/>
  <c r="LU80" i="18"/>
  <c r="LQ80" i="18"/>
  <c r="LP80" i="18"/>
  <c r="LO80" i="18"/>
  <c r="LN80" i="18"/>
  <c r="LM80" i="18"/>
  <c r="LL80" i="18"/>
  <c r="LH80" i="18"/>
  <c r="LG80" i="18"/>
  <c r="LE80" i="18"/>
  <c r="LD80" i="18"/>
  <c r="LC80" i="18"/>
  <c r="KY80" i="18"/>
  <c r="VU79" i="18"/>
  <c r="VT79" i="18"/>
  <c r="VS79" i="18"/>
  <c r="VR79" i="18"/>
  <c r="VQ79" i="18"/>
  <c r="VP79" i="18"/>
  <c r="VL79" i="18"/>
  <c r="VK79" i="18"/>
  <c r="VI79" i="18"/>
  <c r="VH79" i="18"/>
  <c r="VG79" i="18"/>
  <c r="VC79" i="18"/>
  <c r="UY79" i="18"/>
  <c r="UX79" i="18"/>
  <c r="UW79" i="18"/>
  <c r="UV79" i="18"/>
  <c r="UU79" i="18"/>
  <c r="UT79" i="18"/>
  <c r="UP79" i="18"/>
  <c r="UO79" i="18"/>
  <c r="UM79" i="18"/>
  <c r="UL79" i="18"/>
  <c r="UK79" i="18"/>
  <c r="UG79" i="18"/>
  <c r="UC79" i="18"/>
  <c r="UB79" i="18"/>
  <c r="UA79" i="18"/>
  <c r="TZ79" i="18"/>
  <c r="TY79" i="18"/>
  <c r="TX79" i="18"/>
  <c r="TT79" i="18"/>
  <c r="TS79" i="18"/>
  <c r="TQ79" i="18"/>
  <c r="TP79" i="18"/>
  <c r="TO79" i="18"/>
  <c r="TK79" i="18"/>
  <c r="TG79" i="18"/>
  <c r="TF79" i="18"/>
  <c r="TE79" i="18"/>
  <c r="TD79" i="18"/>
  <c r="TC79" i="18"/>
  <c r="TB79" i="18"/>
  <c r="SX79" i="18"/>
  <c r="SW79" i="18"/>
  <c r="SU79" i="18"/>
  <c r="ST79" i="18"/>
  <c r="SS79" i="18"/>
  <c r="SO79" i="18"/>
  <c r="SK79" i="18"/>
  <c r="SJ79" i="18"/>
  <c r="SI79" i="18"/>
  <c r="SH79" i="18"/>
  <c r="SG79" i="18"/>
  <c r="SF79" i="18"/>
  <c r="SB79" i="18"/>
  <c r="SA79" i="18"/>
  <c r="RY79" i="18"/>
  <c r="RX79" i="18"/>
  <c r="RW79" i="18"/>
  <c r="RS79" i="18"/>
  <c r="RO79" i="18"/>
  <c r="RN79" i="18"/>
  <c r="RM79" i="18"/>
  <c r="RL79" i="18"/>
  <c r="RK79" i="18"/>
  <c r="RJ79" i="18"/>
  <c r="RF79" i="18"/>
  <c r="RE79" i="18"/>
  <c r="RC79" i="18"/>
  <c r="RB79" i="18"/>
  <c r="RA79" i="18"/>
  <c r="QW79" i="18"/>
  <c r="QS79" i="18"/>
  <c r="QR79" i="18"/>
  <c r="QQ79" i="18"/>
  <c r="QP79" i="18"/>
  <c r="QO79" i="18"/>
  <c r="QN79" i="18"/>
  <c r="QJ79" i="18"/>
  <c r="QI79" i="18"/>
  <c r="QG79" i="18"/>
  <c r="QF79" i="18"/>
  <c r="QE79" i="18"/>
  <c r="QA79" i="18"/>
  <c r="PW79" i="18"/>
  <c r="PV79" i="18"/>
  <c r="PU79" i="18"/>
  <c r="PT79" i="18"/>
  <c r="PS79" i="18"/>
  <c r="PR79" i="18"/>
  <c r="PN79" i="18"/>
  <c r="PM79" i="18"/>
  <c r="PK79" i="18"/>
  <c r="PJ79" i="18"/>
  <c r="PI79" i="18"/>
  <c r="PE79" i="18"/>
  <c r="PA79" i="18"/>
  <c r="OZ79" i="18"/>
  <c r="OY79" i="18"/>
  <c r="OX79" i="18"/>
  <c r="OW79" i="18"/>
  <c r="OV79" i="18"/>
  <c r="OR79" i="18"/>
  <c r="OQ79" i="18"/>
  <c r="OO79" i="18"/>
  <c r="ON79" i="18"/>
  <c r="OM79" i="18"/>
  <c r="OI79" i="18"/>
  <c r="OE79" i="18"/>
  <c r="OD79" i="18"/>
  <c r="OC79" i="18"/>
  <c r="OB79" i="18"/>
  <c r="OA79" i="18"/>
  <c r="NZ79" i="18"/>
  <c r="NV79" i="18"/>
  <c r="NU79" i="18"/>
  <c r="NS79" i="18"/>
  <c r="NR79" i="18"/>
  <c r="NQ79" i="18"/>
  <c r="NM79" i="18"/>
  <c r="NI79" i="18"/>
  <c r="NH79" i="18"/>
  <c r="NG79" i="18"/>
  <c r="NF79" i="18"/>
  <c r="NE79" i="18"/>
  <c r="ND79" i="18"/>
  <c r="MZ79" i="18"/>
  <c r="MY79" i="18"/>
  <c r="MW79" i="18"/>
  <c r="MV79" i="18"/>
  <c r="MU79" i="18"/>
  <c r="MQ79" i="18"/>
  <c r="MM79" i="18"/>
  <c r="ML79" i="18"/>
  <c r="MK79" i="18"/>
  <c r="MJ79" i="18"/>
  <c r="MI79" i="18"/>
  <c r="MH79" i="18"/>
  <c r="MD79" i="18"/>
  <c r="MC79" i="18"/>
  <c r="MA79" i="18"/>
  <c r="LZ79" i="18"/>
  <c r="LY79" i="18"/>
  <c r="LU79" i="18"/>
  <c r="LQ79" i="18"/>
  <c r="LP79" i="18"/>
  <c r="LO79" i="18"/>
  <c r="LN79" i="18"/>
  <c r="LM79" i="18"/>
  <c r="LL79" i="18"/>
  <c r="LH79" i="18"/>
  <c r="LG79" i="18"/>
  <c r="LE79" i="18"/>
  <c r="LD79" i="18"/>
  <c r="LC79" i="18"/>
  <c r="KY79" i="18"/>
  <c r="VU78" i="18"/>
  <c r="VT78" i="18"/>
  <c r="VS78" i="18"/>
  <c r="VR78" i="18"/>
  <c r="VQ78" i="18"/>
  <c r="VP78" i="18"/>
  <c r="VL78" i="18"/>
  <c r="VK78" i="18"/>
  <c r="VI78" i="18"/>
  <c r="VH78" i="18"/>
  <c r="VG78" i="18"/>
  <c r="VC78" i="18"/>
  <c r="UY78" i="18"/>
  <c r="UX78" i="18"/>
  <c r="UW78" i="18"/>
  <c r="UV78" i="18"/>
  <c r="UU78" i="18"/>
  <c r="UT78" i="18"/>
  <c r="UP78" i="18"/>
  <c r="UO78" i="18"/>
  <c r="UM78" i="18"/>
  <c r="UL78" i="18"/>
  <c r="UK78" i="18"/>
  <c r="UG78" i="18"/>
  <c r="UC78" i="18"/>
  <c r="UB78" i="18"/>
  <c r="UA78" i="18"/>
  <c r="TZ78" i="18"/>
  <c r="TY78" i="18"/>
  <c r="TX78" i="18"/>
  <c r="TT78" i="18"/>
  <c r="TS78" i="18"/>
  <c r="TQ78" i="18"/>
  <c r="TP78" i="18"/>
  <c r="TO78" i="18"/>
  <c r="TK78" i="18"/>
  <c r="TG78" i="18"/>
  <c r="TF78" i="18"/>
  <c r="TE78" i="18"/>
  <c r="TD78" i="18"/>
  <c r="TC78" i="18"/>
  <c r="TB78" i="18"/>
  <c r="SX78" i="18"/>
  <c r="SW78" i="18"/>
  <c r="SU78" i="18"/>
  <c r="ST78" i="18"/>
  <c r="SS78" i="18"/>
  <c r="SO78" i="18"/>
  <c r="SK78" i="18"/>
  <c r="SJ78" i="18"/>
  <c r="SI78" i="18"/>
  <c r="SH78" i="18"/>
  <c r="SG78" i="18"/>
  <c r="SF78" i="18"/>
  <c r="SB78" i="18"/>
  <c r="SA78" i="18"/>
  <c r="RY78" i="18"/>
  <c r="RX78" i="18"/>
  <c r="RW78" i="18"/>
  <c r="RS78" i="18"/>
  <c r="RO78" i="18"/>
  <c r="RN78" i="18"/>
  <c r="RM78" i="18"/>
  <c r="RL78" i="18"/>
  <c r="RK78" i="18"/>
  <c r="RJ78" i="18"/>
  <c r="RF78" i="18"/>
  <c r="RE78" i="18"/>
  <c r="RC78" i="18"/>
  <c r="RB78" i="18"/>
  <c r="RA78" i="18"/>
  <c r="QW78" i="18"/>
  <c r="QS78" i="18"/>
  <c r="QR78" i="18"/>
  <c r="QQ78" i="18"/>
  <c r="QP78" i="18"/>
  <c r="QO78" i="18"/>
  <c r="QN78" i="18"/>
  <c r="QJ78" i="18"/>
  <c r="QI78" i="18"/>
  <c r="QG78" i="18"/>
  <c r="QF78" i="18"/>
  <c r="QE78" i="18"/>
  <c r="QA78" i="18"/>
  <c r="PW78" i="18"/>
  <c r="PV78" i="18"/>
  <c r="PU78" i="18"/>
  <c r="PT78" i="18"/>
  <c r="PS78" i="18"/>
  <c r="PR78" i="18"/>
  <c r="PN78" i="18"/>
  <c r="PM78" i="18"/>
  <c r="PK78" i="18"/>
  <c r="PJ78" i="18"/>
  <c r="PI78" i="18"/>
  <c r="PE78" i="18"/>
  <c r="PA78" i="18"/>
  <c r="OZ78" i="18"/>
  <c r="OY78" i="18"/>
  <c r="OX78" i="18"/>
  <c r="OW78" i="18"/>
  <c r="OV78" i="18"/>
  <c r="OR78" i="18"/>
  <c r="OQ78" i="18"/>
  <c r="OO78" i="18"/>
  <c r="ON78" i="18"/>
  <c r="OM78" i="18"/>
  <c r="OI78" i="18"/>
  <c r="OE78" i="18"/>
  <c r="OD78" i="18"/>
  <c r="OC78" i="18"/>
  <c r="OB78" i="18"/>
  <c r="OA78" i="18"/>
  <c r="NZ78" i="18"/>
  <c r="NV78" i="18"/>
  <c r="NU78" i="18"/>
  <c r="NS78" i="18"/>
  <c r="NR78" i="18"/>
  <c r="NQ78" i="18"/>
  <c r="NM78" i="18"/>
  <c r="NI78" i="18"/>
  <c r="NH78" i="18"/>
  <c r="NG78" i="18"/>
  <c r="NF78" i="18"/>
  <c r="NE78" i="18"/>
  <c r="ND78" i="18"/>
  <c r="MZ78" i="18"/>
  <c r="MY78" i="18"/>
  <c r="MW78" i="18"/>
  <c r="MV78" i="18"/>
  <c r="MU78" i="18"/>
  <c r="MQ78" i="18"/>
  <c r="MM78" i="18"/>
  <c r="ML78" i="18"/>
  <c r="MK78" i="18"/>
  <c r="MJ78" i="18"/>
  <c r="MI78" i="18"/>
  <c r="MH78" i="18"/>
  <c r="MD78" i="18"/>
  <c r="MC78" i="18"/>
  <c r="MA78" i="18"/>
  <c r="LZ78" i="18"/>
  <c r="LY78" i="18"/>
  <c r="LU78" i="18"/>
  <c r="LQ78" i="18"/>
  <c r="LP78" i="18"/>
  <c r="LO78" i="18"/>
  <c r="LN78" i="18"/>
  <c r="LM78" i="18"/>
  <c r="LL78" i="18"/>
  <c r="LH78" i="18"/>
  <c r="LG78" i="18"/>
  <c r="LE78" i="18"/>
  <c r="LD78" i="18"/>
  <c r="LC78" i="18"/>
  <c r="KY78" i="18"/>
  <c r="VU77" i="18"/>
  <c r="VT77" i="18"/>
  <c r="VS77" i="18"/>
  <c r="VR77" i="18"/>
  <c r="VQ77" i="18"/>
  <c r="VP77" i="18"/>
  <c r="VL77" i="18"/>
  <c r="VK77" i="18"/>
  <c r="VI77" i="18"/>
  <c r="VH77" i="18"/>
  <c r="VG77" i="18"/>
  <c r="VC77" i="18"/>
  <c r="UY77" i="18"/>
  <c r="UX77" i="18"/>
  <c r="UW77" i="18"/>
  <c r="UV77" i="18"/>
  <c r="UU77" i="18"/>
  <c r="UT77" i="18"/>
  <c r="UP77" i="18"/>
  <c r="UO77" i="18"/>
  <c r="UM77" i="18"/>
  <c r="UL77" i="18"/>
  <c r="UK77" i="18"/>
  <c r="UG77" i="18"/>
  <c r="UC77" i="18"/>
  <c r="UB77" i="18"/>
  <c r="UA77" i="18"/>
  <c r="TZ77" i="18"/>
  <c r="TY77" i="18"/>
  <c r="TX77" i="18"/>
  <c r="TT77" i="18"/>
  <c r="TS77" i="18"/>
  <c r="TQ77" i="18"/>
  <c r="TP77" i="18"/>
  <c r="TO77" i="18"/>
  <c r="TK77" i="18"/>
  <c r="TG77" i="18"/>
  <c r="TF77" i="18"/>
  <c r="TE77" i="18"/>
  <c r="TD77" i="18"/>
  <c r="TC77" i="18"/>
  <c r="TB77" i="18"/>
  <c r="SX77" i="18"/>
  <c r="SW77" i="18"/>
  <c r="SU77" i="18"/>
  <c r="ST77" i="18"/>
  <c r="SS77" i="18"/>
  <c r="SO77" i="18"/>
  <c r="SK77" i="18"/>
  <c r="SJ77" i="18"/>
  <c r="SI77" i="18"/>
  <c r="SH77" i="18"/>
  <c r="SG77" i="18"/>
  <c r="SF77" i="18"/>
  <c r="SB77" i="18"/>
  <c r="SA77" i="18"/>
  <c r="RY77" i="18"/>
  <c r="RX77" i="18"/>
  <c r="RW77" i="18"/>
  <c r="RS77" i="18"/>
  <c r="RO77" i="18"/>
  <c r="RN77" i="18"/>
  <c r="RM77" i="18"/>
  <c r="RL77" i="18"/>
  <c r="RK77" i="18"/>
  <c r="RJ77" i="18"/>
  <c r="RF77" i="18"/>
  <c r="RE77" i="18"/>
  <c r="RC77" i="18"/>
  <c r="RB77" i="18"/>
  <c r="RA77" i="18"/>
  <c r="QW77" i="18"/>
  <c r="QS77" i="18"/>
  <c r="QR77" i="18"/>
  <c r="QQ77" i="18"/>
  <c r="QP77" i="18"/>
  <c r="QO77" i="18"/>
  <c r="QN77" i="18"/>
  <c r="QJ77" i="18"/>
  <c r="QI77" i="18"/>
  <c r="QG77" i="18"/>
  <c r="QF77" i="18"/>
  <c r="QE77" i="18"/>
  <c r="QA77" i="18"/>
  <c r="PW77" i="18"/>
  <c r="PV77" i="18"/>
  <c r="PU77" i="18"/>
  <c r="PT77" i="18"/>
  <c r="PS77" i="18"/>
  <c r="PR77" i="18"/>
  <c r="PN77" i="18"/>
  <c r="PM77" i="18"/>
  <c r="PK77" i="18"/>
  <c r="PJ77" i="18"/>
  <c r="PI77" i="18"/>
  <c r="PE77" i="18"/>
  <c r="PA77" i="18"/>
  <c r="OZ77" i="18"/>
  <c r="OY77" i="18"/>
  <c r="OX77" i="18"/>
  <c r="OW77" i="18"/>
  <c r="OV77" i="18"/>
  <c r="OR77" i="18"/>
  <c r="OQ77" i="18"/>
  <c r="OO77" i="18"/>
  <c r="ON77" i="18"/>
  <c r="OM77" i="18"/>
  <c r="OI77" i="18"/>
  <c r="OE77" i="18"/>
  <c r="OD77" i="18"/>
  <c r="OC77" i="18"/>
  <c r="OB77" i="18"/>
  <c r="OA77" i="18"/>
  <c r="NZ77" i="18"/>
  <c r="NV77" i="18"/>
  <c r="NU77" i="18"/>
  <c r="NS77" i="18"/>
  <c r="NR77" i="18"/>
  <c r="NQ77" i="18"/>
  <c r="NM77" i="18"/>
  <c r="NI77" i="18"/>
  <c r="NH77" i="18"/>
  <c r="NG77" i="18"/>
  <c r="NF77" i="18"/>
  <c r="NE77" i="18"/>
  <c r="ND77" i="18"/>
  <c r="MZ77" i="18"/>
  <c r="MY77" i="18"/>
  <c r="MW77" i="18"/>
  <c r="MV77" i="18"/>
  <c r="MU77" i="18"/>
  <c r="MQ77" i="18"/>
  <c r="MM77" i="18"/>
  <c r="ML77" i="18"/>
  <c r="MK77" i="18"/>
  <c r="MJ77" i="18"/>
  <c r="MI77" i="18"/>
  <c r="MH77" i="18"/>
  <c r="MD77" i="18"/>
  <c r="MC77" i="18"/>
  <c r="MA77" i="18"/>
  <c r="LZ77" i="18"/>
  <c r="LY77" i="18"/>
  <c r="LU77" i="18"/>
  <c r="LQ77" i="18"/>
  <c r="LP77" i="18"/>
  <c r="LO77" i="18"/>
  <c r="LN77" i="18"/>
  <c r="LM77" i="18"/>
  <c r="LL77" i="18"/>
  <c r="LH77" i="18"/>
  <c r="LG77" i="18"/>
  <c r="LE77" i="18"/>
  <c r="LD77" i="18"/>
  <c r="LC77" i="18"/>
  <c r="KY77" i="18"/>
  <c r="VU76" i="18"/>
  <c r="VT76" i="18"/>
  <c r="VS76" i="18"/>
  <c r="VR76" i="18"/>
  <c r="VQ76" i="18"/>
  <c r="VP76" i="18"/>
  <c r="VL76" i="18"/>
  <c r="VK76" i="18"/>
  <c r="VI76" i="18"/>
  <c r="VH76" i="18"/>
  <c r="VG76" i="18"/>
  <c r="VC76" i="18"/>
  <c r="UY76" i="18"/>
  <c r="UX76" i="18"/>
  <c r="UW76" i="18"/>
  <c r="UV76" i="18"/>
  <c r="UU76" i="18"/>
  <c r="UT76" i="18"/>
  <c r="UP76" i="18"/>
  <c r="UO76" i="18"/>
  <c r="UM76" i="18"/>
  <c r="UL76" i="18"/>
  <c r="UK76" i="18"/>
  <c r="UG76" i="18"/>
  <c r="UC76" i="18"/>
  <c r="UB76" i="18"/>
  <c r="UA76" i="18"/>
  <c r="TZ76" i="18"/>
  <c r="TY76" i="18"/>
  <c r="TX76" i="18"/>
  <c r="TT76" i="18"/>
  <c r="TS76" i="18"/>
  <c r="TQ76" i="18"/>
  <c r="TP76" i="18"/>
  <c r="TO76" i="18"/>
  <c r="TK76" i="18"/>
  <c r="TG76" i="18"/>
  <c r="TF76" i="18"/>
  <c r="TE76" i="18"/>
  <c r="TD76" i="18"/>
  <c r="TC76" i="18"/>
  <c r="TB76" i="18"/>
  <c r="SX76" i="18"/>
  <c r="SW76" i="18"/>
  <c r="SU76" i="18"/>
  <c r="ST76" i="18"/>
  <c r="SS76" i="18"/>
  <c r="SO76" i="18"/>
  <c r="SK76" i="18"/>
  <c r="SJ76" i="18"/>
  <c r="SI76" i="18"/>
  <c r="SH76" i="18"/>
  <c r="SG76" i="18"/>
  <c r="SF76" i="18"/>
  <c r="SB76" i="18"/>
  <c r="SA76" i="18"/>
  <c r="RY76" i="18"/>
  <c r="RX76" i="18"/>
  <c r="RW76" i="18"/>
  <c r="RS76" i="18"/>
  <c r="RO76" i="18"/>
  <c r="RN76" i="18"/>
  <c r="RM76" i="18"/>
  <c r="RL76" i="18"/>
  <c r="RK76" i="18"/>
  <c r="RJ76" i="18"/>
  <c r="RF76" i="18"/>
  <c r="RE76" i="18"/>
  <c r="RC76" i="18"/>
  <c r="RB76" i="18"/>
  <c r="RA76" i="18"/>
  <c r="QW76" i="18"/>
  <c r="QS76" i="18"/>
  <c r="QR76" i="18"/>
  <c r="QQ76" i="18"/>
  <c r="QP76" i="18"/>
  <c r="QO76" i="18"/>
  <c r="QN76" i="18"/>
  <c r="QJ76" i="18"/>
  <c r="QI76" i="18"/>
  <c r="QG76" i="18"/>
  <c r="QF76" i="18"/>
  <c r="QE76" i="18"/>
  <c r="QA76" i="18"/>
  <c r="PW76" i="18"/>
  <c r="PV76" i="18"/>
  <c r="PU76" i="18"/>
  <c r="PT76" i="18"/>
  <c r="PS76" i="18"/>
  <c r="PR76" i="18"/>
  <c r="PN76" i="18"/>
  <c r="PM76" i="18"/>
  <c r="PK76" i="18"/>
  <c r="PJ76" i="18"/>
  <c r="PI76" i="18"/>
  <c r="PE76" i="18"/>
  <c r="PA76" i="18"/>
  <c r="OZ76" i="18"/>
  <c r="OY76" i="18"/>
  <c r="OX76" i="18"/>
  <c r="OW76" i="18"/>
  <c r="OV76" i="18"/>
  <c r="OR76" i="18"/>
  <c r="OQ76" i="18"/>
  <c r="OO76" i="18"/>
  <c r="ON76" i="18"/>
  <c r="OM76" i="18"/>
  <c r="OI76" i="18"/>
  <c r="OE76" i="18"/>
  <c r="OD76" i="18"/>
  <c r="OC76" i="18"/>
  <c r="OB76" i="18"/>
  <c r="OA76" i="18"/>
  <c r="NZ76" i="18"/>
  <c r="NV76" i="18"/>
  <c r="NU76" i="18"/>
  <c r="NS76" i="18"/>
  <c r="NR76" i="18"/>
  <c r="NQ76" i="18"/>
  <c r="NM76" i="18"/>
  <c r="NI76" i="18"/>
  <c r="NH76" i="18"/>
  <c r="NG76" i="18"/>
  <c r="NF76" i="18"/>
  <c r="NE76" i="18"/>
  <c r="ND76" i="18"/>
  <c r="MZ76" i="18"/>
  <c r="MY76" i="18"/>
  <c r="MW76" i="18"/>
  <c r="MV76" i="18"/>
  <c r="MU76" i="18"/>
  <c r="MQ76" i="18"/>
  <c r="MM76" i="18"/>
  <c r="ML76" i="18"/>
  <c r="MK76" i="18"/>
  <c r="MJ76" i="18"/>
  <c r="MI76" i="18"/>
  <c r="MH76" i="18"/>
  <c r="MD76" i="18"/>
  <c r="MC76" i="18"/>
  <c r="MA76" i="18"/>
  <c r="LZ76" i="18"/>
  <c r="LY76" i="18"/>
  <c r="LU76" i="18"/>
  <c r="LQ76" i="18"/>
  <c r="LP76" i="18"/>
  <c r="LO76" i="18"/>
  <c r="LN76" i="18"/>
  <c r="LM76" i="18"/>
  <c r="LL76" i="18"/>
  <c r="LH76" i="18"/>
  <c r="LG76" i="18"/>
  <c r="LE76" i="18"/>
  <c r="LD76" i="18"/>
  <c r="LC76" i="18"/>
  <c r="KY76" i="18"/>
  <c r="VU75" i="18"/>
  <c r="VT75" i="18"/>
  <c r="VS75" i="18"/>
  <c r="VR75" i="18"/>
  <c r="VQ75" i="18"/>
  <c r="VP75" i="18"/>
  <c r="VL75" i="18"/>
  <c r="VK75" i="18"/>
  <c r="VI75" i="18"/>
  <c r="VH75" i="18"/>
  <c r="VG75" i="18"/>
  <c r="VC75" i="18"/>
  <c r="UY75" i="18"/>
  <c r="UX75" i="18"/>
  <c r="UW75" i="18"/>
  <c r="UV75" i="18"/>
  <c r="UU75" i="18"/>
  <c r="UT75" i="18"/>
  <c r="UP75" i="18"/>
  <c r="UO75" i="18"/>
  <c r="UM75" i="18"/>
  <c r="UL75" i="18"/>
  <c r="UK75" i="18"/>
  <c r="UG75" i="18"/>
  <c r="UC75" i="18"/>
  <c r="UB75" i="18"/>
  <c r="UA75" i="18"/>
  <c r="TZ75" i="18"/>
  <c r="TY75" i="18"/>
  <c r="TX75" i="18"/>
  <c r="TT75" i="18"/>
  <c r="TS75" i="18"/>
  <c r="TQ75" i="18"/>
  <c r="TP75" i="18"/>
  <c r="TO75" i="18"/>
  <c r="TK75" i="18"/>
  <c r="TG75" i="18"/>
  <c r="TF75" i="18"/>
  <c r="TE75" i="18"/>
  <c r="TD75" i="18"/>
  <c r="TC75" i="18"/>
  <c r="TB75" i="18"/>
  <c r="SX75" i="18"/>
  <c r="SW75" i="18"/>
  <c r="SU75" i="18"/>
  <c r="ST75" i="18"/>
  <c r="SS75" i="18"/>
  <c r="SO75" i="18"/>
  <c r="SK75" i="18"/>
  <c r="SJ75" i="18"/>
  <c r="SI75" i="18"/>
  <c r="SH75" i="18"/>
  <c r="SG75" i="18"/>
  <c r="SF75" i="18"/>
  <c r="SB75" i="18"/>
  <c r="SA75" i="18"/>
  <c r="RY75" i="18"/>
  <c r="RX75" i="18"/>
  <c r="RW75" i="18"/>
  <c r="RS75" i="18"/>
  <c r="RO75" i="18"/>
  <c r="RN75" i="18"/>
  <c r="RM75" i="18"/>
  <c r="RL75" i="18"/>
  <c r="RK75" i="18"/>
  <c r="RJ75" i="18"/>
  <c r="RF75" i="18"/>
  <c r="RE75" i="18"/>
  <c r="RC75" i="18"/>
  <c r="RB75" i="18"/>
  <c r="RA75" i="18"/>
  <c r="QW75" i="18"/>
  <c r="QS75" i="18"/>
  <c r="QR75" i="18"/>
  <c r="QQ75" i="18"/>
  <c r="QP75" i="18"/>
  <c r="QO75" i="18"/>
  <c r="QN75" i="18"/>
  <c r="QJ75" i="18"/>
  <c r="QI75" i="18"/>
  <c r="QG75" i="18"/>
  <c r="QF75" i="18"/>
  <c r="QE75" i="18"/>
  <c r="QA75" i="18"/>
  <c r="PW75" i="18"/>
  <c r="PV75" i="18"/>
  <c r="PU75" i="18"/>
  <c r="PT75" i="18"/>
  <c r="PS75" i="18"/>
  <c r="PR75" i="18"/>
  <c r="PN75" i="18"/>
  <c r="PM75" i="18"/>
  <c r="PK75" i="18"/>
  <c r="PJ75" i="18"/>
  <c r="PI75" i="18"/>
  <c r="PE75" i="18"/>
  <c r="PA75" i="18"/>
  <c r="OZ75" i="18"/>
  <c r="OY75" i="18"/>
  <c r="OX75" i="18"/>
  <c r="OW75" i="18"/>
  <c r="OV75" i="18"/>
  <c r="OR75" i="18"/>
  <c r="OQ75" i="18"/>
  <c r="OO75" i="18"/>
  <c r="ON75" i="18"/>
  <c r="OM75" i="18"/>
  <c r="OI75" i="18"/>
  <c r="OE75" i="18"/>
  <c r="OD75" i="18"/>
  <c r="OC75" i="18"/>
  <c r="OB75" i="18"/>
  <c r="OA75" i="18"/>
  <c r="NZ75" i="18"/>
  <c r="NV75" i="18"/>
  <c r="NU75" i="18"/>
  <c r="NS75" i="18"/>
  <c r="NR75" i="18"/>
  <c r="NQ75" i="18"/>
  <c r="NM75" i="18"/>
  <c r="NI75" i="18"/>
  <c r="NH75" i="18"/>
  <c r="NG75" i="18"/>
  <c r="NF75" i="18"/>
  <c r="NE75" i="18"/>
  <c r="ND75" i="18"/>
  <c r="MZ75" i="18"/>
  <c r="MY75" i="18"/>
  <c r="MW75" i="18"/>
  <c r="MV75" i="18"/>
  <c r="MU75" i="18"/>
  <c r="MQ75" i="18"/>
  <c r="MM75" i="18"/>
  <c r="ML75" i="18"/>
  <c r="MK75" i="18"/>
  <c r="MJ75" i="18"/>
  <c r="MI75" i="18"/>
  <c r="MH75" i="18"/>
  <c r="MD75" i="18"/>
  <c r="MC75" i="18"/>
  <c r="MA75" i="18"/>
  <c r="LZ75" i="18"/>
  <c r="LY75" i="18"/>
  <c r="LU75" i="18"/>
  <c r="LQ75" i="18"/>
  <c r="LP75" i="18"/>
  <c r="LO75" i="18"/>
  <c r="LN75" i="18"/>
  <c r="LM75" i="18"/>
  <c r="LL75" i="18"/>
  <c r="LH75" i="18"/>
  <c r="LG75" i="18"/>
  <c r="LE75" i="18"/>
  <c r="LD75" i="18"/>
  <c r="LC75" i="18"/>
  <c r="KY75" i="18"/>
  <c r="VU74" i="18"/>
  <c r="VT74" i="18"/>
  <c r="VS74" i="18"/>
  <c r="VR74" i="18"/>
  <c r="VQ74" i="18"/>
  <c r="VP74" i="18"/>
  <c r="VL74" i="18"/>
  <c r="VK74" i="18"/>
  <c r="VI74" i="18"/>
  <c r="VH74" i="18"/>
  <c r="VG74" i="18"/>
  <c r="VC74" i="18"/>
  <c r="UY74" i="18"/>
  <c r="UX74" i="18"/>
  <c r="UW74" i="18"/>
  <c r="UV74" i="18"/>
  <c r="UU74" i="18"/>
  <c r="UT74" i="18"/>
  <c r="UP74" i="18"/>
  <c r="UO74" i="18"/>
  <c r="UM74" i="18"/>
  <c r="UL74" i="18"/>
  <c r="UK74" i="18"/>
  <c r="UG74" i="18"/>
  <c r="UC74" i="18"/>
  <c r="UB74" i="18"/>
  <c r="UA74" i="18"/>
  <c r="TZ74" i="18"/>
  <c r="TY74" i="18"/>
  <c r="TX74" i="18"/>
  <c r="TT74" i="18"/>
  <c r="TS74" i="18"/>
  <c r="TQ74" i="18"/>
  <c r="TP74" i="18"/>
  <c r="TO74" i="18"/>
  <c r="TK74" i="18"/>
  <c r="TG74" i="18"/>
  <c r="TF74" i="18"/>
  <c r="TE74" i="18"/>
  <c r="TD74" i="18"/>
  <c r="TC74" i="18"/>
  <c r="TB74" i="18"/>
  <c r="SX74" i="18"/>
  <c r="SW74" i="18"/>
  <c r="SU74" i="18"/>
  <c r="ST74" i="18"/>
  <c r="SS74" i="18"/>
  <c r="SO74" i="18"/>
  <c r="SK74" i="18"/>
  <c r="SJ74" i="18"/>
  <c r="SI74" i="18"/>
  <c r="SH74" i="18"/>
  <c r="SG74" i="18"/>
  <c r="SF74" i="18"/>
  <c r="SB74" i="18"/>
  <c r="SA74" i="18"/>
  <c r="RY74" i="18"/>
  <c r="RX74" i="18"/>
  <c r="RW74" i="18"/>
  <c r="RS74" i="18"/>
  <c r="RO74" i="18"/>
  <c r="RN74" i="18"/>
  <c r="RM74" i="18"/>
  <c r="RL74" i="18"/>
  <c r="RK74" i="18"/>
  <c r="RJ74" i="18"/>
  <c r="RF74" i="18"/>
  <c r="RE74" i="18"/>
  <c r="RC74" i="18"/>
  <c r="RB74" i="18"/>
  <c r="RA74" i="18"/>
  <c r="QW74" i="18"/>
  <c r="QS74" i="18"/>
  <c r="QR74" i="18"/>
  <c r="QQ74" i="18"/>
  <c r="QP74" i="18"/>
  <c r="QO74" i="18"/>
  <c r="QN74" i="18"/>
  <c r="QJ74" i="18"/>
  <c r="QI74" i="18"/>
  <c r="QG74" i="18"/>
  <c r="QF74" i="18"/>
  <c r="QE74" i="18"/>
  <c r="QA74" i="18"/>
  <c r="PW74" i="18"/>
  <c r="PV74" i="18"/>
  <c r="PU74" i="18"/>
  <c r="PT74" i="18"/>
  <c r="PS74" i="18"/>
  <c r="PR74" i="18"/>
  <c r="PN74" i="18"/>
  <c r="PM74" i="18"/>
  <c r="PK74" i="18"/>
  <c r="PJ74" i="18"/>
  <c r="PI74" i="18"/>
  <c r="PE74" i="18"/>
  <c r="PA74" i="18"/>
  <c r="OZ74" i="18"/>
  <c r="OY74" i="18"/>
  <c r="OX74" i="18"/>
  <c r="OW74" i="18"/>
  <c r="OV74" i="18"/>
  <c r="OR74" i="18"/>
  <c r="OQ74" i="18"/>
  <c r="OO74" i="18"/>
  <c r="ON74" i="18"/>
  <c r="OM74" i="18"/>
  <c r="OI74" i="18"/>
  <c r="OE74" i="18"/>
  <c r="OD74" i="18"/>
  <c r="OC74" i="18"/>
  <c r="OB74" i="18"/>
  <c r="OA74" i="18"/>
  <c r="NZ74" i="18"/>
  <c r="NV74" i="18"/>
  <c r="NU74" i="18"/>
  <c r="NS74" i="18"/>
  <c r="NR74" i="18"/>
  <c r="NQ74" i="18"/>
  <c r="NM74" i="18"/>
  <c r="NI74" i="18"/>
  <c r="NH74" i="18"/>
  <c r="NG74" i="18"/>
  <c r="NF74" i="18"/>
  <c r="NE74" i="18"/>
  <c r="ND74" i="18"/>
  <c r="MZ74" i="18"/>
  <c r="MY74" i="18"/>
  <c r="MW74" i="18"/>
  <c r="MV74" i="18"/>
  <c r="MU74" i="18"/>
  <c r="MQ74" i="18"/>
  <c r="MM74" i="18"/>
  <c r="ML74" i="18"/>
  <c r="MK74" i="18"/>
  <c r="MJ74" i="18"/>
  <c r="MI74" i="18"/>
  <c r="MH74" i="18"/>
  <c r="MD74" i="18"/>
  <c r="MC74" i="18"/>
  <c r="MA74" i="18"/>
  <c r="LZ74" i="18"/>
  <c r="LY74" i="18"/>
  <c r="LU74" i="18"/>
  <c r="LQ74" i="18"/>
  <c r="LP74" i="18"/>
  <c r="LO74" i="18"/>
  <c r="LN74" i="18"/>
  <c r="LM74" i="18"/>
  <c r="LL74" i="18"/>
  <c r="LH74" i="18"/>
  <c r="LG74" i="18"/>
  <c r="LE74" i="18"/>
  <c r="LD74" i="18"/>
  <c r="LC74" i="18"/>
  <c r="KY74" i="18"/>
  <c r="VU73" i="18"/>
  <c r="VT73" i="18"/>
  <c r="VS73" i="18"/>
  <c r="VR73" i="18"/>
  <c r="VQ73" i="18"/>
  <c r="VP73" i="18"/>
  <c r="VL73" i="18"/>
  <c r="VK73" i="18"/>
  <c r="VI73" i="18"/>
  <c r="VH73" i="18"/>
  <c r="VG73" i="18"/>
  <c r="VC73" i="18"/>
  <c r="UY73" i="18"/>
  <c r="UX73" i="18"/>
  <c r="UW73" i="18"/>
  <c r="UV73" i="18"/>
  <c r="UU73" i="18"/>
  <c r="UT73" i="18"/>
  <c r="UP73" i="18"/>
  <c r="UO73" i="18"/>
  <c r="UM73" i="18"/>
  <c r="UL73" i="18"/>
  <c r="UK73" i="18"/>
  <c r="UG73" i="18"/>
  <c r="UC73" i="18"/>
  <c r="UB73" i="18"/>
  <c r="UA73" i="18"/>
  <c r="TZ73" i="18"/>
  <c r="TY73" i="18"/>
  <c r="TX73" i="18"/>
  <c r="TT73" i="18"/>
  <c r="TS73" i="18"/>
  <c r="TQ73" i="18"/>
  <c r="TP73" i="18"/>
  <c r="TO73" i="18"/>
  <c r="TK73" i="18"/>
  <c r="TG73" i="18"/>
  <c r="TF73" i="18"/>
  <c r="TE73" i="18"/>
  <c r="TD73" i="18"/>
  <c r="TC73" i="18"/>
  <c r="TB73" i="18"/>
  <c r="SX73" i="18"/>
  <c r="SW73" i="18"/>
  <c r="SU73" i="18"/>
  <c r="ST73" i="18"/>
  <c r="SS73" i="18"/>
  <c r="SO73" i="18"/>
  <c r="SK73" i="18"/>
  <c r="SJ73" i="18"/>
  <c r="SI73" i="18"/>
  <c r="SH73" i="18"/>
  <c r="SG73" i="18"/>
  <c r="SF73" i="18"/>
  <c r="SB73" i="18"/>
  <c r="SA73" i="18"/>
  <c r="RY73" i="18"/>
  <c r="RX73" i="18"/>
  <c r="RW73" i="18"/>
  <c r="RS73" i="18"/>
  <c r="RO73" i="18"/>
  <c r="RN73" i="18"/>
  <c r="RM73" i="18"/>
  <c r="RL73" i="18"/>
  <c r="RK73" i="18"/>
  <c r="RJ73" i="18"/>
  <c r="RF73" i="18"/>
  <c r="RE73" i="18"/>
  <c r="RC73" i="18"/>
  <c r="RB73" i="18"/>
  <c r="RA73" i="18"/>
  <c r="QW73" i="18"/>
  <c r="QS73" i="18"/>
  <c r="QR73" i="18"/>
  <c r="QQ73" i="18"/>
  <c r="QP73" i="18"/>
  <c r="QO73" i="18"/>
  <c r="QN73" i="18"/>
  <c r="QJ73" i="18"/>
  <c r="QI73" i="18"/>
  <c r="QG73" i="18"/>
  <c r="QF73" i="18"/>
  <c r="QE73" i="18"/>
  <c r="QA73" i="18"/>
  <c r="PW73" i="18"/>
  <c r="PV73" i="18"/>
  <c r="PU73" i="18"/>
  <c r="PT73" i="18"/>
  <c r="PS73" i="18"/>
  <c r="PR73" i="18"/>
  <c r="PN73" i="18"/>
  <c r="PM73" i="18"/>
  <c r="PK73" i="18"/>
  <c r="PJ73" i="18"/>
  <c r="PI73" i="18"/>
  <c r="PE73" i="18"/>
  <c r="PA73" i="18"/>
  <c r="OZ73" i="18"/>
  <c r="OY73" i="18"/>
  <c r="OX73" i="18"/>
  <c r="OW73" i="18"/>
  <c r="OV73" i="18"/>
  <c r="OR73" i="18"/>
  <c r="OQ73" i="18"/>
  <c r="OO73" i="18"/>
  <c r="ON73" i="18"/>
  <c r="OM73" i="18"/>
  <c r="OI73" i="18"/>
  <c r="OE73" i="18"/>
  <c r="OD73" i="18"/>
  <c r="OC73" i="18"/>
  <c r="OB73" i="18"/>
  <c r="OA73" i="18"/>
  <c r="NZ73" i="18"/>
  <c r="NV73" i="18"/>
  <c r="NU73" i="18"/>
  <c r="NS73" i="18"/>
  <c r="NR73" i="18"/>
  <c r="NQ73" i="18"/>
  <c r="NM73" i="18"/>
  <c r="NI73" i="18"/>
  <c r="NH73" i="18"/>
  <c r="NG73" i="18"/>
  <c r="NF73" i="18"/>
  <c r="NE73" i="18"/>
  <c r="ND73" i="18"/>
  <c r="MZ73" i="18"/>
  <c r="MY73" i="18"/>
  <c r="MW73" i="18"/>
  <c r="MV73" i="18"/>
  <c r="MU73" i="18"/>
  <c r="MQ73" i="18"/>
  <c r="MM73" i="18"/>
  <c r="ML73" i="18"/>
  <c r="MK73" i="18"/>
  <c r="MJ73" i="18"/>
  <c r="MI73" i="18"/>
  <c r="MH73" i="18"/>
  <c r="MD73" i="18"/>
  <c r="MC73" i="18"/>
  <c r="MA73" i="18"/>
  <c r="LZ73" i="18"/>
  <c r="LY73" i="18"/>
  <c r="LU73" i="18"/>
  <c r="LQ73" i="18"/>
  <c r="LP73" i="18"/>
  <c r="LO73" i="18"/>
  <c r="LN73" i="18"/>
  <c r="LM73" i="18"/>
  <c r="LL73" i="18"/>
  <c r="LH73" i="18"/>
  <c r="LG73" i="18"/>
  <c r="LE73" i="18"/>
  <c r="LD73" i="18"/>
  <c r="LC73" i="18"/>
  <c r="KY73" i="18"/>
  <c r="VU72" i="18"/>
  <c r="VT72" i="18"/>
  <c r="VS72" i="18"/>
  <c r="VR72" i="18"/>
  <c r="VQ72" i="18"/>
  <c r="VP72" i="18"/>
  <c r="VL72" i="18"/>
  <c r="VK72" i="18"/>
  <c r="VI72" i="18"/>
  <c r="VH72" i="18"/>
  <c r="VG72" i="18"/>
  <c r="VC72" i="18"/>
  <c r="UY72" i="18"/>
  <c r="UX72" i="18"/>
  <c r="UW72" i="18"/>
  <c r="UV72" i="18"/>
  <c r="UU72" i="18"/>
  <c r="UT72" i="18"/>
  <c r="UP72" i="18"/>
  <c r="UO72" i="18"/>
  <c r="UM72" i="18"/>
  <c r="UL72" i="18"/>
  <c r="UK72" i="18"/>
  <c r="UG72" i="18"/>
  <c r="UC72" i="18"/>
  <c r="UB72" i="18"/>
  <c r="UA72" i="18"/>
  <c r="TZ72" i="18"/>
  <c r="TY72" i="18"/>
  <c r="TX72" i="18"/>
  <c r="TT72" i="18"/>
  <c r="TS72" i="18"/>
  <c r="TQ72" i="18"/>
  <c r="TP72" i="18"/>
  <c r="TO72" i="18"/>
  <c r="TK72" i="18"/>
  <c r="TG72" i="18"/>
  <c r="TF72" i="18"/>
  <c r="TE72" i="18"/>
  <c r="TD72" i="18"/>
  <c r="TC72" i="18"/>
  <c r="TB72" i="18"/>
  <c r="SX72" i="18"/>
  <c r="SW72" i="18"/>
  <c r="SU72" i="18"/>
  <c r="ST72" i="18"/>
  <c r="SS72" i="18"/>
  <c r="SO72" i="18"/>
  <c r="SK72" i="18"/>
  <c r="SJ72" i="18"/>
  <c r="SI72" i="18"/>
  <c r="SH72" i="18"/>
  <c r="SG72" i="18"/>
  <c r="SF72" i="18"/>
  <c r="SB72" i="18"/>
  <c r="SA72" i="18"/>
  <c r="RY72" i="18"/>
  <c r="RX72" i="18"/>
  <c r="RW72" i="18"/>
  <c r="RS72" i="18"/>
  <c r="RO72" i="18"/>
  <c r="RN72" i="18"/>
  <c r="RM72" i="18"/>
  <c r="RL72" i="18"/>
  <c r="RK72" i="18"/>
  <c r="RJ72" i="18"/>
  <c r="RF72" i="18"/>
  <c r="RE72" i="18"/>
  <c r="RC72" i="18"/>
  <c r="RB72" i="18"/>
  <c r="RA72" i="18"/>
  <c r="QW72" i="18"/>
  <c r="QS72" i="18"/>
  <c r="QR72" i="18"/>
  <c r="QQ72" i="18"/>
  <c r="QP72" i="18"/>
  <c r="QO72" i="18"/>
  <c r="QN72" i="18"/>
  <c r="QJ72" i="18"/>
  <c r="QI72" i="18"/>
  <c r="QG72" i="18"/>
  <c r="QF72" i="18"/>
  <c r="QE72" i="18"/>
  <c r="QA72" i="18"/>
  <c r="PW72" i="18"/>
  <c r="PV72" i="18"/>
  <c r="PU72" i="18"/>
  <c r="PT72" i="18"/>
  <c r="PS72" i="18"/>
  <c r="PR72" i="18"/>
  <c r="PN72" i="18"/>
  <c r="PM72" i="18"/>
  <c r="PK72" i="18"/>
  <c r="PJ72" i="18"/>
  <c r="PI72" i="18"/>
  <c r="PE72" i="18"/>
  <c r="PA72" i="18"/>
  <c r="OZ72" i="18"/>
  <c r="OY72" i="18"/>
  <c r="OX72" i="18"/>
  <c r="OW72" i="18"/>
  <c r="OV72" i="18"/>
  <c r="OR72" i="18"/>
  <c r="OQ72" i="18"/>
  <c r="OO72" i="18"/>
  <c r="ON72" i="18"/>
  <c r="OM72" i="18"/>
  <c r="OI72" i="18"/>
  <c r="OE72" i="18"/>
  <c r="OD72" i="18"/>
  <c r="OC72" i="18"/>
  <c r="OB72" i="18"/>
  <c r="OA72" i="18"/>
  <c r="NZ72" i="18"/>
  <c r="NV72" i="18"/>
  <c r="NU72" i="18"/>
  <c r="NS72" i="18"/>
  <c r="NR72" i="18"/>
  <c r="NQ72" i="18"/>
  <c r="NM72" i="18"/>
  <c r="NI72" i="18"/>
  <c r="NH72" i="18"/>
  <c r="NG72" i="18"/>
  <c r="NF72" i="18"/>
  <c r="NE72" i="18"/>
  <c r="ND72" i="18"/>
  <c r="MZ72" i="18"/>
  <c r="MY72" i="18"/>
  <c r="MW72" i="18"/>
  <c r="MV72" i="18"/>
  <c r="MU72" i="18"/>
  <c r="MQ72" i="18"/>
  <c r="MM72" i="18"/>
  <c r="ML72" i="18"/>
  <c r="MK72" i="18"/>
  <c r="MJ72" i="18"/>
  <c r="MI72" i="18"/>
  <c r="MH72" i="18"/>
  <c r="MD72" i="18"/>
  <c r="MC72" i="18"/>
  <c r="MA72" i="18"/>
  <c r="LZ72" i="18"/>
  <c r="LY72" i="18"/>
  <c r="LU72" i="18"/>
  <c r="LQ72" i="18"/>
  <c r="LP72" i="18"/>
  <c r="LO72" i="18"/>
  <c r="LN72" i="18"/>
  <c r="LM72" i="18"/>
  <c r="LL72" i="18"/>
  <c r="LH72" i="18"/>
  <c r="LG72" i="18"/>
  <c r="LE72" i="18"/>
  <c r="LD72" i="18"/>
  <c r="LC72" i="18"/>
  <c r="KY72" i="18"/>
  <c r="VU71" i="18"/>
  <c r="VT71" i="18"/>
  <c r="VS71" i="18"/>
  <c r="VR71" i="18"/>
  <c r="VQ71" i="18"/>
  <c r="VP71" i="18"/>
  <c r="VL71" i="18"/>
  <c r="VK71" i="18"/>
  <c r="VI71" i="18"/>
  <c r="VH71" i="18"/>
  <c r="VG71" i="18"/>
  <c r="VC71" i="18"/>
  <c r="UY71" i="18"/>
  <c r="UX71" i="18"/>
  <c r="UW71" i="18"/>
  <c r="UV71" i="18"/>
  <c r="UU71" i="18"/>
  <c r="UT71" i="18"/>
  <c r="UP71" i="18"/>
  <c r="UO71" i="18"/>
  <c r="UM71" i="18"/>
  <c r="UL71" i="18"/>
  <c r="UK71" i="18"/>
  <c r="UG71" i="18"/>
  <c r="UC71" i="18"/>
  <c r="UB71" i="18"/>
  <c r="UA71" i="18"/>
  <c r="TZ71" i="18"/>
  <c r="TY71" i="18"/>
  <c r="TX71" i="18"/>
  <c r="TT71" i="18"/>
  <c r="TS71" i="18"/>
  <c r="TQ71" i="18"/>
  <c r="TP71" i="18"/>
  <c r="TO71" i="18"/>
  <c r="TK71" i="18"/>
  <c r="TG71" i="18"/>
  <c r="TF71" i="18"/>
  <c r="TE71" i="18"/>
  <c r="TD71" i="18"/>
  <c r="TC71" i="18"/>
  <c r="TB71" i="18"/>
  <c r="SX71" i="18"/>
  <c r="SW71" i="18"/>
  <c r="SU71" i="18"/>
  <c r="ST71" i="18"/>
  <c r="SS71" i="18"/>
  <c r="SO71" i="18"/>
  <c r="SK71" i="18"/>
  <c r="SJ71" i="18"/>
  <c r="SI71" i="18"/>
  <c r="SH71" i="18"/>
  <c r="SG71" i="18"/>
  <c r="SF71" i="18"/>
  <c r="SB71" i="18"/>
  <c r="SA71" i="18"/>
  <c r="RY71" i="18"/>
  <c r="RX71" i="18"/>
  <c r="RW71" i="18"/>
  <c r="RS71" i="18"/>
  <c r="RN71" i="18"/>
  <c r="RO71" i="18" s="1"/>
  <c r="RM71" i="18"/>
  <c r="RL71" i="18"/>
  <c r="RK71" i="18"/>
  <c r="RJ71" i="18"/>
  <c r="RF71" i="18"/>
  <c r="RE71" i="18"/>
  <c r="RC71" i="18"/>
  <c r="RB71" i="18"/>
  <c r="RA71" i="18"/>
  <c r="QW71" i="18"/>
  <c r="QS71" i="18"/>
  <c r="QR71" i="18"/>
  <c r="QQ71" i="18"/>
  <c r="QP71" i="18"/>
  <c r="QO71" i="18"/>
  <c r="QN71" i="18"/>
  <c r="QJ71" i="18"/>
  <c r="QI71" i="18"/>
  <c r="QG71" i="18"/>
  <c r="QF71" i="18"/>
  <c r="QE71" i="18"/>
  <c r="QA71" i="18"/>
  <c r="PV71" i="18"/>
  <c r="PW71" i="18" s="1"/>
  <c r="PU71" i="18"/>
  <c r="PT71" i="18"/>
  <c r="PS71" i="18"/>
  <c r="PR71" i="18"/>
  <c r="PN71" i="18"/>
  <c r="PM71" i="18"/>
  <c r="PK71" i="18"/>
  <c r="PJ71" i="18"/>
  <c r="PI71" i="18"/>
  <c r="PE71" i="18"/>
  <c r="PA71" i="18"/>
  <c r="OZ71" i="18"/>
  <c r="OY71" i="18"/>
  <c r="OX71" i="18"/>
  <c r="OW71" i="18"/>
  <c r="OV71" i="18"/>
  <c r="OR71" i="18"/>
  <c r="OQ71" i="18"/>
  <c r="OO71" i="18"/>
  <c r="ON71" i="18"/>
  <c r="OM71" i="18"/>
  <c r="OI71" i="18"/>
  <c r="OD71" i="18"/>
  <c r="OE71" i="18" s="1"/>
  <c r="OC71" i="18"/>
  <c r="OB71" i="18"/>
  <c r="OA71" i="18"/>
  <c r="NZ71" i="18"/>
  <c r="NV71" i="18"/>
  <c r="NU71" i="18"/>
  <c r="NS71" i="18"/>
  <c r="NR71" i="18"/>
  <c r="NQ71" i="18"/>
  <c r="NM71" i="18"/>
  <c r="NI71" i="18"/>
  <c r="NH71" i="18"/>
  <c r="NG71" i="18"/>
  <c r="NF71" i="18"/>
  <c r="NE71" i="18"/>
  <c r="ND71" i="18"/>
  <c r="MZ71" i="18"/>
  <c r="MY71" i="18"/>
  <c r="MW71" i="18"/>
  <c r="MV71" i="18"/>
  <c r="MU71" i="18"/>
  <c r="MQ71" i="18"/>
  <c r="ML71" i="18"/>
  <c r="MM71" i="18" s="1"/>
  <c r="MK71" i="18"/>
  <c r="MJ71" i="18"/>
  <c r="MI71" i="18"/>
  <c r="MH71" i="18"/>
  <c r="MD71" i="18"/>
  <c r="MC71" i="18"/>
  <c r="MA71" i="18"/>
  <c r="LZ71" i="18"/>
  <c r="LY71" i="18"/>
  <c r="LU71" i="18"/>
  <c r="LQ71" i="18"/>
  <c r="LP71" i="18"/>
  <c r="LO71" i="18"/>
  <c r="LN71" i="18"/>
  <c r="LM71" i="18"/>
  <c r="LL71" i="18"/>
  <c r="LH71" i="18"/>
  <c r="LG71" i="18"/>
  <c r="LE71" i="18"/>
  <c r="LD71" i="18"/>
  <c r="LC71" i="18"/>
  <c r="KY71" i="18"/>
  <c r="VT70" i="18"/>
  <c r="VU70" i="18" s="1"/>
  <c r="VS70" i="18"/>
  <c r="VR70" i="18"/>
  <c r="VQ70" i="18"/>
  <c r="VP70" i="18"/>
  <c r="VL70" i="18"/>
  <c r="VK70" i="18"/>
  <c r="VI70" i="18"/>
  <c r="VH70" i="18"/>
  <c r="VG70" i="18"/>
  <c r="VC70" i="18"/>
  <c r="UY70" i="18"/>
  <c r="UX70" i="18"/>
  <c r="UW70" i="18"/>
  <c r="UV70" i="18"/>
  <c r="UU70" i="18"/>
  <c r="UT70" i="18"/>
  <c r="UP70" i="18"/>
  <c r="UO70" i="18"/>
  <c r="UM70" i="18"/>
  <c r="UL70" i="18"/>
  <c r="UK70" i="18"/>
  <c r="UG70" i="18"/>
  <c r="UB70" i="18"/>
  <c r="UC70" i="18" s="1"/>
  <c r="UA70" i="18"/>
  <c r="TZ70" i="18"/>
  <c r="TY70" i="18"/>
  <c r="TX70" i="18"/>
  <c r="TT70" i="18"/>
  <c r="TS70" i="18"/>
  <c r="TQ70" i="18"/>
  <c r="TP70" i="18"/>
  <c r="TO70" i="18"/>
  <c r="TK70" i="18"/>
  <c r="TG70" i="18"/>
  <c r="TF70" i="18"/>
  <c r="TE70" i="18"/>
  <c r="TD70" i="18"/>
  <c r="TC70" i="18"/>
  <c r="TB70" i="18"/>
  <c r="SX70" i="18"/>
  <c r="SW70" i="18"/>
  <c r="SU70" i="18"/>
  <c r="ST70" i="18"/>
  <c r="SS70" i="18"/>
  <c r="SO70" i="18"/>
  <c r="SJ70" i="18"/>
  <c r="SK70" i="18" s="1"/>
  <c r="SI70" i="18"/>
  <c r="SH70" i="18"/>
  <c r="SG70" i="18"/>
  <c r="SF70" i="18"/>
  <c r="SB70" i="18"/>
  <c r="SA70" i="18"/>
  <c r="RY70" i="18"/>
  <c r="RX70" i="18"/>
  <c r="RW70" i="18"/>
  <c r="RS70" i="18"/>
  <c r="RO70" i="18"/>
  <c r="RN70" i="18"/>
  <c r="RM70" i="18"/>
  <c r="RL70" i="18"/>
  <c r="RK70" i="18"/>
  <c r="RJ70" i="18"/>
  <c r="RF70" i="18"/>
  <c r="RE70" i="18"/>
  <c r="RC70" i="18"/>
  <c r="RB70" i="18"/>
  <c r="RA70" i="18"/>
  <c r="QW70" i="18"/>
  <c r="QR70" i="18"/>
  <c r="QS70" i="18" s="1"/>
  <c r="QQ70" i="18"/>
  <c r="QP70" i="18"/>
  <c r="QO70" i="18"/>
  <c r="QN70" i="18"/>
  <c r="QJ70" i="18"/>
  <c r="QI70" i="18"/>
  <c r="QG70" i="18"/>
  <c r="QF70" i="18"/>
  <c r="QE70" i="18"/>
  <c r="QA70" i="18"/>
  <c r="PW70" i="18"/>
  <c r="PV70" i="18"/>
  <c r="PU70" i="18"/>
  <c r="PT70" i="18"/>
  <c r="PS70" i="18"/>
  <c r="PR70" i="18"/>
  <c r="PN70" i="18"/>
  <c r="PM70" i="18"/>
  <c r="PK70" i="18"/>
  <c r="PJ70" i="18"/>
  <c r="PI70" i="18"/>
  <c r="PE70" i="18"/>
  <c r="OZ70" i="18"/>
  <c r="PA70" i="18" s="1"/>
  <c r="OY70" i="18"/>
  <c r="OX70" i="18"/>
  <c r="OW70" i="18"/>
  <c r="OV70" i="18"/>
  <c r="OR70" i="18"/>
  <c r="OQ70" i="18"/>
  <c r="OO70" i="18"/>
  <c r="ON70" i="18"/>
  <c r="OM70" i="18"/>
  <c r="OI70" i="18"/>
  <c r="OE70" i="18"/>
  <c r="OD70" i="18"/>
  <c r="OC70" i="18"/>
  <c r="OB70" i="18"/>
  <c r="OA70" i="18"/>
  <c r="NZ70" i="18"/>
  <c r="NV70" i="18"/>
  <c r="NU70" i="18"/>
  <c r="NS70" i="18"/>
  <c r="NR70" i="18"/>
  <c r="NQ70" i="18"/>
  <c r="NM70" i="18"/>
  <c r="NH70" i="18"/>
  <c r="NI70" i="18" s="1"/>
  <c r="NG70" i="18"/>
  <c r="NF70" i="18"/>
  <c r="NE70" i="18"/>
  <c r="ND70" i="18"/>
  <c r="MZ70" i="18"/>
  <c r="MY70" i="18"/>
  <c r="MW70" i="18"/>
  <c r="MV70" i="18"/>
  <c r="MU70" i="18"/>
  <c r="MQ70" i="18"/>
  <c r="MM70" i="18"/>
  <c r="ML70" i="18"/>
  <c r="MK70" i="18"/>
  <c r="MJ70" i="18"/>
  <c r="MI70" i="18"/>
  <c r="MH70" i="18"/>
  <c r="MD70" i="18"/>
  <c r="MC70" i="18"/>
  <c r="MA70" i="18"/>
  <c r="LZ70" i="18"/>
  <c r="LY70" i="18"/>
  <c r="LU70" i="18"/>
  <c r="LP70" i="18"/>
  <c r="LQ70" i="18" s="1"/>
  <c r="LO70" i="18"/>
  <c r="LN70" i="18"/>
  <c r="LM70" i="18"/>
  <c r="LL70" i="18"/>
  <c r="LH70" i="18"/>
  <c r="LG70" i="18"/>
  <c r="LE70" i="18"/>
  <c r="LD70" i="18"/>
  <c r="LC70" i="18"/>
  <c r="KY70" i="18"/>
  <c r="VU69" i="18"/>
  <c r="VT69" i="18"/>
  <c r="VS69" i="18"/>
  <c r="VR69" i="18"/>
  <c r="VQ69" i="18"/>
  <c r="VP69" i="18"/>
  <c r="VL69" i="18"/>
  <c r="VK69" i="18"/>
  <c r="VI69" i="18"/>
  <c r="VH69" i="18"/>
  <c r="VG69" i="18"/>
  <c r="VC69" i="18"/>
  <c r="UX69" i="18"/>
  <c r="UY69" i="18" s="1"/>
  <c r="UW69" i="18"/>
  <c r="UV69" i="18"/>
  <c r="UU69" i="18"/>
  <c r="UT69" i="18"/>
  <c r="UP69" i="18"/>
  <c r="UO69" i="18"/>
  <c r="UM69" i="18"/>
  <c r="UL69" i="18"/>
  <c r="UK69" i="18"/>
  <c r="UG69" i="18"/>
  <c r="UC69" i="18"/>
  <c r="UB69" i="18"/>
  <c r="UA69" i="18"/>
  <c r="TZ69" i="18"/>
  <c r="TY69" i="18"/>
  <c r="TX69" i="18"/>
  <c r="TT69" i="18"/>
  <c r="TS69" i="18"/>
  <c r="TQ69" i="18"/>
  <c r="TP69" i="18"/>
  <c r="TO69" i="18"/>
  <c r="TK69" i="18"/>
  <c r="TF69" i="18"/>
  <c r="TG69" i="18" s="1"/>
  <c r="TE69" i="18"/>
  <c r="TD69" i="18"/>
  <c r="TC69" i="18"/>
  <c r="TB69" i="18"/>
  <c r="SX69" i="18"/>
  <c r="SW69" i="18"/>
  <c r="SU69" i="18"/>
  <c r="ST69" i="18"/>
  <c r="SS69" i="18"/>
  <c r="SO69" i="18"/>
  <c r="SK69" i="18"/>
  <c r="SJ69" i="18"/>
  <c r="SI69" i="18"/>
  <c r="SH69" i="18"/>
  <c r="SG69" i="18"/>
  <c r="SF69" i="18"/>
  <c r="SB69" i="18"/>
  <c r="SA69" i="18"/>
  <c r="RY69" i="18"/>
  <c r="RX69" i="18"/>
  <c r="RW69" i="18"/>
  <c r="RS69" i="18"/>
  <c r="RN69" i="18"/>
  <c r="RO69" i="18" s="1"/>
  <c r="RM69" i="18"/>
  <c r="RL69" i="18"/>
  <c r="RK69" i="18"/>
  <c r="RJ69" i="18"/>
  <c r="RF69" i="18"/>
  <c r="RE69" i="18"/>
  <c r="RC69" i="18"/>
  <c r="RB69" i="18"/>
  <c r="RA69" i="18"/>
  <c r="QW69" i="18"/>
  <c r="QS69" i="18"/>
  <c r="QR69" i="18"/>
  <c r="QQ69" i="18"/>
  <c r="QP69" i="18"/>
  <c r="QO69" i="18"/>
  <c r="QN69" i="18"/>
  <c r="QJ69" i="18"/>
  <c r="QI69" i="18"/>
  <c r="QG69" i="18"/>
  <c r="QF69" i="18"/>
  <c r="QE69" i="18"/>
  <c r="QA69" i="18"/>
  <c r="PV69" i="18"/>
  <c r="PW69" i="18" s="1"/>
  <c r="PU69" i="18"/>
  <c r="PT69" i="18"/>
  <c r="PS69" i="18"/>
  <c r="PR69" i="18"/>
  <c r="PN69" i="18"/>
  <c r="PM69" i="18"/>
  <c r="PK69" i="18"/>
  <c r="PJ69" i="18"/>
  <c r="PI69" i="18"/>
  <c r="PE69" i="18"/>
  <c r="PA69" i="18"/>
  <c r="OZ69" i="18"/>
  <c r="OY69" i="18"/>
  <c r="OX69" i="18"/>
  <c r="OW69" i="18"/>
  <c r="OV69" i="18"/>
  <c r="OR69" i="18"/>
  <c r="OQ69" i="18"/>
  <c r="OO69" i="18"/>
  <c r="ON69" i="18"/>
  <c r="OM69" i="18"/>
  <c r="OI69" i="18"/>
  <c r="OD69" i="18"/>
  <c r="OE69" i="18" s="1"/>
  <c r="OC69" i="18"/>
  <c r="OB69" i="18"/>
  <c r="OA69" i="18"/>
  <c r="NZ69" i="18"/>
  <c r="NV69" i="18"/>
  <c r="NU69" i="18"/>
  <c r="NS69" i="18"/>
  <c r="NR69" i="18"/>
  <c r="NQ69" i="18"/>
  <c r="NM69" i="18"/>
  <c r="NI69" i="18"/>
  <c r="NH69" i="18"/>
  <c r="NG69" i="18"/>
  <c r="NF69" i="18"/>
  <c r="NE69" i="18"/>
  <c r="ND69" i="18"/>
  <c r="MZ69" i="18"/>
  <c r="MY69" i="18"/>
  <c r="MW69" i="18"/>
  <c r="MV69" i="18"/>
  <c r="MU69" i="18"/>
  <c r="MQ69" i="18"/>
  <c r="ML69" i="18"/>
  <c r="MM69" i="18" s="1"/>
  <c r="MK69" i="18"/>
  <c r="MJ69" i="18"/>
  <c r="MI69" i="18"/>
  <c r="MH69" i="18"/>
  <c r="MD69" i="18"/>
  <c r="MC69" i="18"/>
  <c r="MA69" i="18"/>
  <c r="LZ69" i="18"/>
  <c r="LY69" i="18"/>
  <c r="LU69" i="18"/>
  <c r="LQ69" i="18"/>
  <c r="LP69" i="18"/>
  <c r="LO69" i="18"/>
  <c r="LN69" i="18"/>
  <c r="LM69" i="18"/>
  <c r="LL69" i="18"/>
  <c r="LH69" i="18"/>
  <c r="LG69" i="18"/>
  <c r="LE69" i="18"/>
  <c r="LD69" i="18"/>
  <c r="LC69" i="18"/>
  <c r="KY69" i="18"/>
  <c r="VT68" i="18"/>
  <c r="VU68" i="18" s="1"/>
  <c r="VS68" i="18"/>
  <c r="VR68" i="18"/>
  <c r="VQ68" i="18"/>
  <c r="VP68" i="18"/>
  <c r="VL68" i="18"/>
  <c r="VK68" i="18"/>
  <c r="VI68" i="18"/>
  <c r="VH68" i="18"/>
  <c r="VG68" i="18"/>
  <c r="VC68" i="18"/>
  <c r="UY68" i="18"/>
  <c r="UX68" i="18"/>
  <c r="UW68" i="18"/>
  <c r="UV68" i="18"/>
  <c r="UU68" i="18"/>
  <c r="UT68" i="18"/>
  <c r="UP68" i="18"/>
  <c r="UO68" i="18"/>
  <c r="UM68" i="18"/>
  <c r="UL68" i="18"/>
  <c r="UK68" i="18"/>
  <c r="UG68" i="18"/>
  <c r="UB68" i="18"/>
  <c r="UC68" i="18" s="1"/>
  <c r="UA68" i="18"/>
  <c r="TZ68" i="18"/>
  <c r="TY68" i="18"/>
  <c r="TX68" i="18"/>
  <c r="TT68" i="18"/>
  <c r="TS68" i="18"/>
  <c r="TQ68" i="18"/>
  <c r="TP68" i="18"/>
  <c r="TO68" i="18"/>
  <c r="TK68" i="18"/>
  <c r="TG68" i="18"/>
  <c r="TF68" i="18"/>
  <c r="TE68" i="18"/>
  <c r="TD68" i="18"/>
  <c r="TC68" i="18"/>
  <c r="TB68" i="18"/>
  <c r="SX68" i="18"/>
  <c r="SW68" i="18"/>
  <c r="SU68" i="18"/>
  <c r="ST68" i="18"/>
  <c r="SS68" i="18"/>
  <c r="SO68" i="18"/>
  <c r="SJ68" i="18"/>
  <c r="SK68" i="18" s="1"/>
  <c r="SI68" i="18"/>
  <c r="SH68" i="18"/>
  <c r="SG68" i="18"/>
  <c r="SF68" i="18"/>
  <c r="SB68" i="18"/>
  <c r="SA68" i="18"/>
  <c r="RY68" i="18"/>
  <c r="RX68" i="18"/>
  <c r="RW68" i="18"/>
  <c r="RS68" i="18"/>
  <c r="RO68" i="18"/>
  <c r="RN68" i="18"/>
  <c r="RM68" i="18"/>
  <c r="RL68" i="18"/>
  <c r="RK68" i="18"/>
  <c r="RJ68" i="18"/>
  <c r="RF68" i="18"/>
  <c r="RE68" i="18"/>
  <c r="RC68" i="18"/>
  <c r="RB68" i="18"/>
  <c r="RA68" i="18"/>
  <c r="QW68" i="18"/>
  <c r="QR68" i="18"/>
  <c r="QS68" i="18" s="1"/>
  <c r="QQ68" i="18"/>
  <c r="QP68" i="18"/>
  <c r="QO68" i="18"/>
  <c r="QN68" i="18"/>
  <c r="QJ68" i="18"/>
  <c r="QI68" i="18"/>
  <c r="QG68" i="18"/>
  <c r="QF68" i="18"/>
  <c r="QE68" i="18"/>
  <c r="QA68" i="18"/>
  <c r="PW68" i="18"/>
  <c r="PV68" i="18"/>
  <c r="PU68" i="18"/>
  <c r="PT68" i="18"/>
  <c r="PS68" i="18"/>
  <c r="PR68" i="18"/>
  <c r="PN68" i="18"/>
  <c r="PM68" i="18"/>
  <c r="PK68" i="18"/>
  <c r="PJ68" i="18"/>
  <c r="PI68" i="18"/>
  <c r="PE68" i="18"/>
  <c r="OZ68" i="18"/>
  <c r="PA68" i="18" s="1"/>
  <c r="OY68" i="18"/>
  <c r="OX68" i="18"/>
  <c r="OW68" i="18"/>
  <c r="OV68" i="18"/>
  <c r="OR68" i="18"/>
  <c r="OQ68" i="18"/>
  <c r="OO68" i="18"/>
  <c r="ON68" i="18"/>
  <c r="OM68" i="18"/>
  <c r="OI68" i="18"/>
  <c r="OE68" i="18"/>
  <c r="OD68" i="18"/>
  <c r="OC68" i="18"/>
  <c r="OB68" i="18"/>
  <c r="OA68" i="18"/>
  <c r="NZ68" i="18"/>
  <c r="NV68" i="18"/>
  <c r="NU68" i="18"/>
  <c r="NS68" i="18"/>
  <c r="NR68" i="18"/>
  <c r="NQ68" i="18"/>
  <c r="NM68" i="18"/>
  <c r="NH68" i="18"/>
  <c r="NI68" i="18" s="1"/>
  <c r="NG68" i="18"/>
  <c r="NF68" i="18"/>
  <c r="NE68" i="18"/>
  <c r="ND68" i="18"/>
  <c r="MZ68" i="18"/>
  <c r="MY68" i="18"/>
  <c r="MW68" i="18"/>
  <c r="MV68" i="18"/>
  <c r="MU68" i="18"/>
  <c r="MQ68" i="18"/>
  <c r="MM68" i="18"/>
  <c r="ML68" i="18"/>
  <c r="MK68" i="18"/>
  <c r="MJ68" i="18"/>
  <c r="MI68" i="18"/>
  <c r="MH68" i="18"/>
  <c r="MD68" i="18"/>
  <c r="MC68" i="18"/>
  <c r="MA68" i="18"/>
  <c r="LZ68" i="18"/>
  <c r="LY68" i="18"/>
  <c r="LU68" i="18"/>
  <c r="LP68" i="18"/>
  <c r="LQ68" i="18" s="1"/>
  <c r="LO68" i="18"/>
  <c r="LN68" i="18"/>
  <c r="LM68" i="18"/>
  <c r="LL68" i="18"/>
  <c r="LH68" i="18"/>
  <c r="LG68" i="18"/>
  <c r="LE68" i="18"/>
  <c r="LD68" i="18"/>
  <c r="LC68" i="18"/>
  <c r="KY68" i="18"/>
  <c r="VU67" i="18"/>
  <c r="VT67" i="18"/>
  <c r="VS67" i="18"/>
  <c r="VR67" i="18"/>
  <c r="VQ67" i="18"/>
  <c r="VP67" i="18"/>
  <c r="VL67" i="18"/>
  <c r="VK67" i="18"/>
  <c r="VI67" i="18"/>
  <c r="VH67" i="18"/>
  <c r="VG67" i="18"/>
  <c r="VC67" i="18"/>
  <c r="UX67" i="18"/>
  <c r="UY67" i="18" s="1"/>
  <c r="UW67" i="18"/>
  <c r="UV67" i="18"/>
  <c r="UU67" i="18"/>
  <c r="UT67" i="18"/>
  <c r="UP67" i="18"/>
  <c r="UO67" i="18"/>
  <c r="UM67" i="18"/>
  <c r="UL67" i="18"/>
  <c r="UK67" i="18"/>
  <c r="UG67" i="18"/>
  <c r="UC67" i="18"/>
  <c r="UB67" i="18"/>
  <c r="UA67" i="18"/>
  <c r="TZ67" i="18"/>
  <c r="TY67" i="18"/>
  <c r="TX67" i="18"/>
  <c r="TT67" i="18"/>
  <c r="TS67" i="18"/>
  <c r="TQ67" i="18"/>
  <c r="TP67" i="18"/>
  <c r="TO67" i="18"/>
  <c r="TK67" i="18"/>
  <c r="TF67" i="18"/>
  <c r="TG67" i="18" s="1"/>
  <c r="TE67" i="18"/>
  <c r="TD67" i="18"/>
  <c r="TC67" i="18"/>
  <c r="TB67" i="18"/>
  <c r="SX67" i="18"/>
  <c r="SW67" i="18"/>
  <c r="SU67" i="18"/>
  <c r="ST67" i="18"/>
  <c r="SS67" i="18"/>
  <c r="SO67" i="18"/>
  <c r="SK67" i="18"/>
  <c r="SJ67" i="18"/>
  <c r="SI67" i="18"/>
  <c r="SH67" i="18"/>
  <c r="SG67" i="18"/>
  <c r="SF67" i="18"/>
  <c r="SB67" i="18"/>
  <c r="SA67" i="18"/>
  <c r="RY67" i="18"/>
  <c r="RX67" i="18"/>
  <c r="RW67" i="18"/>
  <c r="RS67" i="18"/>
  <c r="RN67" i="18"/>
  <c r="RO67" i="18" s="1"/>
  <c r="RM67" i="18"/>
  <c r="RL67" i="18"/>
  <c r="RK67" i="18"/>
  <c r="RJ67" i="18"/>
  <c r="RF67" i="18"/>
  <c r="RE67" i="18"/>
  <c r="RC67" i="18"/>
  <c r="RB67" i="18"/>
  <c r="RA67" i="18"/>
  <c r="QW67" i="18"/>
  <c r="QS67" i="18"/>
  <c r="QR67" i="18"/>
  <c r="QQ67" i="18"/>
  <c r="QP67" i="18"/>
  <c r="QO67" i="18"/>
  <c r="QN67" i="18"/>
  <c r="QJ67" i="18"/>
  <c r="QI67" i="18"/>
  <c r="QG67" i="18"/>
  <c r="QF67" i="18"/>
  <c r="QE67" i="18"/>
  <c r="QA67" i="18"/>
  <c r="PV67" i="18"/>
  <c r="PW67" i="18" s="1"/>
  <c r="PU67" i="18"/>
  <c r="PT67" i="18"/>
  <c r="PS67" i="18"/>
  <c r="PR67" i="18"/>
  <c r="PN67" i="18"/>
  <c r="PM67" i="18"/>
  <c r="PK67" i="18"/>
  <c r="PJ67" i="18"/>
  <c r="PI67" i="18"/>
  <c r="PE67" i="18"/>
  <c r="PA67" i="18"/>
  <c r="OZ67" i="18"/>
  <c r="OY67" i="18"/>
  <c r="OX67" i="18"/>
  <c r="OW67" i="18"/>
  <c r="OV67" i="18"/>
  <c r="OR67" i="18"/>
  <c r="OQ67" i="18"/>
  <c r="OO67" i="18"/>
  <c r="ON67" i="18"/>
  <c r="OM67" i="18"/>
  <c r="OI67" i="18"/>
  <c r="OD67" i="18"/>
  <c r="OE67" i="18" s="1"/>
  <c r="OC67" i="18"/>
  <c r="OB67" i="18"/>
  <c r="OA67" i="18"/>
  <c r="NZ67" i="18"/>
  <c r="NV67" i="18"/>
  <c r="NU67" i="18"/>
  <c r="NS67" i="18"/>
  <c r="NR67" i="18"/>
  <c r="NQ67" i="18"/>
  <c r="NM67" i="18"/>
  <c r="NI67" i="18"/>
  <c r="NH67" i="18"/>
  <c r="NG67" i="18"/>
  <c r="NF67" i="18"/>
  <c r="NE67" i="18"/>
  <c r="ND67" i="18"/>
  <c r="MZ67" i="18"/>
  <c r="MY67" i="18"/>
  <c r="MW67" i="18"/>
  <c r="MV67" i="18"/>
  <c r="MU67" i="18"/>
  <c r="MQ67" i="18"/>
  <c r="ML67" i="18"/>
  <c r="MM67" i="18" s="1"/>
  <c r="MK67" i="18"/>
  <c r="MJ67" i="18"/>
  <c r="MI67" i="18"/>
  <c r="MH67" i="18"/>
  <c r="MD67" i="18"/>
  <c r="MC67" i="18"/>
  <c r="MA67" i="18"/>
  <c r="LZ67" i="18"/>
  <c r="LY67" i="18"/>
  <c r="LU67" i="18"/>
  <c r="LQ67" i="18"/>
  <c r="LP67" i="18"/>
  <c r="LO67" i="18"/>
  <c r="LN67" i="18"/>
  <c r="LM67" i="18"/>
  <c r="LL67" i="18"/>
  <c r="LH67" i="18"/>
  <c r="LG67" i="18"/>
  <c r="LE67" i="18"/>
  <c r="LD67" i="18"/>
  <c r="LC67" i="18"/>
  <c r="KY67" i="18"/>
  <c r="VT66" i="18"/>
  <c r="VU66" i="18" s="1"/>
  <c r="VS66" i="18"/>
  <c r="VR66" i="18"/>
  <c r="VQ66" i="18"/>
  <c r="VP66" i="18"/>
  <c r="VL66" i="18"/>
  <c r="VK66" i="18"/>
  <c r="VI66" i="18"/>
  <c r="VH66" i="18"/>
  <c r="VG66" i="18"/>
  <c r="VC66" i="18"/>
  <c r="UY66" i="18"/>
  <c r="UX66" i="18"/>
  <c r="UW66" i="18"/>
  <c r="UV66" i="18"/>
  <c r="UU66" i="18"/>
  <c r="UT66" i="18"/>
  <c r="UP66" i="18"/>
  <c r="UO66" i="18"/>
  <c r="UM66" i="18"/>
  <c r="UL66" i="18"/>
  <c r="UK66" i="18"/>
  <c r="UG66" i="18"/>
  <c r="UB66" i="18"/>
  <c r="UC66" i="18" s="1"/>
  <c r="UA66" i="18"/>
  <c r="TZ66" i="18"/>
  <c r="TY66" i="18"/>
  <c r="TX66" i="18"/>
  <c r="TT66" i="18"/>
  <c r="TS66" i="18"/>
  <c r="TQ66" i="18"/>
  <c r="TP66" i="18"/>
  <c r="TO66" i="18"/>
  <c r="TK66" i="18"/>
  <c r="TG66" i="18"/>
  <c r="TF66" i="18"/>
  <c r="TE66" i="18"/>
  <c r="TD66" i="18"/>
  <c r="TC66" i="18"/>
  <c r="TB66" i="18"/>
  <c r="SX66" i="18"/>
  <c r="SW66" i="18"/>
  <c r="SU66" i="18"/>
  <c r="ST66" i="18"/>
  <c r="SS66" i="18"/>
  <c r="SO66" i="18"/>
  <c r="SJ66" i="18"/>
  <c r="SK66" i="18" s="1"/>
  <c r="SI66" i="18"/>
  <c r="SH66" i="18"/>
  <c r="SG66" i="18"/>
  <c r="SF66" i="18"/>
  <c r="SB66" i="18"/>
  <c r="SA66" i="18"/>
  <c r="RY66" i="18"/>
  <c r="RX66" i="18"/>
  <c r="RW66" i="18"/>
  <c r="RS66" i="18"/>
  <c r="RO66" i="18"/>
  <c r="RN66" i="18"/>
  <c r="RM66" i="18"/>
  <c r="RL66" i="18"/>
  <c r="RK66" i="18"/>
  <c r="RJ66" i="18"/>
  <c r="RF66" i="18"/>
  <c r="RE66" i="18"/>
  <c r="RC66" i="18"/>
  <c r="RB66" i="18"/>
  <c r="RA66" i="18"/>
  <c r="QW66" i="18"/>
  <c r="QR66" i="18"/>
  <c r="QS66" i="18" s="1"/>
  <c r="QQ66" i="18"/>
  <c r="QP66" i="18"/>
  <c r="QO66" i="18"/>
  <c r="QN66" i="18"/>
  <c r="QJ66" i="18"/>
  <c r="QI66" i="18"/>
  <c r="QG66" i="18"/>
  <c r="QF66" i="18"/>
  <c r="QE66" i="18"/>
  <c r="QA66" i="18"/>
  <c r="PW66" i="18"/>
  <c r="PV66" i="18"/>
  <c r="PU66" i="18"/>
  <c r="PT66" i="18"/>
  <c r="PS66" i="18"/>
  <c r="PR66" i="18"/>
  <c r="PN66" i="18"/>
  <c r="PM66" i="18"/>
  <c r="PK66" i="18"/>
  <c r="PJ66" i="18"/>
  <c r="PI66" i="18"/>
  <c r="PE66" i="18"/>
  <c r="OZ66" i="18"/>
  <c r="PA66" i="18" s="1"/>
  <c r="OY66" i="18"/>
  <c r="OX66" i="18"/>
  <c r="OW66" i="18"/>
  <c r="OV66" i="18"/>
  <c r="OR66" i="18"/>
  <c r="OQ66" i="18"/>
  <c r="OO66" i="18"/>
  <c r="ON66" i="18"/>
  <c r="OM66" i="18"/>
  <c r="OI66" i="18"/>
  <c r="OE66" i="18"/>
  <c r="OD66" i="18"/>
  <c r="OC66" i="18"/>
  <c r="OB66" i="18"/>
  <c r="OA66" i="18"/>
  <c r="NZ66" i="18"/>
  <c r="NV66" i="18"/>
  <c r="NU66" i="18"/>
  <c r="NS66" i="18"/>
  <c r="NR66" i="18"/>
  <c r="NQ66" i="18"/>
  <c r="NM66" i="18"/>
  <c r="NH66" i="18"/>
  <c r="NI66" i="18" s="1"/>
  <c r="NG66" i="18"/>
  <c r="NF66" i="18"/>
  <c r="NE66" i="18"/>
  <c r="ND66" i="18"/>
  <c r="MZ66" i="18"/>
  <c r="MY66" i="18"/>
  <c r="MW66" i="18"/>
  <c r="MV66" i="18"/>
  <c r="MU66" i="18"/>
  <c r="MQ66" i="18"/>
  <c r="MM66" i="18"/>
  <c r="ML66" i="18"/>
  <c r="MK66" i="18"/>
  <c r="MJ66" i="18"/>
  <c r="MI66" i="18"/>
  <c r="MH66" i="18"/>
  <c r="MD66" i="18"/>
  <c r="MC66" i="18"/>
  <c r="MA66" i="18"/>
  <c r="LZ66" i="18"/>
  <c r="LY66" i="18"/>
  <c r="LU66" i="18"/>
  <c r="LP66" i="18"/>
  <c r="LQ66" i="18" s="1"/>
  <c r="LO66" i="18"/>
  <c r="LN66" i="18"/>
  <c r="LM66" i="18"/>
  <c r="LL66" i="18"/>
  <c r="LH66" i="18"/>
  <c r="LG66" i="18"/>
  <c r="LE66" i="18"/>
  <c r="LD66" i="18"/>
  <c r="LC66" i="18"/>
  <c r="KY66" i="18"/>
  <c r="VU65" i="18"/>
  <c r="VT65" i="18"/>
  <c r="VS65" i="18"/>
  <c r="VR65" i="18"/>
  <c r="VQ65" i="18"/>
  <c r="VP65" i="18"/>
  <c r="VL65" i="18"/>
  <c r="VK65" i="18"/>
  <c r="VI65" i="18"/>
  <c r="VH65" i="18"/>
  <c r="VG65" i="18"/>
  <c r="VC65" i="18"/>
  <c r="UX65" i="18"/>
  <c r="UY65" i="18" s="1"/>
  <c r="UW65" i="18"/>
  <c r="UV65" i="18"/>
  <c r="UU65" i="18"/>
  <c r="UT65" i="18"/>
  <c r="UP65" i="18"/>
  <c r="UO65" i="18"/>
  <c r="UM65" i="18"/>
  <c r="UL65" i="18"/>
  <c r="UK65" i="18"/>
  <c r="UG65" i="18"/>
  <c r="UC65" i="18"/>
  <c r="UB65" i="18"/>
  <c r="UA65" i="18"/>
  <c r="TZ65" i="18"/>
  <c r="TY65" i="18"/>
  <c r="TX65" i="18"/>
  <c r="TT65" i="18"/>
  <c r="TS65" i="18"/>
  <c r="TQ65" i="18"/>
  <c r="TP65" i="18"/>
  <c r="TO65" i="18"/>
  <c r="TK65" i="18"/>
  <c r="TF65" i="18"/>
  <c r="TG65" i="18" s="1"/>
  <c r="TE65" i="18"/>
  <c r="TD65" i="18"/>
  <c r="TC65" i="18"/>
  <c r="TB65" i="18"/>
  <c r="SX65" i="18"/>
  <c r="SW65" i="18"/>
  <c r="SU65" i="18"/>
  <c r="ST65" i="18"/>
  <c r="SS65" i="18"/>
  <c r="SO65" i="18"/>
  <c r="SK65" i="18"/>
  <c r="SJ65" i="18"/>
  <c r="SI65" i="18"/>
  <c r="SH65" i="18"/>
  <c r="SG65" i="18"/>
  <c r="SF65" i="18"/>
  <c r="SB65" i="18"/>
  <c r="SA65" i="18"/>
  <c r="RY65" i="18"/>
  <c r="RX65" i="18"/>
  <c r="RW65" i="18"/>
  <c r="RS65" i="18"/>
  <c r="RN65" i="18"/>
  <c r="RO65" i="18" s="1"/>
  <c r="RM65" i="18"/>
  <c r="RL65" i="18"/>
  <c r="RK65" i="18"/>
  <c r="RJ65" i="18"/>
  <c r="RF65" i="18"/>
  <c r="RE65" i="18"/>
  <c r="RC65" i="18"/>
  <c r="RB65" i="18"/>
  <c r="RA65" i="18"/>
  <c r="QW65" i="18"/>
  <c r="QS65" i="18"/>
  <c r="QR65" i="18"/>
  <c r="QQ65" i="18"/>
  <c r="QP65" i="18"/>
  <c r="QO65" i="18"/>
  <c r="QN65" i="18"/>
  <c r="QJ65" i="18"/>
  <c r="QI65" i="18"/>
  <c r="QG65" i="18"/>
  <c r="QF65" i="18"/>
  <c r="QE65" i="18"/>
  <c r="QA65" i="18"/>
  <c r="PV65" i="18"/>
  <c r="PW65" i="18" s="1"/>
  <c r="PU65" i="18"/>
  <c r="PT65" i="18"/>
  <c r="PS65" i="18"/>
  <c r="PR65" i="18"/>
  <c r="PN65" i="18"/>
  <c r="PM65" i="18"/>
  <c r="PK65" i="18"/>
  <c r="PJ65" i="18"/>
  <c r="PI65" i="18"/>
  <c r="PE65" i="18"/>
  <c r="PA65" i="18"/>
  <c r="OZ65" i="18"/>
  <c r="OY65" i="18"/>
  <c r="OX65" i="18"/>
  <c r="OW65" i="18"/>
  <c r="OV65" i="18"/>
  <c r="OR65" i="18"/>
  <c r="OQ65" i="18"/>
  <c r="OO65" i="18"/>
  <c r="ON65" i="18"/>
  <c r="OM65" i="18"/>
  <c r="OI65" i="18"/>
  <c r="OD65" i="18"/>
  <c r="OE65" i="18" s="1"/>
  <c r="OC65" i="18"/>
  <c r="OB65" i="18"/>
  <c r="OA65" i="18"/>
  <c r="NZ65" i="18"/>
  <c r="NV65" i="18"/>
  <c r="NU65" i="18"/>
  <c r="NS65" i="18"/>
  <c r="NR65" i="18"/>
  <c r="NQ65" i="18"/>
  <c r="NM65" i="18"/>
  <c r="NI65" i="18"/>
  <c r="NH65" i="18"/>
  <c r="NG65" i="18"/>
  <c r="NF65" i="18"/>
  <c r="NE65" i="18"/>
  <c r="ND65" i="18"/>
  <c r="MZ65" i="18"/>
  <c r="MY65" i="18"/>
  <c r="MW65" i="18"/>
  <c r="MV65" i="18"/>
  <c r="MU65" i="18"/>
  <c r="MQ65" i="18"/>
  <c r="ML65" i="18"/>
  <c r="MM65" i="18" s="1"/>
  <c r="MK65" i="18"/>
  <c r="MJ65" i="18"/>
  <c r="MI65" i="18"/>
  <c r="MH65" i="18"/>
  <c r="MD65" i="18"/>
  <c r="MC65" i="18"/>
  <c r="MA65" i="18"/>
  <c r="LZ65" i="18"/>
  <c r="LY65" i="18"/>
  <c r="LU65" i="18"/>
  <c r="LQ65" i="18"/>
  <c r="LP65" i="18"/>
  <c r="LO65" i="18"/>
  <c r="LN65" i="18"/>
  <c r="LM65" i="18"/>
  <c r="LL65" i="18"/>
  <c r="LH65" i="18"/>
  <c r="LG65" i="18"/>
  <c r="LE65" i="18"/>
  <c r="LD65" i="18"/>
  <c r="LC65" i="18"/>
  <c r="KY65" i="18"/>
  <c r="VT64" i="18"/>
  <c r="VU64" i="18" s="1"/>
  <c r="VS64" i="18"/>
  <c r="VR64" i="18"/>
  <c r="VQ64" i="18"/>
  <c r="VP64" i="18"/>
  <c r="VL64" i="18"/>
  <c r="VI64" i="18"/>
  <c r="VH64" i="18"/>
  <c r="VK64" i="18" s="1"/>
  <c r="VG64" i="18"/>
  <c r="VC64" i="18"/>
  <c r="UY64" i="18"/>
  <c r="UX64" i="18"/>
  <c r="UW64" i="18"/>
  <c r="UV64" i="18"/>
  <c r="UU64" i="18"/>
  <c r="UT64" i="18"/>
  <c r="UP64" i="18"/>
  <c r="UO64" i="18"/>
  <c r="UM64" i="18"/>
  <c r="UL64" i="18"/>
  <c r="UK64" i="18"/>
  <c r="UG64" i="18"/>
  <c r="UB64" i="18"/>
  <c r="UC64" i="18" s="1"/>
  <c r="UA64" i="18"/>
  <c r="TZ64" i="18"/>
  <c r="TY64" i="18"/>
  <c r="TX64" i="18"/>
  <c r="TT64" i="18"/>
  <c r="TS64" i="18"/>
  <c r="TQ64" i="18"/>
  <c r="TP64" i="18"/>
  <c r="TO64" i="18"/>
  <c r="TK64" i="18"/>
  <c r="TG64" i="18"/>
  <c r="TF64" i="18"/>
  <c r="TE64" i="18"/>
  <c r="TD64" i="18"/>
  <c r="TC64" i="18"/>
  <c r="TB64" i="18"/>
  <c r="SX64" i="18"/>
  <c r="SW64" i="18"/>
  <c r="SU64" i="18"/>
  <c r="ST64" i="18"/>
  <c r="SS64" i="18"/>
  <c r="SO64" i="18"/>
  <c r="SJ64" i="18"/>
  <c r="SK64" i="18" s="1"/>
  <c r="SI64" i="18"/>
  <c r="SH64" i="18"/>
  <c r="SG64" i="18"/>
  <c r="SF64" i="18"/>
  <c r="SB64" i="18"/>
  <c r="SA64" i="18"/>
  <c r="RY64" i="18"/>
  <c r="RX64" i="18"/>
  <c r="RW64" i="18"/>
  <c r="RS64" i="18"/>
  <c r="RO64" i="18"/>
  <c r="RN64" i="18"/>
  <c r="RM64" i="18"/>
  <c r="RL64" i="18"/>
  <c r="RK64" i="18"/>
  <c r="RJ64" i="18"/>
  <c r="RF64" i="18"/>
  <c r="RE64" i="18"/>
  <c r="RC64" i="18"/>
  <c r="RB64" i="18"/>
  <c r="RA64" i="18"/>
  <c r="QW64" i="18"/>
  <c r="QR64" i="18"/>
  <c r="QS64" i="18" s="1"/>
  <c r="QQ64" i="18"/>
  <c r="QP64" i="18"/>
  <c r="QO64" i="18"/>
  <c r="QN64" i="18"/>
  <c r="QJ64" i="18"/>
  <c r="QI64" i="18"/>
  <c r="QG64" i="18"/>
  <c r="QF64" i="18"/>
  <c r="QE64" i="18"/>
  <c r="QA64" i="18"/>
  <c r="PW64" i="18"/>
  <c r="PV64" i="18"/>
  <c r="PU64" i="18"/>
  <c r="PT64" i="18"/>
  <c r="PS64" i="18"/>
  <c r="PR64" i="18"/>
  <c r="PN64" i="18"/>
  <c r="PK64" i="18"/>
  <c r="PI64" i="18"/>
  <c r="PJ64" i="18" s="1"/>
  <c r="PM64" i="18" s="1"/>
  <c r="PE64" i="18"/>
  <c r="OZ64" i="18"/>
  <c r="PA64" i="18" s="1"/>
  <c r="OY64" i="18"/>
  <c r="OX64" i="18"/>
  <c r="OW64" i="18"/>
  <c r="OV64" i="18"/>
  <c r="OR64" i="18"/>
  <c r="OO64" i="18"/>
  <c r="OM64" i="18"/>
  <c r="ON64" i="18" s="1"/>
  <c r="OQ64" i="18" s="1"/>
  <c r="OI64" i="18"/>
  <c r="OE64" i="18"/>
  <c r="OD64" i="18"/>
  <c r="OC64" i="18"/>
  <c r="OB64" i="18"/>
  <c r="OA64" i="18"/>
  <c r="NZ64" i="18"/>
  <c r="NV64" i="18"/>
  <c r="NU64" i="18"/>
  <c r="NS64" i="18"/>
  <c r="NR64" i="18"/>
  <c r="NQ64" i="18"/>
  <c r="NM64" i="18"/>
  <c r="NH64" i="18"/>
  <c r="NI64" i="18" s="1"/>
  <c r="NG64" i="18"/>
  <c r="NF64" i="18"/>
  <c r="NE64" i="18"/>
  <c r="ND64" i="18"/>
  <c r="MZ64" i="18"/>
  <c r="MY64" i="18"/>
  <c r="MW64" i="18"/>
  <c r="MV64" i="18"/>
  <c r="MU64" i="18"/>
  <c r="MQ64" i="18"/>
  <c r="MM64" i="18"/>
  <c r="ML64" i="18"/>
  <c r="MK64" i="18"/>
  <c r="MJ64" i="18"/>
  <c r="MI64" i="18"/>
  <c r="MH64" i="18"/>
  <c r="MD64" i="18"/>
  <c r="MC64" i="18"/>
  <c r="MA64" i="18"/>
  <c r="LZ64" i="18"/>
  <c r="LY64" i="18"/>
  <c r="LU64" i="18"/>
  <c r="LP64" i="18"/>
  <c r="LQ64" i="18" s="1"/>
  <c r="LO64" i="18"/>
  <c r="LN64" i="18"/>
  <c r="LM64" i="18"/>
  <c r="LL64" i="18"/>
  <c r="LH64" i="18"/>
  <c r="LG64" i="18"/>
  <c r="LE64" i="18"/>
  <c r="LD64" i="18"/>
  <c r="LC64" i="18"/>
  <c r="KY64" i="18"/>
  <c r="VU63" i="18"/>
  <c r="VT63" i="18"/>
  <c r="VS63" i="18"/>
  <c r="VR63" i="18"/>
  <c r="VQ63" i="18"/>
  <c r="VP63" i="18"/>
  <c r="VL63" i="18"/>
  <c r="VI63" i="18"/>
  <c r="VH63" i="18"/>
  <c r="VG63" i="18"/>
  <c r="VC63" i="18"/>
  <c r="UX63" i="18"/>
  <c r="UY63" i="18" s="1"/>
  <c r="UW63" i="18"/>
  <c r="UV63" i="18"/>
  <c r="UU63" i="18"/>
  <c r="UT63" i="18"/>
  <c r="UP63" i="18"/>
  <c r="UO63" i="18"/>
  <c r="UM63" i="18"/>
  <c r="UL63" i="18"/>
  <c r="UK63" i="18"/>
  <c r="UG63" i="18"/>
  <c r="UC63" i="18"/>
  <c r="UB63" i="18"/>
  <c r="UA63" i="18"/>
  <c r="TZ63" i="18"/>
  <c r="TY63" i="18"/>
  <c r="TX63" i="18"/>
  <c r="TT63" i="18"/>
  <c r="TS63" i="18"/>
  <c r="TQ63" i="18"/>
  <c r="TP63" i="18"/>
  <c r="TO63" i="18"/>
  <c r="TK63" i="18"/>
  <c r="TF63" i="18"/>
  <c r="TG63" i="18" s="1"/>
  <c r="TE63" i="18"/>
  <c r="TD63" i="18"/>
  <c r="TC63" i="18"/>
  <c r="TB63" i="18"/>
  <c r="SX63" i="18"/>
  <c r="SW63" i="18"/>
  <c r="SU63" i="18"/>
  <c r="ST63" i="18"/>
  <c r="SS63" i="18"/>
  <c r="SO63" i="18"/>
  <c r="SK63" i="18"/>
  <c r="SJ63" i="18"/>
  <c r="SI63" i="18"/>
  <c r="SH63" i="18"/>
  <c r="SG63" i="18"/>
  <c r="SF63" i="18"/>
  <c r="SB63" i="18"/>
  <c r="SA63" i="18"/>
  <c r="RY63" i="18"/>
  <c r="RX63" i="18"/>
  <c r="RW63" i="18"/>
  <c r="RS63" i="18"/>
  <c r="RN63" i="18"/>
  <c r="RO63" i="18" s="1"/>
  <c r="RM63" i="18"/>
  <c r="RL63" i="18"/>
  <c r="RK63" i="18"/>
  <c r="RJ63" i="18"/>
  <c r="RF63" i="18"/>
  <c r="RE63" i="18"/>
  <c r="RC63" i="18"/>
  <c r="RB63" i="18"/>
  <c r="RA63" i="18"/>
  <c r="QW63" i="18"/>
  <c r="QS63" i="18"/>
  <c r="QR63" i="18"/>
  <c r="QQ63" i="18"/>
  <c r="QP63" i="18"/>
  <c r="QO63" i="18"/>
  <c r="QN63" i="18"/>
  <c r="QJ63" i="18"/>
  <c r="QI63" i="18"/>
  <c r="QG63" i="18"/>
  <c r="QF63" i="18"/>
  <c r="QE63" i="18"/>
  <c r="QA63" i="18"/>
  <c r="PV63" i="18"/>
  <c r="PW63" i="18" s="1"/>
  <c r="PU63" i="18"/>
  <c r="PT63" i="18"/>
  <c r="PS63" i="18"/>
  <c r="PR63" i="18"/>
  <c r="PN63" i="18"/>
  <c r="PK63" i="18"/>
  <c r="PI63" i="18"/>
  <c r="PJ63" i="18" s="1"/>
  <c r="PM63" i="18" s="1"/>
  <c r="PE63" i="18"/>
  <c r="PA63" i="18"/>
  <c r="OZ63" i="18"/>
  <c r="OY63" i="18"/>
  <c r="OX63" i="18"/>
  <c r="OW63" i="18"/>
  <c r="OV63" i="18"/>
  <c r="OR63" i="18"/>
  <c r="OO63" i="18"/>
  <c r="ON63" i="18"/>
  <c r="OM63" i="18"/>
  <c r="OI63" i="18"/>
  <c r="OD63" i="18"/>
  <c r="OE63" i="18" s="1"/>
  <c r="OC63" i="18"/>
  <c r="OB63" i="18"/>
  <c r="OA63" i="18"/>
  <c r="NZ63" i="18"/>
  <c r="NV63" i="18"/>
  <c r="NU63" i="18"/>
  <c r="NS63" i="18"/>
  <c r="NR63" i="18"/>
  <c r="NQ63" i="18"/>
  <c r="NM63" i="18"/>
  <c r="NI63" i="18"/>
  <c r="NH63" i="18"/>
  <c r="NG63" i="18"/>
  <c r="NF63" i="18"/>
  <c r="NE63" i="18"/>
  <c r="ND63" i="18"/>
  <c r="MZ63" i="18"/>
  <c r="MW63" i="18"/>
  <c r="MU63" i="18"/>
  <c r="MV63" i="18" s="1"/>
  <c r="MQ63" i="18"/>
  <c r="ML63" i="18"/>
  <c r="MM63" i="18" s="1"/>
  <c r="MK63" i="18"/>
  <c r="MJ63" i="18"/>
  <c r="MI63" i="18"/>
  <c r="MH63" i="18"/>
  <c r="MD63" i="18"/>
  <c r="MC63" i="18"/>
  <c r="MA63" i="18"/>
  <c r="LZ63" i="18"/>
  <c r="LY63" i="18"/>
  <c r="LU63" i="18"/>
  <c r="LQ63" i="18"/>
  <c r="LP63" i="18"/>
  <c r="LO63" i="18"/>
  <c r="LN63" i="18"/>
  <c r="LM63" i="18"/>
  <c r="LL63" i="18"/>
  <c r="LH63" i="18"/>
  <c r="LG63" i="18"/>
  <c r="LE63" i="18"/>
  <c r="LD63" i="18"/>
  <c r="LC63" i="18"/>
  <c r="KY63" i="18"/>
  <c r="VT62" i="18"/>
  <c r="VU62" i="18" s="1"/>
  <c r="VS62" i="18"/>
  <c r="VR62" i="18"/>
  <c r="VQ62" i="18"/>
  <c r="VP62" i="18"/>
  <c r="VL62" i="18"/>
  <c r="VI62" i="18"/>
  <c r="VG62" i="18"/>
  <c r="VH62" i="18" s="1"/>
  <c r="VC62" i="18"/>
  <c r="UY62" i="18"/>
  <c r="UX62" i="18"/>
  <c r="UW62" i="18"/>
  <c r="UV62" i="18"/>
  <c r="UU62" i="18"/>
  <c r="UT62" i="18"/>
  <c r="UP62" i="18"/>
  <c r="UM62" i="18"/>
  <c r="UL62" i="18"/>
  <c r="UK62" i="18"/>
  <c r="UG62" i="18"/>
  <c r="UB62" i="18"/>
  <c r="UC62" i="18" s="1"/>
  <c r="UA62" i="18"/>
  <c r="TZ62" i="18"/>
  <c r="TY62" i="18"/>
  <c r="TX62" i="18"/>
  <c r="TT62" i="18"/>
  <c r="TS62" i="18"/>
  <c r="TQ62" i="18"/>
  <c r="TP62" i="18"/>
  <c r="TO62" i="18"/>
  <c r="TG62" i="18"/>
  <c r="TF62" i="18"/>
  <c r="TE62" i="18"/>
  <c r="TD62" i="18"/>
  <c r="TC62" i="18"/>
  <c r="TB62" i="18"/>
  <c r="SX62" i="18"/>
  <c r="SU62" i="18"/>
  <c r="SS62" i="18"/>
  <c r="ST62" i="18" s="1"/>
  <c r="SO62" i="18"/>
  <c r="SJ62" i="18"/>
  <c r="SK62" i="18" s="1"/>
  <c r="SI62" i="18"/>
  <c r="SH62" i="18"/>
  <c r="SG62" i="18"/>
  <c r="SF62" i="18"/>
  <c r="SB62" i="18"/>
  <c r="RY62" i="18"/>
  <c r="RW62" i="18"/>
  <c r="RX62" i="18" s="1"/>
  <c r="RS62" i="18"/>
  <c r="RO62" i="18"/>
  <c r="RN62" i="18"/>
  <c r="RM62" i="18"/>
  <c r="RL62" i="18"/>
  <c r="RK62" i="18"/>
  <c r="RJ62" i="18"/>
  <c r="RF62" i="18"/>
  <c r="RE62" i="18"/>
  <c r="RC62" i="18"/>
  <c r="RB62" i="18"/>
  <c r="RA62" i="18"/>
  <c r="QR62" i="18"/>
  <c r="QP62" i="18"/>
  <c r="QO62" i="18"/>
  <c r="QN62" i="18"/>
  <c r="QJ62" i="18"/>
  <c r="QG62" i="18"/>
  <c r="QE62" i="18"/>
  <c r="QF62" i="18" s="1"/>
  <c r="QI62" i="18" s="1"/>
  <c r="QA62" i="18"/>
  <c r="PW62" i="18"/>
  <c r="PV62" i="18"/>
  <c r="PU62" i="18"/>
  <c r="PT62" i="18"/>
  <c r="PS62" i="18"/>
  <c r="PR62" i="18"/>
  <c r="PN62" i="18"/>
  <c r="PK62" i="18"/>
  <c r="PI62" i="18"/>
  <c r="PJ62" i="18" s="1"/>
  <c r="PE62" i="18"/>
  <c r="OZ62" i="18"/>
  <c r="PA62" i="18" s="1"/>
  <c r="OY62" i="18"/>
  <c r="OX62" i="18"/>
  <c r="OW62" i="18"/>
  <c r="OV62" i="18"/>
  <c r="OR62" i="18"/>
  <c r="OO62" i="18"/>
  <c r="OM62" i="18"/>
  <c r="ON62" i="18" s="1"/>
  <c r="OQ62" i="18" s="1"/>
  <c r="OI62" i="18"/>
  <c r="OD62" i="18"/>
  <c r="OB62" i="18"/>
  <c r="OA62" i="18"/>
  <c r="OE62" i="18" s="1"/>
  <c r="NZ62" i="18"/>
  <c r="NV62" i="18"/>
  <c r="NS62" i="18"/>
  <c r="NQ62" i="18"/>
  <c r="NR62" i="18" s="1"/>
  <c r="NM62" i="18"/>
  <c r="NH62" i="18"/>
  <c r="NI62" i="18" s="1"/>
  <c r="NG62" i="18"/>
  <c r="NF62" i="18"/>
  <c r="NE62" i="18"/>
  <c r="ND62" i="18"/>
  <c r="MZ62" i="18"/>
  <c r="MW62" i="18"/>
  <c r="MU62" i="18"/>
  <c r="MV62" i="18" s="1"/>
  <c r="MY62" i="18" s="1"/>
  <c r="MQ62" i="18"/>
  <c r="MM62" i="18"/>
  <c r="ML62" i="18"/>
  <c r="MK62" i="18"/>
  <c r="MJ62" i="18"/>
  <c r="MI62" i="18"/>
  <c r="MH62" i="18"/>
  <c r="MD62" i="18"/>
  <c r="MA62" i="18"/>
  <c r="LY62" i="18"/>
  <c r="LZ62" i="18" s="1"/>
  <c r="LU62" i="18"/>
  <c r="LP62" i="18"/>
  <c r="LQ62" i="18" s="1"/>
  <c r="LO62" i="18"/>
  <c r="LN62" i="18"/>
  <c r="LM62" i="18"/>
  <c r="LL62" i="18"/>
  <c r="LH62" i="18"/>
  <c r="LE62" i="18"/>
  <c r="LC62" i="18"/>
  <c r="LD62" i="18" s="1"/>
  <c r="KY62" i="18"/>
  <c r="VU61" i="18"/>
  <c r="VT61" i="18"/>
  <c r="VS61" i="18"/>
  <c r="VR61" i="18"/>
  <c r="VQ61" i="18"/>
  <c r="VP61" i="18"/>
  <c r="VL61" i="18"/>
  <c r="VK61" i="18"/>
  <c r="VI61" i="18"/>
  <c r="VH61" i="18"/>
  <c r="VG61" i="18"/>
  <c r="VC61" i="18"/>
  <c r="UX61" i="18"/>
  <c r="UY61" i="18" s="1"/>
  <c r="UW61" i="18"/>
  <c r="UV61" i="18"/>
  <c r="UU61" i="18"/>
  <c r="UT61" i="18"/>
  <c r="UP61" i="18"/>
  <c r="UO61" i="18"/>
  <c r="UM61" i="18"/>
  <c r="UL61" i="18"/>
  <c r="UK61" i="18"/>
  <c r="UG61" i="18"/>
  <c r="UC61" i="18"/>
  <c r="UB61" i="18"/>
  <c r="UA61" i="18"/>
  <c r="TZ61" i="18"/>
  <c r="TY61" i="18"/>
  <c r="TX61" i="18"/>
  <c r="TT61" i="18"/>
  <c r="TS61" i="18"/>
  <c r="TQ61" i="18"/>
  <c r="TP61" i="18"/>
  <c r="TO61" i="18"/>
  <c r="TK61" i="18"/>
  <c r="TF61" i="18"/>
  <c r="TG61" i="18" s="1"/>
  <c r="TE61" i="18"/>
  <c r="TD61" i="18"/>
  <c r="TC61" i="18"/>
  <c r="TB61" i="18"/>
  <c r="SX61" i="18"/>
  <c r="SW61" i="18"/>
  <c r="SU61" i="18"/>
  <c r="ST61" i="18"/>
  <c r="SS61" i="18"/>
  <c r="SO61" i="18"/>
  <c r="SK61" i="18"/>
  <c r="SJ61" i="18"/>
  <c r="SI61" i="18"/>
  <c r="SH61" i="18"/>
  <c r="SG61" i="18"/>
  <c r="SF61" i="18"/>
  <c r="SB61" i="18"/>
  <c r="SA61" i="18"/>
  <c r="RY61" i="18"/>
  <c r="RX61" i="18"/>
  <c r="RW61" i="18"/>
  <c r="RS61" i="18"/>
  <c r="RN61" i="18"/>
  <c r="RO61" i="18" s="1"/>
  <c r="RM61" i="18"/>
  <c r="RL61" i="18"/>
  <c r="RK61" i="18"/>
  <c r="RJ61" i="18"/>
  <c r="RF61" i="18"/>
  <c r="RE61" i="18"/>
  <c r="RC61" i="18"/>
  <c r="RB61" i="18"/>
  <c r="RA61" i="18"/>
  <c r="QW61" i="18"/>
  <c r="QS61" i="18"/>
  <c r="QR61" i="18"/>
  <c r="QQ61" i="18"/>
  <c r="QP61" i="18"/>
  <c r="QO61" i="18"/>
  <c r="QN61" i="18"/>
  <c r="QJ61" i="18"/>
  <c r="QI61" i="18"/>
  <c r="QG61" i="18"/>
  <c r="QF61" i="18"/>
  <c r="QE61" i="18"/>
  <c r="QA61" i="18"/>
  <c r="PV61" i="18"/>
  <c r="PW61" i="18" s="1"/>
  <c r="PU61" i="18"/>
  <c r="PT61" i="18"/>
  <c r="PS61" i="18"/>
  <c r="PR61" i="18"/>
  <c r="PN61" i="18"/>
  <c r="PM61" i="18"/>
  <c r="PK61" i="18"/>
  <c r="PJ61" i="18"/>
  <c r="PI61" i="18"/>
  <c r="PE61" i="18"/>
  <c r="PA61" i="18"/>
  <c r="OZ61" i="18"/>
  <c r="OY61" i="18"/>
  <c r="OX61" i="18"/>
  <c r="OW61" i="18"/>
  <c r="OV61" i="18"/>
  <c r="OR61" i="18"/>
  <c r="OQ61" i="18"/>
  <c r="OO61" i="18"/>
  <c r="ON61" i="18"/>
  <c r="OM61" i="18"/>
  <c r="OI61" i="18"/>
  <c r="OD61" i="18"/>
  <c r="OE61" i="18" s="1"/>
  <c r="OC61" i="18"/>
  <c r="OB61" i="18"/>
  <c r="OA61" i="18"/>
  <c r="NZ61" i="18"/>
  <c r="NV61" i="18"/>
  <c r="NU61" i="18"/>
  <c r="NS61" i="18"/>
  <c r="NR61" i="18"/>
  <c r="NQ61" i="18"/>
  <c r="NM61" i="18"/>
  <c r="NI61" i="18"/>
  <c r="NH61" i="18"/>
  <c r="NG61" i="18"/>
  <c r="NF61" i="18"/>
  <c r="NE61" i="18"/>
  <c r="ND61" i="18"/>
  <c r="MZ61" i="18"/>
  <c r="MY61" i="18"/>
  <c r="MW61" i="18"/>
  <c r="MV61" i="18"/>
  <c r="MU61" i="18"/>
  <c r="MQ61" i="18"/>
  <c r="ML61" i="18"/>
  <c r="MM61" i="18" s="1"/>
  <c r="MK61" i="18"/>
  <c r="MJ61" i="18"/>
  <c r="MI61" i="18"/>
  <c r="MH61" i="18"/>
  <c r="MD61" i="18"/>
  <c r="MC61" i="18"/>
  <c r="MA61" i="18"/>
  <c r="LZ61" i="18"/>
  <c r="LY61" i="18"/>
  <c r="LU61" i="18"/>
  <c r="LQ61" i="18"/>
  <c r="LP61" i="18"/>
  <c r="LO61" i="18"/>
  <c r="LN61" i="18"/>
  <c r="LM61" i="18"/>
  <c r="LL61" i="18"/>
  <c r="LH61" i="18"/>
  <c r="LG61" i="18"/>
  <c r="LE61" i="18"/>
  <c r="LD61" i="18"/>
  <c r="LC61" i="18"/>
  <c r="KY61" i="18"/>
  <c r="VT60" i="18"/>
  <c r="VU60" i="18" s="1"/>
  <c r="VS60" i="18"/>
  <c r="VR60" i="18"/>
  <c r="VQ60" i="18"/>
  <c r="VP60" i="18"/>
  <c r="VL60" i="18"/>
  <c r="VK60" i="18"/>
  <c r="VI60" i="18"/>
  <c r="VH60" i="18"/>
  <c r="VG60" i="18"/>
  <c r="VC60" i="18"/>
  <c r="UY60" i="18"/>
  <c r="UX60" i="18"/>
  <c r="UW60" i="18"/>
  <c r="UV60" i="18"/>
  <c r="UU60" i="18"/>
  <c r="UT60" i="18"/>
  <c r="UP60" i="18"/>
  <c r="UO60" i="18"/>
  <c r="UM60" i="18"/>
  <c r="UL60" i="18"/>
  <c r="UK60" i="18"/>
  <c r="UG60" i="18"/>
  <c r="UB60" i="18"/>
  <c r="UC60" i="18" s="1"/>
  <c r="UA60" i="18"/>
  <c r="TZ60" i="18"/>
  <c r="TY60" i="18"/>
  <c r="TX60" i="18"/>
  <c r="TT60" i="18"/>
  <c r="TS60" i="18"/>
  <c r="TQ60" i="18"/>
  <c r="TP60" i="18"/>
  <c r="TO60" i="18"/>
  <c r="TK60" i="18"/>
  <c r="TG60" i="18"/>
  <c r="TF60" i="18"/>
  <c r="TE60" i="18"/>
  <c r="TD60" i="18"/>
  <c r="TC60" i="18"/>
  <c r="TB60" i="18"/>
  <c r="SX60" i="18"/>
  <c r="SW60" i="18"/>
  <c r="SU60" i="18"/>
  <c r="ST60" i="18"/>
  <c r="SS60" i="18"/>
  <c r="SO60" i="18"/>
  <c r="SJ60" i="18"/>
  <c r="SK60" i="18" s="1"/>
  <c r="SI60" i="18"/>
  <c r="SH60" i="18"/>
  <c r="SG60" i="18"/>
  <c r="SF60" i="18"/>
  <c r="SB60" i="18"/>
  <c r="SA60" i="18"/>
  <c r="RY60" i="18"/>
  <c r="RX60" i="18"/>
  <c r="RW60" i="18"/>
  <c r="RS60" i="18"/>
  <c r="RO60" i="18"/>
  <c r="RN60" i="18"/>
  <c r="RM60" i="18"/>
  <c r="RL60" i="18"/>
  <c r="RK60" i="18"/>
  <c r="RJ60" i="18"/>
  <c r="RF60" i="18"/>
  <c r="RE60" i="18"/>
  <c r="RC60" i="18"/>
  <c r="RB60" i="18"/>
  <c r="RA60" i="18"/>
  <c r="QW60" i="18"/>
  <c r="QR60" i="18"/>
  <c r="QS60" i="18" s="1"/>
  <c r="QQ60" i="18"/>
  <c r="QP60" i="18"/>
  <c r="QO60" i="18"/>
  <c r="QN60" i="18"/>
  <c r="QJ60" i="18"/>
  <c r="QI60" i="18"/>
  <c r="QG60" i="18"/>
  <c r="QF60" i="18"/>
  <c r="QE60" i="18"/>
  <c r="QA60" i="18"/>
  <c r="PW60" i="18"/>
  <c r="PV60" i="18"/>
  <c r="PU60" i="18"/>
  <c r="PT60" i="18"/>
  <c r="PS60" i="18"/>
  <c r="PR60" i="18"/>
  <c r="PN60" i="18"/>
  <c r="PK60" i="18"/>
  <c r="PI60" i="18"/>
  <c r="PJ60" i="18" s="1"/>
  <c r="PM60" i="18" s="1"/>
  <c r="PE60" i="18"/>
  <c r="OZ60" i="18"/>
  <c r="PA60" i="18" s="1"/>
  <c r="OY60" i="18"/>
  <c r="OX60" i="18"/>
  <c r="OW60" i="18"/>
  <c r="OV60" i="18"/>
  <c r="OR60" i="18"/>
  <c r="OQ60" i="18"/>
  <c r="OO60" i="18"/>
  <c r="ON60" i="18"/>
  <c r="OM60" i="18"/>
  <c r="OI60" i="18"/>
  <c r="OE60" i="18"/>
  <c r="OD60" i="18"/>
  <c r="OC60" i="18"/>
  <c r="OB60" i="18"/>
  <c r="OA60" i="18"/>
  <c r="NZ60" i="18"/>
  <c r="NV60" i="18"/>
  <c r="NU60" i="18"/>
  <c r="NS60" i="18"/>
  <c r="NR60" i="18"/>
  <c r="NQ60" i="18"/>
  <c r="NM60" i="18"/>
  <c r="NH60" i="18"/>
  <c r="NI60" i="18" s="1"/>
  <c r="NG60" i="18"/>
  <c r="NF60" i="18"/>
  <c r="NE60" i="18"/>
  <c r="ND60" i="18"/>
  <c r="MZ60" i="18"/>
  <c r="MY60" i="18"/>
  <c r="MW60" i="18"/>
  <c r="MV60" i="18"/>
  <c r="MU60" i="18"/>
  <c r="MQ60" i="18"/>
  <c r="MM60" i="18"/>
  <c r="ML60" i="18"/>
  <c r="MK60" i="18"/>
  <c r="MJ60" i="18"/>
  <c r="MI60" i="18"/>
  <c r="MH60" i="18"/>
  <c r="MD60" i="18"/>
  <c r="MC60" i="18"/>
  <c r="MA60" i="18"/>
  <c r="LZ60" i="18"/>
  <c r="LY60" i="18"/>
  <c r="LU60" i="18"/>
  <c r="LP60" i="18"/>
  <c r="LQ60" i="18" s="1"/>
  <c r="LO60" i="18"/>
  <c r="LN60" i="18"/>
  <c r="LM60" i="18"/>
  <c r="LL60" i="18"/>
  <c r="LH60" i="18"/>
  <c r="LG60" i="18"/>
  <c r="LE60" i="18"/>
  <c r="LD60" i="18"/>
  <c r="LC60" i="18"/>
  <c r="KY60" i="18"/>
  <c r="VU59" i="18"/>
  <c r="VT59" i="18"/>
  <c r="VS59" i="18"/>
  <c r="VR59" i="18"/>
  <c r="VQ59" i="18"/>
  <c r="VP59" i="18"/>
  <c r="VL59" i="18"/>
  <c r="VI59" i="18"/>
  <c r="VH59" i="18"/>
  <c r="VK59" i="18" s="1"/>
  <c r="VG59" i="18"/>
  <c r="VC59" i="18"/>
  <c r="UX59" i="18"/>
  <c r="UY59" i="18" s="1"/>
  <c r="UW59" i="18"/>
  <c r="UV59" i="18"/>
  <c r="UU59" i="18"/>
  <c r="UT59" i="18"/>
  <c r="UP59" i="18"/>
  <c r="UM59" i="18"/>
  <c r="UK59" i="18"/>
  <c r="UL59" i="18" s="1"/>
  <c r="UG59" i="18"/>
  <c r="UC59" i="18"/>
  <c r="UB59" i="18"/>
  <c r="UA59" i="18"/>
  <c r="TZ59" i="18"/>
  <c r="TY59" i="18"/>
  <c r="TX59" i="18"/>
  <c r="TT59" i="18"/>
  <c r="TS59" i="18"/>
  <c r="TQ59" i="18"/>
  <c r="TP59" i="18"/>
  <c r="TO59" i="18"/>
  <c r="TF59" i="18"/>
  <c r="TG59" i="18" s="1"/>
  <c r="TE59" i="18"/>
  <c r="TD59" i="18"/>
  <c r="TC59" i="18"/>
  <c r="TB59" i="18"/>
  <c r="SX59" i="18"/>
  <c r="SW59" i="18"/>
  <c r="SU59" i="18"/>
  <c r="ST59" i="18"/>
  <c r="SS59" i="18"/>
  <c r="SK59" i="18"/>
  <c r="SJ59" i="18"/>
  <c r="SI59" i="18"/>
  <c r="SH59" i="18"/>
  <c r="SG59" i="18"/>
  <c r="SF59" i="18"/>
  <c r="SB59" i="18"/>
  <c r="RY59" i="18"/>
  <c r="RW59" i="18"/>
  <c r="RX59" i="18" s="1"/>
  <c r="RS59" i="18"/>
  <c r="RN59" i="18"/>
  <c r="RO59" i="18" s="1"/>
  <c r="RM59" i="18"/>
  <c r="RL59" i="18"/>
  <c r="RK59" i="18"/>
  <c r="RJ59" i="18"/>
  <c r="RF59" i="18"/>
  <c r="RE59" i="18"/>
  <c r="RC59" i="18"/>
  <c r="RB59" i="18"/>
  <c r="RA59" i="18"/>
  <c r="QS59" i="18"/>
  <c r="QR59" i="18"/>
  <c r="QQ59" i="18"/>
  <c r="QP59" i="18"/>
  <c r="QO59" i="18"/>
  <c r="QN59" i="18"/>
  <c r="QJ59" i="18"/>
  <c r="QG59" i="18"/>
  <c r="QE59" i="18"/>
  <c r="QF59" i="18" s="1"/>
  <c r="QA59" i="18"/>
  <c r="PV59" i="18"/>
  <c r="PW59" i="18" s="1"/>
  <c r="PU59" i="18"/>
  <c r="PT59" i="18"/>
  <c r="PS59" i="18"/>
  <c r="PR59" i="18"/>
  <c r="PN59" i="18"/>
  <c r="PK59" i="18"/>
  <c r="PJ59" i="18"/>
  <c r="PI59" i="18"/>
  <c r="PE59" i="18"/>
  <c r="PA59" i="18"/>
  <c r="OZ59" i="18"/>
  <c r="OY59" i="18"/>
  <c r="OX59" i="18"/>
  <c r="OW59" i="18"/>
  <c r="OV59" i="18"/>
  <c r="OR59" i="18"/>
  <c r="OQ59" i="18"/>
  <c r="OO59" i="18"/>
  <c r="ON59" i="18"/>
  <c r="OM59" i="18"/>
  <c r="OD59" i="18"/>
  <c r="OE59" i="18" s="1"/>
  <c r="OC59" i="18"/>
  <c r="OB59" i="18"/>
  <c r="OA59" i="18"/>
  <c r="NZ59" i="18"/>
  <c r="NV59" i="18"/>
  <c r="NS59" i="18"/>
  <c r="NR59" i="18"/>
  <c r="NQ59" i="18"/>
  <c r="NM59" i="18"/>
  <c r="NI59" i="18"/>
  <c r="NH59" i="18"/>
  <c r="NG59" i="18"/>
  <c r="NF59" i="18"/>
  <c r="NE59" i="18"/>
  <c r="ND59" i="18"/>
  <c r="MZ59" i="18"/>
  <c r="MY59" i="18"/>
  <c r="MW59" i="18"/>
  <c r="MV59" i="18"/>
  <c r="MU59" i="18"/>
  <c r="ML59" i="18"/>
  <c r="MM59" i="18" s="1"/>
  <c r="MK59" i="18"/>
  <c r="MJ59" i="18"/>
  <c r="MI59" i="18"/>
  <c r="MH59" i="18"/>
  <c r="MD59" i="18"/>
  <c r="MA59" i="18"/>
  <c r="LZ59" i="18"/>
  <c r="LY59" i="18"/>
  <c r="LU59" i="18"/>
  <c r="LP59" i="18"/>
  <c r="LN59" i="18"/>
  <c r="LM59" i="18"/>
  <c r="LO59" i="18" s="1"/>
  <c r="LL59" i="18"/>
  <c r="LH59" i="18"/>
  <c r="LG59" i="18"/>
  <c r="LE59" i="18"/>
  <c r="LD59" i="18"/>
  <c r="LC59" i="18"/>
  <c r="VT58" i="18"/>
  <c r="VU58" i="18" s="1"/>
  <c r="VS58" i="18"/>
  <c r="VR58" i="18"/>
  <c r="VQ58" i="18"/>
  <c r="VP58" i="18"/>
  <c r="VL58" i="18"/>
  <c r="VK58" i="18"/>
  <c r="VI58" i="18"/>
  <c r="VH58" i="18"/>
  <c r="VG58" i="18"/>
  <c r="VC58" i="18"/>
  <c r="UY58" i="18"/>
  <c r="UX58" i="18"/>
  <c r="UW58" i="18"/>
  <c r="UV58" i="18"/>
  <c r="UU58" i="18"/>
  <c r="UT58" i="18"/>
  <c r="UP58" i="18"/>
  <c r="UO58" i="18"/>
  <c r="UM58" i="18"/>
  <c r="UL58" i="18"/>
  <c r="UK58" i="18"/>
  <c r="UG58" i="18"/>
  <c r="UB58" i="18"/>
  <c r="UC58" i="18" s="1"/>
  <c r="UA58" i="18"/>
  <c r="TZ58" i="18"/>
  <c r="TY58" i="18"/>
  <c r="TX58" i="18"/>
  <c r="TT58" i="18"/>
  <c r="TS58" i="18"/>
  <c r="TQ58" i="18"/>
  <c r="TP58" i="18"/>
  <c r="TO58" i="18"/>
  <c r="TK58" i="18"/>
  <c r="TG58" i="18"/>
  <c r="TF58" i="18"/>
  <c r="TE58" i="18"/>
  <c r="TD58" i="18"/>
  <c r="TC58" i="18"/>
  <c r="TB58" i="18"/>
  <c r="SX58" i="18"/>
  <c r="SW58" i="18"/>
  <c r="SU58" i="18"/>
  <c r="ST58" i="18"/>
  <c r="SS58" i="18"/>
  <c r="SO58" i="18"/>
  <c r="SJ58" i="18"/>
  <c r="SK58" i="18" s="1"/>
  <c r="SI58" i="18"/>
  <c r="SH58" i="18"/>
  <c r="SG58" i="18"/>
  <c r="SF58" i="18"/>
  <c r="SB58" i="18"/>
  <c r="SA58" i="18"/>
  <c r="RY58" i="18"/>
  <c r="RX58" i="18"/>
  <c r="RW58" i="18"/>
  <c r="RS58" i="18"/>
  <c r="RO58" i="18"/>
  <c r="RN58" i="18"/>
  <c r="RM58" i="18"/>
  <c r="RL58" i="18"/>
  <c r="RK58" i="18"/>
  <c r="RJ58" i="18"/>
  <c r="RF58" i="18"/>
  <c r="RE58" i="18"/>
  <c r="RC58" i="18"/>
  <c r="RB58" i="18"/>
  <c r="RA58" i="18"/>
  <c r="QW58" i="18"/>
  <c r="QR58" i="18"/>
  <c r="QS58" i="18" s="1"/>
  <c r="QQ58" i="18"/>
  <c r="QP58" i="18"/>
  <c r="QO58" i="18"/>
  <c r="QN58" i="18"/>
  <c r="QJ58" i="18"/>
  <c r="QI58" i="18"/>
  <c r="QG58" i="18"/>
  <c r="QF58" i="18"/>
  <c r="QE58" i="18"/>
  <c r="QA58" i="18"/>
  <c r="PW58" i="18"/>
  <c r="PV58" i="18"/>
  <c r="PU58" i="18"/>
  <c r="PT58" i="18"/>
  <c r="PS58" i="18"/>
  <c r="PR58" i="18"/>
  <c r="PN58" i="18"/>
  <c r="PM58" i="18"/>
  <c r="PK58" i="18"/>
  <c r="PJ58" i="18"/>
  <c r="PI58" i="18"/>
  <c r="PE58" i="18"/>
  <c r="OZ58" i="18"/>
  <c r="PA58" i="18" s="1"/>
  <c r="OY58" i="18"/>
  <c r="OX58" i="18"/>
  <c r="OW58" i="18"/>
  <c r="OV58" i="18"/>
  <c r="OR58" i="18"/>
  <c r="OQ58" i="18"/>
  <c r="OO58" i="18"/>
  <c r="ON58" i="18"/>
  <c r="OM58" i="18"/>
  <c r="OI58" i="18"/>
  <c r="OE58" i="18"/>
  <c r="OD58" i="18"/>
  <c r="OC58" i="18"/>
  <c r="OB58" i="18"/>
  <c r="OA58" i="18"/>
  <c r="NZ58" i="18"/>
  <c r="NV58" i="18"/>
  <c r="NU58" i="18"/>
  <c r="NS58" i="18"/>
  <c r="NR58" i="18"/>
  <c r="NQ58" i="18"/>
  <c r="NM58" i="18"/>
  <c r="NH58" i="18"/>
  <c r="NI58" i="18" s="1"/>
  <c r="NG58" i="18"/>
  <c r="NF58" i="18"/>
  <c r="NE58" i="18"/>
  <c r="ND58" i="18"/>
  <c r="MZ58" i="18"/>
  <c r="MY58" i="18"/>
  <c r="MW58" i="18"/>
  <c r="MV58" i="18"/>
  <c r="MU58" i="18"/>
  <c r="MQ58" i="18"/>
  <c r="MM58" i="18"/>
  <c r="ML58" i="18"/>
  <c r="MK58" i="18"/>
  <c r="MJ58" i="18"/>
  <c r="MI58" i="18"/>
  <c r="MH58" i="18"/>
  <c r="MD58" i="18"/>
  <c r="MC58" i="18"/>
  <c r="MA58" i="18"/>
  <c r="LZ58" i="18"/>
  <c r="LY58" i="18"/>
  <c r="LU58" i="18"/>
  <c r="LP58" i="18"/>
  <c r="LQ58" i="18" s="1"/>
  <c r="LO58" i="18"/>
  <c r="LN58" i="18"/>
  <c r="LM58" i="18"/>
  <c r="LL58" i="18"/>
  <c r="LH58" i="18"/>
  <c r="LG58" i="18"/>
  <c r="LE58" i="18"/>
  <c r="LD58" i="18"/>
  <c r="LC58" i="18"/>
  <c r="KY58" i="18"/>
  <c r="VU57" i="18"/>
  <c r="VT57" i="18"/>
  <c r="VS57" i="18"/>
  <c r="VR57" i="18"/>
  <c r="VQ57" i="18"/>
  <c r="VP57" i="18"/>
  <c r="VL57" i="18"/>
  <c r="VK57" i="18"/>
  <c r="VI57" i="18"/>
  <c r="VH57" i="18"/>
  <c r="VG57" i="18"/>
  <c r="VC57" i="18"/>
  <c r="UX57" i="18"/>
  <c r="UY57" i="18" s="1"/>
  <c r="UW57" i="18"/>
  <c r="UV57" i="18"/>
  <c r="UU57" i="18"/>
  <c r="UT57" i="18"/>
  <c r="UP57" i="18"/>
  <c r="UO57" i="18"/>
  <c r="UM57" i="18"/>
  <c r="UL57" i="18"/>
  <c r="UK57" i="18"/>
  <c r="UG57" i="18"/>
  <c r="UC57" i="18"/>
  <c r="UB57" i="18"/>
  <c r="UA57" i="18"/>
  <c r="TZ57" i="18"/>
  <c r="TY57" i="18"/>
  <c r="TX57" i="18"/>
  <c r="TT57" i="18"/>
  <c r="TS57" i="18"/>
  <c r="TQ57" i="18"/>
  <c r="TP57" i="18"/>
  <c r="TO57" i="18"/>
  <c r="TK57" i="18"/>
  <c r="TF57" i="18"/>
  <c r="TG57" i="18" s="1"/>
  <c r="TE57" i="18"/>
  <c r="TD57" i="18"/>
  <c r="TC57" i="18"/>
  <c r="TB57" i="18"/>
  <c r="SX57" i="18"/>
  <c r="SU57" i="18"/>
  <c r="SS57" i="18"/>
  <c r="ST57" i="18" s="1"/>
  <c r="SW57" i="18" s="1"/>
  <c r="SO57" i="18"/>
  <c r="SK57" i="18"/>
  <c r="SJ57" i="18"/>
  <c r="SI57" i="18"/>
  <c r="SH57" i="18"/>
  <c r="SG57" i="18"/>
  <c r="SF57" i="18"/>
  <c r="SB57" i="18"/>
  <c r="SA57" i="18"/>
  <c r="RY57" i="18"/>
  <c r="RX57" i="18"/>
  <c r="RW57" i="18"/>
  <c r="RS57" i="18"/>
  <c r="RN57" i="18"/>
  <c r="RO57" i="18" s="1"/>
  <c r="RM57" i="18"/>
  <c r="RL57" i="18"/>
  <c r="RK57" i="18"/>
  <c r="RJ57" i="18"/>
  <c r="RF57" i="18"/>
  <c r="RE57" i="18"/>
  <c r="RC57" i="18"/>
  <c r="RB57" i="18"/>
  <c r="RA57" i="18"/>
  <c r="QW57" i="18"/>
  <c r="QS57" i="18"/>
  <c r="QR57" i="18"/>
  <c r="QQ57" i="18"/>
  <c r="QP57" i="18"/>
  <c r="QO57" i="18"/>
  <c r="QN57" i="18"/>
  <c r="QJ57" i="18"/>
  <c r="QI57" i="18"/>
  <c r="QG57" i="18"/>
  <c r="QF57" i="18"/>
  <c r="QE57" i="18"/>
  <c r="QA57" i="18"/>
  <c r="PV57" i="18"/>
  <c r="PW57" i="18" s="1"/>
  <c r="PU57" i="18"/>
  <c r="PT57" i="18"/>
  <c r="PS57" i="18"/>
  <c r="PR57" i="18"/>
  <c r="PN57" i="18"/>
  <c r="PM57" i="18"/>
  <c r="PK57" i="18"/>
  <c r="PJ57" i="18"/>
  <c r="PI57" i="18"/>
  <c r="PE57" i="18"/>
  <c r="PA57" i="18"/>
  <c r="OZ57" i="18"/>
  <c r="OY57" i="18"/>
  <c r="OX57" i="18"/>
  <c r="OW57" i="18"/>
  <c r="OV57" i="18"/>
  <c r="OR57" i="18"/>
  <c r="OO57" i="18"/>
  <c r="OM57" i="18"/>
  <c r="ON57" i="18" s="1"/>
  <c r="OI57" i="18"/>
  <c r="OD57" i="18"/>
  <c r="OE57" i="18" s="1"/>
  <c r="OC57" i="18"/>
  <c r="OB57" i="18"/>
  <c r="OA57" i="18"/>
  <c r="NZ57" i="18"/>
  <c r="NV57" i="18"/>
  <c r="NU57" i="18"/>
  <c r="NS57" i="18"/>
  <c r="NR57" i="18"/>
  <c r="NQ57" i="18"/>
  <c r="NM57" i="18"/>
  <c r="NI57" i="18"/>
  <c r="NH57" i="18"/>
  <c r="NG57" i="18"/>
  <c r="NF57" i="18"/>
  <c r="NE57" i="18"/>
  <c r="ND57" i="18"/>
  <c r="MZ57" i="18"/>
  <c r="MY57" i="18"/>
  <c r="MW57" i="18"/>
  <c r="MV57" i="18"/>
  <c r="MU57" i="18"/>
  <c r="MQ57" i="18"/>
  <c r="ML57" i="18"/>
  <c r="MM57" i="18" s="1"/>
  <c r="MK57" i="18"/>
  <c r="MJ57" i="18"/>
  <c r="MI57" i="18"/>
  <c r="MH57" i="18"/>
  <c r="MD57" i="18"/>
  <c r="MC57" i="18"/>
  <c r="MA57" i="18"/>
  <c r="LZ57" i="18"/>
  <c r="LY57" i="18"/>
  <c r="LU57" i="18"/>
  <c r="LQ57" i="18"/>
  <c r="LP57" i="18"/>
  <c r="LO57" i="18"/>
  <c r="LN57" i="18"/>
  <c r="LM57" i="18"/>
  <c r="LL57" i="18"/>
  <c r="LH57" i="18"/>
  <c r="LG57" i="18"/>
  <c r="LE57" i="18"/>
  <c r="LD57" i="18"/>
  <c r="LC57" i="18"/>
  <c r="KY57" i="18"/>
  <c r="VT56" i="18"/>
  <c r="VU56" i="18" s="1"/>
  <c r="VS56" i="18"/>
  <c r="VR56" i="18"/>
  <c r="VQ56" i="18"/>
  <c r="VP56" i="18"/>
  <c r="VL56" i="18"/>
  <c r="VK56" i="18"/>
  <c r="VI56" i="18"/>
  <c r="VH56" i="18"/>
  <c r="VG56" i="18"/>
  <c r="UY56" i="18"/>
  <c r="UX56" i="18"/>
  <c r="UW56" i="18"/>
  <c r="UV56" i="18"/>
  <c r="UU56" i="18"/>
  <c r="UT56" i="18"/>
  <c r="UP56" i="18"/>
  <c r="UO56" i="18"/>
  <c r="UM56" i="18"/>
  <c r="UL56" i="18"/>
  <c r="UK56" i="18"/>
  <c r="UB56" i="18"/>
  <c r="UC56" i="18" s="1"/>
  <c r="UA56" i="18"/>
  <c r="TZ56" i="18"/>
  <c r="TY56" i="18"/>
  <c r="TX56" i="18"/>
  <c r="TT56" i="18"/>
  <c r="TS56" i="18"/>
  <c r="TQ56" i="18"/>
  <c r="TP56" i="18"/>
  <c r="TO56" i="18"/>
  <c r="TF56" i="18"/>
  <c r="TD56" i="18"/>
  <c r="TC56" i="18"/>
  <c r="TE56" i="18" s="1"/>
  <c r="TB56" i="18"/>
  <c r="SX56" i="18"/>
  <c r="SU56" i="18"/>
  <c r="SS56" i="18"/>
  <c r="ST56" i="18" s="1"/>
  <c r="SO56" i="18"/>
  <c r="SJ56" i="18"/>
  <c r="SK56" i="18" s="1"/>
  <c r="SI56" i="18"/>
  <c r="SH56" i="18"/>
  <c r="SG56" i="18"/>
  <c r="SF56" i="18"/>
  <c r="SB56" i="18"/>
  <c r="SA56" i="18"/>
  <c r="RY56" i="18"/>
  <c r="RX56" i="18"/>
  <c r="RW56" i="18"/>
  <c r="RO56" i="18"/>
  <c r="RN56" i="18"/>
  <c r="RM56" i="18"/>
  <c r="RL56" i="18"/>
  <c r="RK56" i="18"/>
  <c r="RJ56" i="18"/>
  <c r="RF56" i="18"/>
  <c r="RE56" i="18"/>
  <c r="RC56" i="18"/>
  <c r="RB56" i="18"/>
  <c r="RA56" i="18"/>
  <c r="QR56" i="18"/>
  <c r="QS56" i="18" s="1"/>
  <c r="QQ56" i="18"/>
  <c r="QP56" i="18"/>
  <c r="QO56" i="18"/>
  <c r="QN56" i="18"/>
  <c r="QJ56" i="18"/>
  <c r="QI56" i="18"/>
  <c r="QG56" i="18"/>
  <c r="QF56" i="18"/>
  <c r="QE56" i="18"/>
  <c r="PW56" i="18"/>
  <c r="PV56" i="18"/>
  <c r="PU56" i="18"/>
  <c r="PT56" i="18"/>
  <c r="PS56" i="18"/>
  <c r="PR56" i="18"/>
  <c r="PN56" i="18"/>
  <c r="PM56" i="18"/>
  <c r="PK56" i="18"/>
  <c r="PJ56" i="18"/>
  <c r="PI56" i="18"/>
  <c r="OZ56" i="18"/>
  <c r="OX56" i="18"/>
  <c r="OW56" i="18"/>
  <c r="OY56" i="18" s="1"/>
  <c r="OV56" i="18"/>
  <c r="OR56" i="18"/>
  <c r="OO56" i="18"/>
  <c r="ON56" i="18"/>
  <c r="OM56" i="18"/>
  <c r="OI56" i="18"/>
  <c r="OE56" i="18"/>
  <c r="OD56" i="18"/>
  <c r="OC56" i="18"/>
  <c r="OB56" i="18"/>
  <c r="OA56" i="18"/>
  <c r="NZ56" i="18"/>
  <c r="NV56" i="18"/>
  <c r="NU56" i="18"/>
  <c r="NS56" i="18"/>
  <c r="NR56" i="18"/>
  <c r="NQ56" i="18"/>
  <c r="NH56" i="18"/>
  <c r="NF56" i="18"/>
  <c r="NE56" i="18"/>
  <c r="NG56" i="18" s="1"/>
  <c r="ND56" i="18"/>
  <c r="MZ56" i="18"/>
  <c r="MW56" i="18"/>
  <c r="MU56" i="18"/>
  <c r="MV56" i="18" s="1"/>
  <c r="MQ56" i="18"/>
  <c r="MM56" i="18"/>
  <c r="ML56" i="18"/>
  <c r="MK56" i="18"/>
  <c r="MJ56" i="18"/>
  <c r="MI56" i="18"/>
  <c r="MH56" i="18"/>
  <c r="MD56" i="18"/>
  <c r="MC56" i="18"/>
  <c r="MA56" i="18"/>
  <c r="LZ56" i="18"/>
  <c r="LY56" i="18"/>
  <c r="LP56" i="18"/>
  <c r="LO56" i="18"/>
  <c r="LN56" i="18"/>
  <c r="LM56" i="18"/>
  <c r="LL56" i="18"/>
  <c r="LH56" i="18"/>
  <c r="LE56" i="18"/>
  <c r="LD56" i="18"/>
  <c r="LC56" i="18"/>
  <c r="KY56" i="18"/>
  <c r="VU55" i="18"/>
  <c r="VT55" i="18"/>
  <c r="VS55" i="18"/>
  <c r="VR55" i="18"/>
  <c r="VQ55" i="18"/>
  <c r="VP55" i="18"/>
  <c r="VL55" i="18"/>
  <c r="VK55" i="18"/>
  <c r="VI55" i="18"/>
  <c r="VH55" i="18"/>
  <c r="VG55" i="18"/>
  <c r="VC55" i="18"/>
  <c r="UX55" i="18"/>
  <c r="UY55" i="18" s="1"/>
  <c r="UW55" i="18"/>
  <c r="UV55" i="18"/>
  <c r="UU55" i="18"/>
  <c r="UT55" i="18"/>
  <c r="UP55" i="18"/>
  <c r="UO55" i="18"/>
  <c r="UM55" i="18"/>
  <c r="UL55" i="18"/>
  <c r="UK55" i="18"/>
  <c r="UG55" i="18"/>
  <c r="UC55" i="18"/>
  <c r="UB55" i="18"/>
  <c r="UA55" i="18"/>
  <c r="TZ55" i="18"/>
  <c r="TY55" i="18"/>
  <c r="TX55" i="18"/>
  <c r="TT55" i="18"/>
  <c r="TS55" i="18"/>
  <c r="TQ55" i="18"/>
  <c r="TP55" i="18"/>
  <c r="TO55" i="18"/>
  <c r="TK55" i="18"/>
  <c r="TF55" i="18"/>
  <c r="TG55" i="18" s="1"/>
  <c r="TE55" i="18"/>
  <c r="TD55" i="18"/>
  <c r="TC55" i="18"/>
  <c r="TB55" i="18"/>
  <c r="SX55" i="18"/>
  <c r="SW55" i="18"/>
  <c r="SU55" i="18"/>
  <c r="ST55" i="18"/>
  <c r="SS55" i="18"/>
  <c r="SO55" i="18"/>
  <c r="SK55" i="18"/>
  <c r="SJ55" i="18"/>
  <c r="SI55" i="18"/>
  <c r="SH55" i="18"/>
  <c r="SG55" i="18"/>
  <c r="SF55" i="18"/>
  <c r="SB55" i="18"/>
  <c r="SA55" i="18"/>
  <c r="RY55" i="18"/>
  <c r="RX55" i="18"/>
  <c r="RW55" i="18"/>
  <c r="RS55" i="18"/>
  <c r="RN55" i="18"/>
  <c r="RO55" i="18" s="1"/>
  <c r="RM55" i="18"/>
  <c r="RL55" i="18"/>
  <c r="RK55" i="18"/>
  <c r="RJ55" i="18"/>
  <c r="RF55" i="18"/>
  <c r="RE55" i="18"/>
  <c r="RC55" i="18"/>
  <c r="RB55" i="18"/>
  <c r="RA55" i="18"/>
  <c r="QW55" i="18"/>
  <c r="QS55" i="18"/>
  <c r="QR55" i="18"/>
  <c r="QQ55" i="18"/>
  <c r="QP55" i="18"/>
  <c r="QO55" i="18"/>
  <c r="QN55" i="18"/>
  <c r="QJ55" i="18"/>
  <c r="QI55" i="18"/>
  <c r="QG55" i="18"/>
  <c r="QF55" i="18"/>
  <c r="QE55" i="18"/>
  <c r="QA55" i="18"/>
  <c r="PV55" i="18"/>
  <c r="PW55" i="18" s="1"/>
  <c r="PU55" i="18"/>
  <c r="PT55" i="18"/>
  <c r="PS55" i="18"/>
  <c r="PR55" i="18"/>
  <c r="PN55" i="18"/>
  <c r="PM55" i="18"/>
  <c r="PK55" i="18"/>
  <c r="PJ55" i="18"/>
  <c r="PI55" i="18"/>
  <c r="PE55" i="18"/>
  <c r="PA55" i="18"/>
  <c r="OZ55" i="18"/>
  <c r="OY55" i="18"/>
  <c r="OX55" i="18"/>
  <c r="OW55" i="18"/>
  <c r="OV55" i="18"/>
  <c r="OR55" i="18"/>
  <c r="OQ55" i="18"/>
  <c r="OO55" i="18"/>
  <c r="ON55" i="18"/>
  <c r="OM55" i="18"/>
  <c r="OI55" i="18"/>
  <c r="OD55" i="18"/>
  <c r="OE55" i="18" s="1"/>
  <c r="OC55" i="18"/>
  <c r="OB55" i="18"/>
  <c r="OA55" i="18"/>
  <c r="NZ55" i="18"/>
  <c r="NV55" i="18"/>
  <c r="NU55" i="18"/>
  <c r="NS55" i="18"/>
  <c r="NR55" i="18"/>
  <c r="NQ55" i="18"/>
  <c r="NM55" i="18"/>
  <c r="NI55" i="18"/>
  <c r="NH55" i="18"/>
  <c r="NG55" i="18"/>
  <c r="NF55" i="18"/>
  <c r="NE55" i="18"/>
  <c r="ND55" i="18"/>
  <c r="MZ55" i="18"/>
  <c r="MY55" i="18"/>
  <c r="MW55" i="18"/>
  <c r="MV55" i="18"/>
  <c r="MU55" i="18"/>
  <c r="MQ55" i="18"/>
  <c r="ML55" i="18"/>
  <c r="MM55" i="18" s="1"/>
  <c r="MK55" i="18"/>
  <c r="MJ55" i="18"/>
  <c r="MI55" i="18"/>
  <c r="MH55" i="18"/>
  <c r="MD55" i="18"/>
  <c r="MC55" i="18"/>
  <c r="MA55" i="18"/>
  <c r="LZ55" i="18"/>
  <c r="LY55" i="18"/>
  <c r="LU55" i="18"/>
  <c r="LQ55" i="18"/>
  <c r="LP55" i="18"/>
  <c r="LO55" i="18"/>
  <c r="LN55" i="18"/>
  <c r="LM55" i="18"/>
  <c r="LL55" i="18"/>
  <c r="LH55" i="18"/>
  <c r="LG55" i="18"/>
  <c r="LE55" i="18"/>
  <c r="LD55" i="18"/>
  <c r="LC55" i="18"/>
  <c r="KY55" i="18"/>
  <c r="VT54" i="18"/>
  <c r="VU54" i="18" s="1"/>
  <c r="VS54" i="18"/>
  <c r="VR54" i="18"/>
  <c r="VQ54" i="18"/>
  <c r="VP54" i="18"/>
  <c r="VL54" i="18"/>
  <c r="VK54" i="18"/>
  <c r="VI54" i="18"/>
  <c r="VH54" i="18"/>
  <c r="VG54" i="18"/>
  <c r="VC54" i="18"/>
  <c r="UY54" i="18"/>
  <c r="UX54" i="18"/>
  <c r="UW54" i="18"/>
  <c r="UV54" i="18"/>
  <c r="UU54" i="18"/>
  <c r="UT54" i="18"/>
  <c r="UP54" i="18"/>
  <c r="UO54" i="18"/>
  <c r="UM54" i="18"/>
  <c r="UL54" i="18"/>
  <c r="UK54" i="18"/>
  <c r="UG54" i="18"/>
  <c r="UB54" i="18"/>
  <c r="UC54" i="18" s="1"/>
  <c r="UA54" i="18"/>
  <c r="TZ54" i="18"/>
  <c r="TY54" i="18"/>
  <c r="TX54" i="18"/>
  <c r="TT54" i="18"/>
  <c r="TS54" i="18"/>
  <c r="TQ54" i="18"/>
  <c r="TP54" i="18"/>
  <c r="TO54" i="18"/>
  <c r="TK54" i="18"/>
  <c r="TG54" i="18"/>
  <c r="TF54" i="18"/>
  <c r="TE54" i="18"/>
  <c r="TD54" i="18"/>
  <c r="TC54" i="18"/>
  <c r="TB54" i="18"/>
  <c r="SX54" i="18"/>
  <c r="SU54" i="18"/>
  <c r="SS54" i="18"/>
  <c r="ST54" i="18" s="1"/>
  <c r="SW54" i="18" s="1"/>
  <c r="SO54" i="18"/>
  <c r="SJ54" i="18"/>
  <c r="SK54" i="18" s="1"/>
  <c r="SI54" i="18"/>
  <c r="SH54" i="18"/>
  <c r="SG54" i="18"/>
  <c r="SF54" i="18"/>
  <c r="SB54" i="18"/>
  <c r="SA54" i="18"/>
  <c r="RY54" i="18"/>
  <c r="RX54" i="18"/>
  <c r="RW54" i="18"/>
  <c r="RS54" i="18"/>
  <c r="RO54" i="18"/>
  <c r="RN54" i="18"/>
  <c r="RM54" i="18"/>
  <c r="RL54" i="18"/>
  <c r="RK54" i="18"/>
  <c r="RJ54" i="18"/>
  <c r="RF54" i="18"/>
  <c r="RE54" i="18"/>
  <c r="RC54" i="18"/>
  <c r="RB54" i="18"/>
  <c r="RA54" i="18"/>
  <c r="QW54" i="18"/>
  <c r="QR54" i="18"/>
  <c r="QS54" i="18" s="1"/>
  <c r="QQ54" i="18"/>
  <c r="QP54" i="18"/>
  <c r="QO54" i="18"/>
  <c r="QN54" i="18"/>
  <c r="QJ54" i="18"/>
  <c r="QI54" i="18"/>
  <c r="QG54" i="18"/>
  <c r="QF54" i="18"/>
  <c r="QE54" i="18"/>
  <c r="QA54" i="18"/>
  <c r="PW54" i="18"/>
  <c r="PV54" i="18"/>
  <c r="PU54" i="18"/>
  <c r="PT54" i="18"/>
  <c r="PS54" i="18"/>
  <c r="PR54" i="18"/>
  <c r="PN54" i="18"/>
  <c r="PK54" i="18"/>
  <c r="PI54" i="18"/>
  <c r="PJ54" i="18" s="1"/>
  <c r="PM54" i="18" s="1"/>
  <c r="PE54" i="18"/>
  <c r="OZ54" i="18"/>
  <c r="PA54" i="18" s="1"/>
  <c r="OY54" i="18"/>
  <c r="OX54" i="18"/>
  <c r="OW54" i="18"/>
  <c r="OV54" i="18"/>
  <c r="OR54" i="18"/>
  <c r="OQ54" i="18"/>
  <c r="OO54" i="18"/>
  <c r="ON54" i="18"/>
  <c r="OM54" i="18"/>
  <c r="OI54" i="18"/>
  <c r="OE54" i="18"/>
  <c r="OD54" i="18"/>
  <c r="OC54" i="18"/>
  <c r="OB54" i="18"/>
  <c r="OA54" i="18"/>
  <c r="NZ54" i="18"/>
  <c r="NV54" i="18"/>
  <c r="NU54" i="18"/>
  <c r="NS54" i="18"/>
  <c r="NR54" i="18"/>
  <c r="NQ54" i="18"/>
  <c r="NM54" i="18"/>
  <c r="NH54" i="18"/>
  <c r="NI54" i="18" s="1"/>
  <c r="NG54" i="18"/>
  <c r="NF54" i="18"/>
  <c r="NE54" i="18"/>
  <c r="ND54" i="18"/>
  <c r="MZ54" i="18"/>
  <c r="MY54" i="18"/>
  <c r="MW54" i="18"/>
  <c r="MV54" i="18"/>
  <c r="MU54" i="18"/>
  <c r="MQ54" i="18"/>
  <c r="MM54" i="18"/>
  <c r="ML54" i="18"/>
  <c r="MK54" i="18"/>
  <c r="MJ54" i="18"/>
  <c r="MI54" i="18"/>
  <c r="MH54" i="18"/>
  <c r="MD54" i="18"/>
  <c r="MC54" i="18"/>
  <c r="MA54" i="18"/>
  <c r="LZ54" i="18"/>
  <c r="LY54" i="18"/>
  <c r="LU54" i="18"/>
  <c r="LP54" i="18"/>
  <c r="LQ54" i="18" s="1"/>
  <c r="LO54" i="18"/>
  <c r="LN54" i="18"/>
  <c r="LM54" i="18"/>
  <c r="LL54" i="18"/>
  <c r="LH54" i="18"/>
  <c r="LG54" i="18"/>
  <c r="LE54" i="18"/>
  <c r="LD54" i="18"/>
  <c r="LC54" i="18"/>
  <c r="KY54" i="18"/>
  <c r="VU53" i="18"/>
  <c r="VT53" i="18"/>
  <c r="VS53" i="18"/>
  <c r="VR53" i="18"/>
  <c r="VQ53" i="18"/>
  <c r="VP53" i="18"/>
  <c r="VL53" i="18"/>
  <c r="VI53" i="18"/>
  <c r="VH53" i="18"/>
  <c r="VG53" i="18"/>
  <c r="VC53" i="18"/>
  <c r="UX53" i="18"/>
  <c r="UY53" i="18" s="1"/>
  <c r="UW53" i="18"/>
  <c r="UV53" i="18"/>
  <c r="UU53" i="18"/>
  <c r="UT53" i="18"/>
  <c r="UP53" i="18"/>
  <c r="UM53" i="18"/>
  <c r="UK53" i="18"/>
  <c r="UL53" i="18" s="1"/>
  <c r="UG53" i="18"/>
  <c r="UC53" i="18"/>
  <c r="UB53" i="18"/>
  <c r="UA53" i="18"/>
  <c r="TZ53" i="18"/>
  <c r="TY53" i="18"/>
  <c r="TX53" i="18"/>
  <c r="TT53" i="18"/>
  <c r="TS53" i="18"/>
  <c r="TQ53" i="18"/>
  <c r="TP53" i="18"/>
  <c r="TO53" i="18"/>
  <c r="TF53" i="18"/>
  <c r="TG53" i="18" s="1"/>
  <c r="TE53" i="18"/>
  <c r="TD53" i="18"/>
  <c r="TC53" i="18"/>
  <c r="TB53" i="18"/>
  <c r="SX53" i="18"/>
  <c r="SU53" i="18"/>
  <c r="SS53" i="18"/>
  <c r="ST53" i="18" s="1"/>
  <c r="SO53" i="18"/>
  <c r="SK53" i="18"/>
  <c r="SJ53" i="18"/>
  <c r="SI53" i="18"/>
  <c r="SH53" i="18"/>
  <c r="SG53" i="18"/>
  <c r="SF53" i="18"/>
  <c r="SB53" i="18"/>
  <c r="RY53" i="18"/>
  <c r="RW53" i="18"/>
  <c r="RX53" i="18" s="1"/>
  <c r="RS53" i="18"/>
  <c r="RN53" i="18"/>
  <c r="RO53" i="18" s="1"/>
  <c r="RM53" i="18"/>
  <c r="RL53" i="18"/>
  <c r="RK53" i="18"/>
  <c r="RJ53" i="18"/>
  <c r="RF53" i="18"/>
  <c r="RE53" i="18"/>
  <c r="RC53" i="18"/>
  <c r="RB53" i="18"/>
  <c r="RA53" i="18"/>
  <c r="QS53" i="18"/>
  <c r="QR53" i="18"/>
  <c r="QQ53" i="18"/>
  <c r="QP53" i="18"/>
  <c r="QO53" i="18"/>
  <c r="QN53" i="18"/>
  <c r="QJ53" i="18"/>
  <c r="QG53" i="18"/>
  <c r="QE53" i="18"/>
  <c r="QF53" i="18" s="1"/>
  <c r="QA53" i="18"/>
  <c r="PV53" i="18"/>
  <c r="PW53" i="18" s="1"/>
  <c r="PU53" i="18"/>
  <c r="PT53" i="18"/>
  <c r="PS53" i="18"/>
  <c r="PR53" i="18"/>
  <c r="PN53" i="18"/>
  <c r="PK53" i="18"/>
  <c r="PI53" i="18"/>
  <c r="PJ53" i="18" s="1"/>
  <c r="PE53" i="18"/>
  <c r="PA53" i="18"/>
  <c r="OZ53" i="18"/>
  <c r="OY53" i="18"/>
  <c r="OX53" i="18"/>
  <c r="OW53" i="18"/>
  <c r="OV53" i="18"/>
  <c r="OR53" i="18"/>
  <c r="OO53" i="18"/>
  <c r="OM53" i="18"/>
  <c r="ON53" i="18" s="1"/>
  <c r="OI53" i="18"/>
  <c r="OD53" i="18"/>
  <c r="OE53" i="18" s="1"/>
  <c r="OC53" i="18"/>
  <c r="OB53" i="18"/>
  <c r="OA53" i="18"/>
  <c r="NZ53" i="18"/>
  <c r="NV53" i="18"/>
  <c r="NS53" i="18"/>
  <c r="NQ53" i="18"/>
  <c r="NR53" i="18" s="1"/>
  <c r="NM53" i="18"/>
  <c r="NI53" i="18"/>
  <c r="NH53" i="18"/>
  <c r="NG53" i="18"/>
  <c r="NF53" i="18"/>
  <c r="NE53" i="18"/>
  <c r="ND53" i="18"/>
  <c r="MZ53" i="18"/>
  <c r="MW53" i="18"/>
  <c r="MU53" i="18"/>
  <c r="MV53" i="18" s="1"/>
  <c r="MQ53" i="18"/>
  <c r="ML53" i="18"/>
  <c r="MM53" i="18" s="1"/>
  <c r="MK53" i="18"/>
  <c r="MJ53" i="18"/>
  <c r="MI53" i="18"/>
  <c r="MH53" i="18"/>
  <c r="MD53" i="18"/>
  <c r="MA53" i="18"/>
  <c r="LZ53" i="18"/>
  <c r="LY53" i="18"/>
  <c r="LU53" i="18"/>
  <c r="LP53" i="18"/>
  <c r="LN53" i="18"/>
  <c r="LM53" i="18"/>
  <c r="LO53" i="18" s="1"/>
  <c r="LL53" i="18"/>
  <c r="LH53" i="18"/>
  <c r="LE53" i="18"/>
  <c r="LC53" i="18"/>
  <c r="LD53" i="18" s="1"/>
  <c r="KY53" i="18"/>
  <c r="VT52" i="18"/>
  <c r="VU52" i="18" s="1"/>
  <c r="VS52" i="18"/>
  <c r="VR52" i="18"/>
  <c r="VQ52" i="18"/>
  <c r="VP52" i="18"/>
  <c r="VL52" i="18"/>
  <c r="VK52" i="18"/>
  <c r="VI52" i="18"/>
  <c r="VH52" i="18"/>
  <c r="VG52" i="18"/>
  <c r="VC52" i="18"/>
  <c r="UY52" i="18"/>
  <c r="UX52" i="18"/>
  <c r="UW52" i="18"/>
  <c r="UV52" i="18"/>
  <c r="UU52" i="18"/>
  <c r="UT52" i="18"/>
  <c r="UP52" i="18"/>
  <c r="UO52" i="18"/>
  <c r="UM52" i="18"/>
  <c r="UL52" i="18"/>
  <c r="UK52" i="18"/>
  <c r="UG52" i="18"/>
  <c r="UB52" i="18"/>
  <c r="UC52" i="18" s="1"/>
  <c r="UA52" i="18"/>
  <c r="TZ52" i="18"/>
  <c r="TY52" i="18"/>
  <c r="TX52" i="18"/>
  <c r="TT52" i="18"/>
  <c r="TS52" i="18"/>
  <c r="TQ52" i="18"/>
  <c r="TP52" i="18"/>
  <c r="TO52" i="18"/>
  <c r="TK52" i="18"/>
  <c r="TG52" i="18"/>
  <c r="TF52" i="18"/>
  <c r="TE52" i="18"/>
  <c r="TD52" i="18"/>
  <c r="TC52" i="18"/>
  <c r="TB52" i="18"/>
  <c r="SX52" i="18"/>
  <c r="SW52" i="18"/>
  <c r="SU52" i="18"/>
  <c r="ST52" i="18"/>
  <c r="SS52" i="18"/>
  <c r="SO52" i="18"/>
  <c r="SJ52" i="18"/>
  <c r="SK52" i="18" s="1"/>
  <c r="SI52" i="18"/>
  <c r="SH52" i="18"/>
  <c r="SG52" i="18"/>
  <c r="SF52" i="18"/>
  <c r="SB52" i="18"/>
  <c r="SA52" i="18"/>
  <c r="RY52" i="18"/>
  <c r="RX52" i="18"/>
  <c r="RW52" i="18"/>
  <c r="RS52" i="18"/>
  <c r="RO52" i="18"/>
  <c r="RN52" i="18"/>
  <c r="RM52" i="18"/>
  <c r="RL52" i="18"/>
  <c r="RK52" i="18"/>
  <c r="RJ52" i="18"/>
  <c r="RF52" i="18"/>
  <c r="RE52" i="18"/>
  <c r="RC52" i="18"/>
  <c r="RB52" i="18"/>
  <c r="RA52" i="18"/>
  <c r="QW52" i="18"/>
  <c r="QR52" i="18"/>
  <c r="QS52" i="18" s="1"/>
  <c r="QQ52" i="18"/>
  <c r="QP52" i="18"/>
  <c r="QO52" i="18"/>
  <c r="QN52" i="18"/>
  <c r="QJ52" i="18"/>
  <c r="QI52" i="18"/>
  <c r="QG52" i="18"/>
  <c r="QF52" i="18"/>
  <c r="QE52" i="18"/>
  <c r="QA52" i="18"/>
  <c r="PW52" i="18"/>
  <c r="PV52" i="18"/>
  <c r="PU52" i="18"/>
  <c r="PT52" i="18"/>
  <c r="PS52" i="18"/>
  <c r="PR52" i="18"/>
  <c r="PN52" i="18"/>
  <c r="PM52" i="18"/>
  <c r="PK52" i="18"/>
  <c r="PJ52" i="18"/>
  <c r="PI52" i="18"/>
  <c r="PE52" i="18"/>
  <c r="OZ52" i="18"/>
  <c r="PA52" i="18" s="1"/>
  <c r="OY52" i="18"/>
  <c r="OX52" i="18"/>
  <c r="OW52" i="18"/>
  <c r="OV52" i="18"/>
  <c r="OR52" i="18"/>
  <c r="OQ52" i="18"/>
  <c r="OO52" i="18"/>
  <c r="ON52" i="18"/>
  <c r="OM52" i="18"/>
  <c r="OI52" i="18"/>
  <c r="OE52" i="18"/>
  <c r="OD52" i="18"/>
  <c r="OC52" i="18"/>
  <c r="OB52" i="18"/>
  <c r="OA52" i="18"/>
  <c r="NZ52" i="18"/>
  <c r="NV52" i="18"/>
  <c r="NU52" i="18"/>
  <c r="NS52" i="18"/>
  <c r="NR52" i="18"/>
  <c r="NQ52" i="18"/>
  <c r="NM52" i="18"/>
  <c r="NH52" i="18"/>
  <c r="NI52" i="18" s="1"/>
  <c r="NG52" i="18"/>
  <c r="NF52" i="18"/>
  <c r="NE52" i="18"/>
  <c r="ND52" i="18"/>
  <c r="MZ52" i="18"/>
  <c r="MY52" i="18"/>
  <c r="MW52" i="18"/>
  <c r="MV52" i="18"/>
  <c r="MU52" i="18"/>
  <c r="MQ52" i="18"/>
  <c r="MM52" i="18"/>
  <c r="ML52" i="18"/>
  <c r="MK52" i="18"/>
  <c r="MJ52" i="18"/>
  <c r="MI52" i="18"/>
  <c r="MH52" i="18"/>
  <c r="MD52" i="18"/>
  <c r="MC52" i="18"/>
  <c r="MA52" i="18"/>
  <c r="LZ52" i="18"/>
  <c r="LY52" i="18"/>
  <c r="LU52" i="18"/>
  <c r="LP52" i="18"/>
  <c r="LQ52" i="18" s="1"/>
  <c r="LO52" i="18"/>
  <c r="LN52" i="18"/>
  <c r="LM52" i="18"/>
  <c r="LL52" i="18"/>
  <c r="LH52" i="18"/>
  <c r="LG52" i="18"/>
  <c r="LE52" i="18"/>
  <c r="LD52" i="18"/>
  <c r="LC52" i="18"/>
  <c r="KY52" i="18"/>
  <c r="VU51" i="18"/>
  <c r="VT51" i="18"/>
  <c r="VS51" i="18"/>
  <c r="VR51" i="18"/>
  <c r="VQ51" i="18"/>
  <c r="VP51" i="18"/>
  <c r="VL51" i="18"/>
  <c r="VI51" i="18"/>
  <c r="VG51" i="18"/>
  <c r="VH51" i="18" s="1"/>
  <c r="VC51" i="18"/>
  <c r="UX51" i="18"/>
  <c r="UY51" i="18" s="1"/>
  <c r="UW51" i="18"/>
  <c r="UV51" i="18"/>
  <c r="UU51" i="18"/>
  <c r="UT51" i="18"/>
  <c r="UP51" i="18"/>
  <c r="UO51" i="18"/>
  <c r="UM51" i="18"/>
  <c r="UL51" i="18"/>
  <c r="UK51" i="18"/>
  <c r="UG51" i="18"/>
  <c r="UC51" i="18"/>
  <c r="UB51" i="18"/>
  <c r="UA51" i="18"/>
  <c r="TZ51" i="18"/>
  <c r="TY51" i="18"/>
  <c r="TX51" i="18"/>
  <c r="TT51" i="18"/>
  <c r="TS51" i="18"/>
  <c r="TQ51" i="18"/>
  <c r="TP51" i="18"/>
  <c r="TO51" i="18"/>
  <c r="TK51" i="18"/>
  <c r="TF51" i="18"/>
  <c r="TG51" i="18" s="1"/>
  <c r="TE51" i="18"/>
  <c r="TD51" i="18"/>
  <c r="TC51" i="18"/>
  <c r="TB51" i="18"/>
  <c r="SX51" i="18"/>
  <c r="SW51" i="18"/>
  <c r="SU51" i="18"/>
  <c r="ST51" i="18"/>
  <c r="SS51" i="18"/>
  <c r="SO51" i="18"/>
  <c r="SK51" i="18"/>
  <c r="SJ51" i="18"/>
  <c r="SI51" i="18"/>
  <c r="SH51" i="18"/>
  <c r="SG51" i="18"/>
  <c r="SF51" i="18"/>
  <c r="SB51" i="18"/>
  <c r="SA51" i="18"/>
  <c r="RY51" i="18"/>
  <c r="RX51" i="18"/>
  <c r="RW51" i="18"/>
  <c r="RS51" i="18"/>
  <c r="RN51" i="18"/>
  <c r="RO51" i="18" s="1"/>
  <c r="RM51" i="18"/>
  <c r="RL51" i="18"/>
  <c r="RK51" i="18"/>
  <c r="RJ51" i="18"/>
  <c r="RF51" i="18"/>
  <c r="RE51" i="18"/>
  <c r="RC51" i="18"/>
  <c r="RB51" i="18"/>
  <c r="RA51" i="18"/>
  <c r="QW51" i="18"/>
  <c r="QS51" i="18"/>
  <c r="QR51" i="18"/>
  <c r="QQ51" i="18"/>
  <c r="QP51" i="18"/>
  <c r="QO51" i="18"/>
  <c r="QN51" i="18"/>
  <c r="QJ51" i="18"/>
  <c r="QI51" i="18"/>
  <c r="QG51" i="18"/>
  <c r="QF51" i="18"/>
  <c r="QE51" i="18"/>
  <c r="QA51" i="18"/>
  <c r="PV51" i="18"/>
  <c r="PW51" i="18" s="1"/>
  <c r="PU51" i="18"/>
  <c r="PT51" i="18"/>
  <c r="PS51" i="18"/>
  <c r="PR51" i="18"/>
  <c r="PN51" i="18"/>
  <c r="PM51" i="18"/>
  <c r="PK51" i="18"/>
  <c r="PJ51" i="18"/>
  <c r="PI51" i="18"/>
  <c r="PE51" i="18"/>
  <c r="PA51" i="18"/>
  <c r="OZ51" i="18"/>
  <c r="OY51" i="18"/>
  <c r="OX51" i="18"/>
  <c r="OW51" i="18"/>
  <c r="OV51" i="18"/>
  <c r="OR51" i="18"/>
  <c r="OQ51" i="18"/>
  <c r="OO51" i="18"/>
  <c r="ON51" i="18"/>
  <c r="OM51" i="18"/>
  <c r="OI51" i="18"/>
  <c r="OD51" i="18"/>
  <c r="OB51" i="18"/>
  <c r="OA51" i="18"/>
  <c r="NZ51" i="18"/>
  <c r="NV51" i="18"/>
  <c r="NU51" i="18"/>
  <c r="NS51" i="18"/>
  <c r="NR51" i="18"/>
  <c r="NQ51" i="18"/>
  <c r="NM51" i="18"/>
  <c r="NI51" i="18"/>
  <c r="NH51" i="18"/>
  <c r="NG51" i="18"/>
  <c r="NF51" i="18"/>
  <c r="NE51" i="18"/>
  <c r="ND51" i="18"/>
  <c r="MZ51" i="18"/>
  <c r="MY51" i="18"/>
  <c r="MW51" i="18"/>
  <c r="MV51" i="18"/>
  <c r="MU51" i="18"/>
  <c r="MQ51" i="18"/>
  <c r="ML51" i="18"/>
  <c r="MM51" i="18" s="1"/>
  <c r="MK51" i="18"/>
  <c r="MJ51" i="18"/>
  <c r="MI51" i="18"/>
  <c r="MH51" i="18"/>
  <c r="MD51" i="18"/>
  <c r="MA51" i="18"/>
  <c r="LY51" i="18"/>
  <c r="LZ51" i="18" s="1"/>
  <c r="MC51" i="18" s="1"/>
  <c r="LU51" i="18"/>
  <c r="LQ51" i="18"/>
  <c r="LP51" i="18"/>
  <c r="LO51" i="18"/>
  <c r="LN51" i="18"/>
  <c r="LM51" i="18"/>
  <c r="LL51" i="18"/>
  <c r="LH51" i="18"/>
  <c r="LG51" i="18"/>
  <c r="LE51" i="18"/>
  <c r="LD51" i="18"/>
  <c r="LC51" i="18"/>
  <c r="KY51" i="18"/>
  <c r="VT50" i="18"/>
  <c r="VR50" i="18"/>
  <c r="VQ50" i="18"/>
  <c r="VS50" i="18" s="1"/>
  <c r="VP50" i="18"/>
  <c r="VL50" i="18"/>
  <c r="VI50" i="18"/>
  <c r="VG50" i="18"/>
  <c r="VH50" i="18" s="1"/>
  <c r="VC50" i="18"/>
  <c r="UX50" i="18"/>
  <c r="UV50" i="18"/>
  <c r="UU50" i="18"/>
  <c r="UW50" i="18" s="1"/>
  <c r="UT50" i="18"/>
  <c r="UP50" i="18"/>
  <c r="UM50" i="18"/>
  <c r="UK50" i="18"/>
  <c r="UL50" i="18" s="1"/>
  <c r="UG50" i="18"/>
  <c r="UB50" i="18"/>
  <c r="UC50" i="18" s="1"/>
  <c r="UA50" i="18"/>
  <c r="TZ50" i="18"/>
  <c r="TY50" i="18"/>
  <c r="TX50" i="18"/>
  <c r="TT50" i="18"/>
  <c r="TS50" i="18"/>
  <c r="TQ50" i="18"/>
  <c r="TP50" i="18"/>
  <c r="TO50" i="18"/>
  <c r="TG50" i="18"/>
  <c r="TF50" i="18"/>
  <c r="TE50" i="18"/>
  <c r="TD50" i="18"/>
  <c r="TC50" i="18"/>
  <c r="TB50" i="18"/>
  <c r="SX50" i="18"/>
  <c r="SU50" i="18"/>
  <c r="SS50" i="18"/>
  <c r="ST50" i="18" s="1"/>
  <c r="SO50" i="18"/>
  <c r="SJ50" i="18"/>
  <c r="SH50" i="18"/>
  <c r="SI50" i="18" s="1"/>
  <c r="SG50" i="18"/>
  <c r="SF50" i="18"/>
  <c r="SB50" i="18"/>
  <c r="RY50" i="18"/>
  <c r="RX50" i="18"/>
  <c r="RW50" i="18"/>
  <c r="RS50" i="18"/>
  <c r="RO50" i="18"/>
  <c r="RN50" i="18"/>
  <c r="RM50" i="18"/>
  <c r="RL50" i="18"/>
  <c r="RK50" i="18"/>
  <c r="RJ50" i="18"/>
  <c r="RF50" i="18"/>
  <c r="RE50" i="18"/>
  <c r="RC50" i="18"/>
  <c r="RB50" i="18"/>
  <c r="RA50" i="18"/>
  <c r="QR50" i="18"/>
  <c r="QP50" i="18"/>
  <c r="QO50" i="18"/>
  <c r="QQ50" i="18" s="1"/>
  <c r="QN50" i="18"/>
  <c r="QJ50" i="18"/>
  <c r="QG50" i="18"/>
  <c r="QF50" i="18"/>
  <c r="QE50" i="18"/>
  <c r="QA50" i="18"/>
  <c r="PW50" i="18"/>
  <c r="PV50" i="18"/>
  <c r="PU50" i="18"/>
  <c r="PT50" i="18"/>
  <c r="PS50" i="18"/>
  <c r="PR50" i="18"/>
  <c r="PN50" i="18"/>
  <c r="PM50" i="18"/>
  <c r="PK50" i="18"/>
  <c r="PJ50" i="18"/>
  <c r="PI50" i="18"/>
  <c r="OZ50" i="18"/>
  <c r="OX50" i="18"/>
  <c r="OW50" i="18"/>
  <c r="OV50" i="18"/>
  <c r="OR50" i="18"/>
  <c r="OO50" i="18"/>
  <c r="ON50" i="18"/>
  <c r="OQ50" i="18" s="1"/>
  <c r="OM50" i="18"/>
  <c r="OI50" i="18"/>
  <c r="OD50" i="18"/>
  <c r="OB50" i="18"/>
  <c r="OA50" i="18"/>
  <c r="OC50" i="18" s="1"/>
  <c r="NZ50" i="18"/>
  <c r="NV50" i="18"/>
  <c r="NS50" i="18"/>
  <c r="NQ50" i="18"/>
  <c r="NR50" i="18" s="1"/>
  <c r="NM50" i="18"/>
  <c r="NH50" i="18"/>
  <c r="NI50" i="18" s="1"/>
  <c r="NG50" i="18"/>
  <c r="NF50" i="18"/>
  <c r="NE50" i="18"/>
  <c r="ND50" i="18"/>
  <c r="MZ50" i="18"/>
  <c r="MW50" i="18"/>
  <c r="MU50" i="18"/>
  <c r="MV50" i="18" s="1"/>
  <c r="MQ50" i="18"/>
  <c r="ML50" i="18"/>
  <c r="MM50" i="18" s="1"/>
  <c r="MJ50" i="18"/>
  <c r="MI50" i="18"/>
  <c r="MK50" i="18" s="1"/>
  <c r="MH50" i="18"/>
  <c r="MD50" i="18"/>
  <c r="MA50" i="18"/>
  <c r="LZ50" i="18"/>
  <c r="LY50" i="18"/>
  <c r="LU50" i="18"/>
  <c r="LQ50" i="18"/>
  <c r="LP50" i="18"/>
  <c r="LO50" i="18"/>
  <c r="LN50" i="18"/>
  <c r="LM50" i="18"/>
  <c r="LL50" i="18"/>
  <c r="LH50" i="18"/>
  <c r="LE50" i="18"/>
  <c r="LC50" i="18"/>
  <c r="LD50" i="18" s="1"/>
  <c r="LG50" i="18" s="1"/>
  <c r="KY50" i="18"/>
  <c r="VU49" i="18"/>
  <c r="VT49" i="18"/>
  <c r="VS49" i="18"/>
  <c r="VR49" i="18"/>
  <c r="VQ49" i="18"/>
  <c r="VP49" i="18"/>
  <c r="VL49" i="18"/>
  <c r="VK49" i="18"/>
  <c r="VI49" i="18"/>
  <c r="VH49" i="18"/>
  <c r="VG49" i="18"/>
  <c r="VC49" i="18"/>
  <c r="UY49" i="18"/>
  <c r="UX49" i="18"/>
  <c r="UW49" i="18"/>
  <c r="UV49" i="18"/>
  <c r="UU49" i="18"/>
  <c r="UT49" i="18"/>
  <c r="UP49" i="18"/>
  <c r="UO49" i="18"/>
  <c r="UM49" i="18"/>
  <c r="UL49" i="18"/>
  <c r="UK49" i="18"/>
  <c r="UG49" i="18"/>
  <c r="UC49" i="18"/>
  <c r="UB49" i="18"/>
  <c r="UA49" i="18"/>
  <c r="TZ49" i="18"/>
  <c r="TY49" i="18"/>
  <c r="TX49" i="18"/>
  <c r="TT49" i="18"/>
  <c r="TS49" i="18"/>
  <c r="TQ49" i="18"/>
  <c r="TP49" i="18"/>
  <c r="TO49" i="18"/>
  <c r="TK49" i="18"/>
  <c r="TG49" i="18"/>
  <c r="TF49" i="18"/>
  <c r="TE49" i="18"/>
  <c r="TD49" i="18"/>
  <c r="TC49" i="18"/>
  <c r="TB49" i="18"/>
  <c r="SX49" i="18"/>
  <c r="SW49" i="18"/>
  <c r="SU49" i="18"/>
  <c r="ST49" i="18"/>
  <c r="SS49" i="18"/>
  <c r="SO49" i="18"/>
  <c r="SK49" i="18"/>
  <c r="SJ49" i="18"/>
  <c r="SI49" i="18"/>
  <c r="SH49" i="18"/>
  <c r="SG49" i="18"/>
  <c r="SF49" i="18"/>
  <c r="SB49" i="18"/>
  <c r="SA49" i="18"/>
  <c r="RY49" i="18"/>
  <c r="RX49" i="18"/>
  <c r="RW49" i="18"/>
  <c r="RS49" i="18"/>
  <c r="RO49" i="18"/>
  <c r="RN49" i="18"/>
  <c r="RM49" i="18"/>
  <c r="RL49" i="18"/>
  <c r="RK49" i="18"/>
  <c r="RJ49" i="18"/>
  <c r="RF49" i="18"/>
  <c r="RE49" i="18"/>
  <c r="RC49" i="18"/>
  <c r="RB49" i="18"/>
  <c r="RA49" i="18"/>
  <c r="QW49" i="18"/>
  <c r="QS49" i="18"/>
  <c r="QR49" i="18"/>
  <c r="QQ49" i="18"/>
  <c r="QP49" i="18"/>
  <c r="QO49" i="18"/>
  <c r="QN49" i="18"/>
  <c r="QJ49" i="18"/>
  <c r="QI49" i="18"/>
  <c r="QG49" i="18"/>
  <c r="QF49" i="18"/>
  <c r="QE49" i="18"/>
  <c r="QA49" i="18"/>
  <c r="PW49" i="18"/>
  <c r="PV49" i="18"/>
  <c r="PU49" i="18"/>
  <c r="PT49" i="18"/>
  <c r="PS49" i="18"/>
  <c r="PR49" i="18"/>
  <c r="PN49" i="18"/>
  <c r="PM49" i="18"/>
  <c r="PK49" i="18"/>
  <c r="PJ49" i="18"/>
  <c r="PI49" i="18"/>
  <c r="PE49" i="18"/>
  <c r="PA49" i="18"/>
  <c r="OZ49" i="18"/>
  <c r="OY49" i="18"/>
  <c r="OX49" i="18"/>
  <c r="OW49" i="18"/>
  <c r="OV49" i="18"/>
  <c r="OR49" i="18"/>
  <c r="OQ49" i="18"/>
  <c r="OO49" i="18"/>
  <c r="ON49" i="18"/>
  <c r="OM49" i="18"/>
  <c r="OI49" i="18"/>
  <c r="OE49" i="18"/>
  <c r="OD49" i="18"/>
  <c r="OC49" i="18"/>
  <c r="OB49" i="18"/>
  <c r="OA49" i="18"/>
  <c r="NZ49" i="18"/>
  <c r="NV49" i="18"/>
  <c r="NU49" i="18"/>
  <c r="NS49" i="18"/>
  <c r="NR49" i="18"/>
  <c r="NQ49" i="18"/>
  <c r="NM49" i="18"/>
  <c r="NI49" i="18"/>
  <c r="NH49" i="18"/>
  <c r="NG49" i="18"/>
  <c r="NF49" i="18"/>
  <c r="NE49" i="18"/>
  <c r="ND49" i="18"/>
  <c r="MZ49" i="18"/>
  <c r="MY49" i="18"/>
  <c r="MW49" i="18"/>
  <c r="MV49" i="18"/>
  <c r="MU49" i="18"/>
  <c r="MQ49" i="18"/>
  <c r="MM49" i="18"/>
  <c r="ML49" i="18"/>
  <c r="MK49" i="18"/>
  <c r="MJ49" i="18"/>
  <c r="MI49" i="18"/>
  <c r="MH49" i="18"/>
  <c r="MD49" i="18"/>
  <c r="MC49" i="18"/>
  <c r="MA49" i="18"/>
  <c r="LZ49" i="18"/>
  <c r="LY49" i="18"/>
  <c r="LU49" i="18"/>
  <c r="LP49" i="18"/>
  <c r="LQ49" i="18" s="1"/>
  <c r="LO49" i="18"/>
  <c r="LN49" i="18"/>
  <c r="LM49" i="18"/>
  <c r="LL49" i="18"/>
  <c r="LH49" i="18"/>
  <c r="LG49" i="18"/>
  <c r="LE49" i="18"/>
  <c r="LD49" i="18"/>
  <c r="LC49" i="18"/>
  <c r="KY49" i="18"/>
  <c r="VT48" i="18"/>
  <c r="VU48" i="18" s="1"/>
  <c r="VS48" i="18"/>
  <c r="VR48" i="18"/>
  <c r="VQ48" i="18"/>
  <c r="VP48" i="18"/>
  <c r="VL48" i="18"/>
  <c r="VI48" i="18"/>
  <c r="VG48" i="18"/>
  <c r="VH48" i="18" s="1"/>
  <c r="VC48" i="18"/>
  <c r="UX48" i="18"/>
  <c r="UY48" i="18" s="1"/>
  <c r="UW48" i="18"/>
  <c r="UV48" i="18"/>
  <c r="UU48" i="18"/>
  <c r="UT48" i="18"/>
  <c r="UP48" i="18"/>
  <c r="UO48" i="18"/>
  <c r="UM48" i="18"/>
  <c r="UL48" i="18"/>
  <c r="UK48" i="18"/>
  <c r="UG48" i="18"/>
  <c r="UC48" i="18"/>
  <c r="UB48" i="18"/>
  <c r="UA48" i="18"/>
  <c r="TZ48" i="18"/>
  <c r="TY48" i="18"/>
  <c r="TX48" i="18"/>
  <c r="TT48" i="18"/>
  <c r="TS48" i="18"/>
  <c r="TQ48" i="18"/>
  <c r="TP48" i="18"/>
  <c r="TO48" i="18"/>
  <c r="TK48" i="18"/>
  <c r="TF48" i="18"/>
  <c r="TG48" i="18" s="1"/>
  <c r="TE48" i="18"/>
  <c r="TD48" i="18"/>
  <c r="TC48" i="18"/>
  <c r="TB48" i="18"/>
  <c r="SX48" i="18"/>
  <c r="SW48" i="18"/>
  <c r="SU48" i="18"/>
  <c r="ST48" i="18"/>
  <c r="SS48" i="18"/>
  <c r="SO48" i="18"/>
  <c r="SJ48" i="18"/>
  <c r="SK48" i="18" s="1"/>
  <c r="SI48" i="18"/>
  <c r="SH48" i="18"/>
  <c r="SG48" i="18"/>
  <c r="SF48" i="18"/>
  <c r="SB48" i="18"/>
  <c r="SA48" i="18"/>
  <c r="RY48" i="18"/>
  <c r="RX48" i="18"/>
  <c r="RW48" i="18"/>
  <c r="RS48" i="18"/>
  <c r="RN48" i="18"/>
  <c r="RO48" i="18" s="1"/>
  <c r="RM48" i="18"/>
  <c r="RL48" i="18"/>
  <c r="RK48" i="18"/>
  <c r="RJ48" i="18"/>
  <c r="RF48" i="18"/>
  <c r="RE48" i="18"/>
  <c r="RC48" i="18"/>
  <c r="RB48" i="18"/>
  <c r="RA48" i="18"/>
  <c r="QW48" i="18"/>
  <c r="QR48" i="18"/>
  <c r="QS48" i="18" s="1"/>
  <c r="QQ48" i="18"/>
  <c r="QP48" i="18"/>
  <c r="QO48" i="18"/>
  <c r="QN48" i="18"/>
  <c r="QJ48" i="18"/>
  <c r="QI48" i="18"/>
  <c r="QG48" i="18"/>
  <c r="QF48" i="18"/>
  <c r="QE48" i="18"/>
  <c r="QA48" i="18"/>
  <c r="PV48" i="18"/>
  <c r="PW48" i="18" s="1"/>
  <c r="PU48" i="18"/>
  <c r="PT48" i="18"/>
  <c r="PS48" i="18"/>
  <c r="PR48" i="18"/>
  <c r="PN48" i="18"/>
  <c r="PM48" i="18"/>
  <c r="PK48" i="18"/>
  <c r="PJ48" i="18"/>
  <c r="PI48" i="18"/>
  <c r="PE48" i="18"/>
  <c r="PA48" i="18"/>
  <c r="OZ48" i="18"/>
  <c r="OY48" i="18"/>
  <c r="OX48" i="18"/>
  <c r="OW48" i="18"/>
  <c r="OV48" i="18"/>
  <c r="OR48" i="18"/>
  <c r="OQ48" i="18"/>
  <c r="OO48" i="18"/>
  <c r="ON48" i="18"/>
  <c r="OM48" i="18"/>
  <c r="OI48" i="18"/>
  <c r="OD48" i="18"/>
  <c r="OE48" i="18" s="1"/>
  <c r="OC48" i="18"/>
  <c r="OB48" i="18"/>
  <c r="OA48" i="18"/>
  <c r="NZ48" i="18"/>
  <c r="NV48" i="18"/>
  <c r="NU48" i="18"/>
  <c r="NS48" i="18"/>
  <c r="NR48" i="18"/>
  <c r="NQ48" i="18"/>
  <c r="NM48" i="18"/>
  <c r="NH48" i="18"/>
  <c r="NI48" i="18" s="1"/>
  <c r="NG48" i="18"/>
  <c r="NF48" i="18"/>
  <c r="NE48" i="18"/>
  <c r="ND48" i="18"/>
  <c r="MZ48" i="18"/>
  <c r="MY48" i="18"/>
  <c r="MW48" i="18"/>
  <c r="MV48" i="18"/>
  <c r="MU48" i="18"/>
  <c r="MQ48" i="18"/>
  <c r="ML48" i="18"/>
  <c r="MM48" i="18" s="1"/>
  <c r="MK48" i="18"/>
  <c r="MJ48" i="18"/>
  <c r="MI48" i="18"/>
  <c r="MH48" i="18"/>
  <c r="MD48" i="18"/>
  <c r="MC48" i="18"/>
  <c r="MA48" i="18"/>
  <c r="LZ48" i="18"/>
  <c r="LY48" i="18"/>
  <c r="LU48" i="18"/>
  <c r="LQ48" i="18"/>
  <c r="LP48" i="18"/>
  <c r="LO48" i="18"/>
  <c r="LN48" i="18"/>
  <c r="LM48" i="18"/>
  <c r="LL48" i="18"/>
  <c r="LH48" i="18"/>
  <c r="LG48" i="18"/>
  <c r="LE48" i="18"/>
  <c r="LD48" i="18"/>
  <c r="LC48" i="18"/>
  <c r="KY48" i="18"/>
  <c r="VT47" i="18"/>
  <c r="VU47" i="18" s="1"/>
  <c r="VS47" i="18"/>
  <c r="VR47" i="18"/>
  <c r="VQ47" i="18"/>
  <c r="VP47" i="18"/>
  <c r="VL47" i="18"/>
  <c r="VI47" i="18"/>
  <c r="VG47" i="18"/>
  <c r="VH47" i="18" s="1"/>
  <c r="VC47" i="18"/>
  <c r="UX47" i="18"/>
  <c r="UY47" i="18" s="1"/>
  <c r="UW47" i="18"/>
  <c r="UV47" i="18"/>
  <c r="UU47" i="18"/>
  <c r="UT47" i="18"/>
  <c r="UP47" i="18"/>
  <c r="UM47" i="18"/>
  <c r="UK47" i="18"/>
  <c r="UL47" i="18" s="1"/>
  <c r="UG47" i="18"/>
  <c r="UB47" i="18"/>
  <c r="UC47" i="18" s="1"/>
  <c r="UA47" i="18"/>
  <c r="TZ47" i="18"/>
  <c r="TY47" i="18"/>
  <c r="TX47" i="18"/>
  <c r="TT47" i="18"/>
  <c r="TS47" i="18"/>
  <c r="TQ47" i="18"/>
  <c r="TP47" i="18"/>
  <c r="TO47" i="18"/>
  <c r="TG47" i="18"/>
  <c r="TF47" i="18"/>
  <c r="TE47" i="18"/>
  <c r="TD47" i="18"/>
  <c r="TC47" i="18"/>
  <c r="TB47" i="18"/>
  <c r="SX47" i="18"/>
  <c r="SU47" i="18"/>
  <c r="SS47" i="18"/>
  <c r="ST47" i="18" s="1"/>
  <c r="SO47" i="18"/>
  <c r="SJ47" i="18"/>
  <c r="SK47" i="18" s="1"/>
  <c r="SI47" i="18"/>
  <c r="SH47" i="18"/>
  <c r="SG47" i="18"/>
  <c r="SF47" i="18"/>
  <c r="SB47" i="18"/>
  <c r="RY47" i="18"/>
  <c r="RX47" i="18"/>
  <c r="RW47" i="18"/>
  <c r="RS47" i="18"/>
  <c r="RN47" i="18"/>
  <c r="RO47" i="18" s="1"/>
  <c r="RM47" i="18"/>
  <c r="RL47" i="18"/>
  <c r="RK47" i="18"/>
  <c r="RJ47" i="18"/>
  <c r="RF47" i="18"/>
  <c r="RE47" i="18"/>
  <c r="RC47" i="18"/>
  <c r="RB47" i="18"/>
  <c r="RA47" i="18"/>
  <c r="QR47" i="18"/>
  <c r="QS47" i="18" s="1"/>
  <c r="QQ47" i="18"/>
  <c r="QP47" i="18"/>
  <c r="QO47" i="18"/>
  <c r="QN47" i="18"/>
  <c r="QJ47" i="18"/>
  <c r="QG47" i="18"/>
  <c r="QF47" i="18"/>
  <c r="QE47" i="18"/>
  <c r="QA47" i="18"/>
  <c r="PV47" i="18"/>
  <c r="PW47" i="18" s="1"/>
  <c r="PU47" i="18"/>
  <c r="PT47" i="18"/>
  <c r="PS47" i="18"/>
  <c r="PR47" i="18"/>
  <c r="PN47" i="18"/>
  <c r="PM47" i="18"/>
  <c r="PK47" i="18"/>
  <c r="PJ47" i="18"/>
  <c r="PI47" i="18"/>
  <c r="OZ47" i="18"/>
  <c r="PA47" i="18" s="1"/>
  <c r="OY47" i="18"/>
  <c r="OX47" i="18"/>
  <c r="OW47" i="18"/>
  <c r="OV47" i="18"/>
  <c r="OR47" i="18"/>
  <c r="OO47" i="18"/>
  <c r="OM47" i="18"/>
  <c r="ON47" i="18" s="1"/>
  <c r="OQ47" i="18" s="1"/>
  <c r="OI47" i="18"/>
  <c r="OD47" i="18"/>
  <c r="OE47" i="18" s="1"/>
  <c r="OC47" i="18"/>
  <c r="OB47" i="18"/>
  <c r="OA47" i="18"/>
  <c r="NZ47" i="18"/>
  <c r="NV47" i="18"/>
  <c r="NS47" i="18"/>
  <c r="NQ47" i="18"/>
  <c r="NR47" i="18" s="1"/>
  <c r="NM47" i="18"/>
  <c r="NH47" i="18"/>
  <c r="NI47" i="18" s="1"/>
  <c r="NG47" i="18"/>
  <c r="NF47" i="18"/>
  <c r="NE47" i="18"/>
  <c r="ND47" i="18"/>
  <c r="MZ47" i="18"/>
  <c r="MW47" i="18"/>
  <c r="MU47" i="18"/>
  <c r="MV47" i="18" s="1"/>
  <c r="MQ47" i="18"/>
  <c r="MM47" i="18"/>
  <c r="ML47" i="18"/>
  <c r="MK47" i="18"/>
  <c r="MJ47" i="18"/>
  <c r="MI47" i="18"/>
  <c r="MH47" i="18"/>
  <c r="MD47" i="18"/>
  <c r="MA47" i="18"/>
  <c r="LY47" i="18"/>
  <c r="LZ47" i="18" s="1"/>
  <c r="LU47" i="18"/>
  <c r="LP47" i="18"/>
  <c r="LO47" i="18"/>
  <c r="LN47" i="18"/>
  <c r="LM47" i="18"/>
  <c r="LL47" i="18"/>
  <c r="LH47" i="18"/>
  <c r="LE47" i="18"/>
  <c r="LC47" i="18"/>
  <c r="LD47" i="18" s="1"/>
  <c r="KY47" i="18"/>
  <c r="VT46" i="18"/>
  <c r="VU46" i="18" s="1"/>
  <c r="VS46" i="18"/>
  <c r="VR46" i="18"/>
  <c r="VQ46" i="18"/>
  <c r="VP46" i="18"/>
  <c r="VL46" i="18"/>
  <c r="VK46" i="18"/>
  <c r="VI46" i="18"/>
  <c r="VH46" i="18"/>
  <c r="VG46" i="18"/>
  <c r="VC46" i="18"/>
  <c r="UX46" i="18"/>
  <c r="UY46" i="18" s="1"/>
  <c r="UW46" i="18"/>
  <c r="UV46" i="18"/>
  <c r="UU46" i="18"/>
  <c r="UT46" i="18"/>
  <c r="UP46" i="18"/>
  <c r="UO46" i="18"/>
  <c r="UM46" i="18"/>
  <c r="UL46" i="18"/>
  <c r="UK46" i="18"/>
  <c r="UG46" i="18"/>
  <c r="UC46" i="18"/>
  <c r="UB46" i="18"/>
  <c r="UA46" i="18"/>
  <c r="TZ46" i="18"/>
  <c r="TY46" i="18"/>
  <c r="TX46" i="18"/>
  <c r="TT46" i="18"/>
  <c r="TS46" i="18"/>
  <c r="TQ46" i="18"/>
  <c r="TP46" i="18"/>
  <c r="TO46" i="18"/>
  <c r="TK46" i="18"/>
  <c r="TF46" i="18"/>
  <c r="TG46" i="18" s="1"/>
  <c r="TE46" i="18"/>
  <c r="TD46" i="18"/>
  <c r="TC46" i="18"/>
  <c r="TB46" i="18"/>
  <c r="SX46" i="18"/>
  <c r="SW46" i="18"/>
  <c r="SU46" i="18"/>
  <c r="ST46" i="18"/>
  <c r="SS46" i="18"/>
  <c r="SO46" i="18"/>
  <c r="SK46" i="18"/>
  <c r="SJ46" i="18"/>
  <c r="SI46" i="18"/>
  <c r="SH46" i="18"/>
  <c r="SG46" i="18"/>
  <c r="SF46" i="18"/>
  <c r="SB46" i="18"/>
  <c r="SA46" i="18"/>
  <c r="RY46" i="18"/>
  <c r="RX46" i="18"/>
  <c r="RW46" i="18"/>
  <c r="RS46" i="18"/>
  <c r="RN46" i="18"/>
  <c r="RO46" i="18" s="1"/>
  <c r="RM46" i="18"/>
  <c r="RL46" i="18"/>
  <c r="RK46" i="18"/>
  <c r="RJ46" i="18"/>
  <c r="RF46" i="18"/>
  <c r="RE46" i="18"/>
  <c r="RC46" i="18"/>
  <c r="RB46" i="18"/>
  <c r="RA46" i="18"/>
  <c r="QW46" i="18"/>
  <c r="QR46" i="18"/>
  <c r="QS46" i="18" s="1"/>
  <c r="QQ46" i="18"/>
  <c r="QP46" i="18"/>
  <c r="QO46" i="18"/>
  <c r="QN46" i="18"/>
  <c r="QJ46" i="18"/>
  <c r="QI46" i="18"/>
  <c r="QG46" i="18"/>
  <c r="QF46" i="18"/>
  <c r="QE46" i="18"/>
  <c r="QA46" i="18"/>
  <c r="PV46" i="18"/>
  <c r="PW46" i="18" s="1"/>
  <c r="PU46" i="18"/>
  <c r="PT46" i="18"/>
  <c r="PS46" i="18"/>
  <c r="PR46" i="18"/>
  <c r="PN46" i="18"/>
  <c r="PM46" i="18"/>
  <c r="PK46" i="18"/>
  <c r="PJ46" i="18"/>
  <c r="PI46" i="18"/>
  <c r="PE46" i="18"/>
  <c r="PA46" i="18"/>
  <c r="OZ46" i="18"/>
  <c r="OY46" i="18"/>
  <c r="OX46" i="18"/>
  <c r="OW46" i="18"/>
  <c r="OV46" i="18"/>
  <c r="OR46" i="18"/>
  <c r="OQ46" i="18"/>
  <c r="OO46" i="18"/>
  <c r="ON46" i="18"/>
  <c r="OM46" i="18"/>
  <c r="OI46" i="18"/>
  <c r="OD46" i="18"/>
  <c r="OE46" i="18" s="1"/>
  <c r="OC46" i="18"/>
  <c r="OB46" i="18"/>
  <c r="OA46" i="18"/>
  <c r="NZ46" i="18"/>
  <c r="NV46" i="18"/>
  <c r="NU46" i="18"/>
  <c r="NS46" i="18"/>
  <c r="NR46" i="18"/>
  <c r="NQ46" i="18"/>
  <c r="NM46" i="18"/>
  <c r="NH46" i="18"/>
  <c r="NI46" i="18" s="1"/>
  <c r="NG46" i="18"/>
  <c r="NF46" i="18"/>
  <c r="NE46" i="18"/>
  <c r="ND46" i="18"/>
  <c r="MZ46" i="18"/>
  <c r="MY46" i="18"/>
  <c r="MW46" i="18"/>
  <c r="MV46" i="18"/>
  <c r="MU46" i="18"/>
  <c r="MQ46" i="18"/>
  <c r="ML46" i="18"/>
  <c r="MM46" i="18" s="1"/>
  <c r="MK46" i="18"/>
  <c r="MJ46" i="18"/>
  <c r="MI46" i="18"/>
  <c r="MH46" i="18"/>
  <c r="MD46" i="18"/>
  <c r="MC46" i="18"/>
  <c r="MA46" i="18"/>
  <c r="LZ46" i="18"/>
  <c r="LY46" i="18"/>
  <c r="LU46" i="18"/>
  <c r="LQ46" i="18"/>
  <c r="LP46" i="18"/>
  <c r="LO46" i="18"/>
  <c r="LN46" i="18"/>
  <c r="LM46" i="18"/>
  <c r="LL46" i="18"/>
  <c r="LH46" i="18"/>
  <c r="LG46" i="18"/>
  <c r="LE46" i="18"/>
  <c r="LD46" i="18"/>
  <c r="LC46" i="18"/>
  <c r="KY46" i="18"/>
  <c r="VT45" i="18"/>
  <c r="VU45" i="18" s="1"/>
  <c r="VS45" i="18"/>
  <c r="VR45" i="18"/>
  <c r="VQ45" i="18"/>
  <c r="VP45" i="18"/>
  <c r="VL45" i="18"/>
  <c r="VI45" i="18"/>
  <c r="VG45" i="18"/>
  <c r="VH45" i="18" s="1"/>
  <c r="VC45" i="18"/>
  <c r="UY45" i="18"/>
  <c r="UX45" i="18"/>
  <c r="UW45" i="18"/>
  <c r="UV45" i="18"/>
  <c r="UU45" i="18"/>
  <c r="UT45" i="18"/>
  <c r="UP45" i="18"/>
  <c r="UO45" i="18"/>
  <c r="UM45" i="18"/>
  <c r="UL45" i="18"/>
  <c r="UK45" i="18"/>
  <c r="UG45" i="18"/>
  <c r="UB45" i="18"/>
  <c r="UC45" i="18" s="1"/>
  <c r="UA45" i="18"/>
  <c r="TZ45" i="18"/>
  <c r="TY45" i="18"/>
  <c r="TX45" i="18"/>
  <c r="TT45" i="18"/>
  <c r="TS45" i="18"/>
  <c r="TQ45" i="18"/>
  <c r="TP45" i="18"/>
  <c r="TO45" i="18"/>
  <c r="TK45" i="18"/>
  <c r="TF45" i="18"/>
  <c r="TG45" i="18" s="1"/>
  <c r="TE45" i="18"/>
  <c r="TD45" i="18"/>
  <c r="TC45" i="18"/>
  <c r="TB45" i="18"/>
  <c r="SX45" i="18"/>
  <c r="SW45" i="18"/>
  <c r="SU45" i="18"/>
  <c r="ST45" i="18"/>
  <c r="SS45" i="18"/>
  <c r="SO45" i="18"/>
  <c r="SJ45" i="18"/>
  <c r="SK45" i="18" s="1"/>
  <c r="SI45" i="18"/>
  <c r="SH45" i="18"/>
  <c r="SG45" i="18"/>
  <c r="SF45" i="18"/>
  <c r="SB45" i="18"/>
  <c r="RY45" i="18"/>
  <c r="RW45" i="18"/>
  <c r="RX45" i="18" s="1"/>
  <c r="SA45" i="18" s="1"/>
  <c r="RS45" i="18"/>
  <c r="RO45" i="18"/>
  <c r="RN45" i="18"/>
  <c r="RM45" i="18"/>
  <c r="RL45" i="18"/>
  <c r="RK45" i="18"/>
  <c r="RJ45" i="18"/>
  <c r="RF45" i="18"/>
  <c r="RE45" i="18"/>
  <c r="RC45" i="18"/>
  <c r="RB45" i="18"/>
  <c r="RA45" i="18"/>
  <c r="QW45" i="18"/>
  <c r="QR45" i="18"/>
  <c r="QS45" i="18" s="1"/>
  <c r="QQ45" i="18"/>
  <c r="QP45" i="18"/>
  <c r="QO45" i="18"/>
  <c r="QN45" i="18"/>
  <c r="QJ45" i="18"/>
  <c r="QI45" i="18"/>
  <c r="QG45" i="18"/>
  <c r="QF45" i="18"/>
  <c r="QE45" i="18"/>
  <c r="QA45" i="18"/>
  <c r="PW45" i="18"/>
  <c r="PV45" i="18"/>
  <c r="PU45" i="18"/>
  <c r="PT45" i="18"/>
  <c r="PS45" i="18"/>
  <c r="PR45" i="18"/>
  <c r="PN45" i="18"/>
  <c r="PM45" i="18"/>
  <c r="PK45" i="18"/>
  <c r="PJ45" i="18"/>
  <c r="PI45" i="18"/>
  <c r="PE45" i="18"/>
  <c r="OZ45" i="18"/>
  <c r="PA45" i="18" s="1"/>
  <c r="OY45" i="18"/>
  <c r="OX45" i="18"/>
  <c r="OW45" i="18"/>
  <c r="OV45" i="18"/>
  <c r="OR45" i="18"/>
  <c r="OO45" i="18"/>
  <c r="OM45" i="18"/>
  <c r="ON45" i="18" s="1"/>
  <c r="OQ45" i="18" s="1"/>
  <c r="OI45" i="18"/>
  <c r="OD45" i="18"/>
  <c r="OE45" i="18" s="1"/>
  <c r="OC45" i="18"/>
  <c r="OB45" i="18"/>
  <c r="OA45" i="18"/>
  <c r="NZ45" i="18"/>
  <c r="NV45" i="18"/>
  <c r="NU45" i="18"/>
  <c r="NS45" i="18"/>
  <c r="NR45" i="18"/>
  <c r="NQ45" i="18"/>
  <c r="NM45" i="18"/>
  <c r="NH45" i="18"/>
  <c r="NI45" i="18" s="1"/>
  <c r="NG45" i="18"/>
  <c r="NF45" i="18"/>
  <c r="NE45" i="18"/>
  <c r="ND45" i="18"/>
  <c r="MZ45" i="18"/>
  <c r="MY45" i="18"/>
  <c r="MW45" i="18"/>
  <c r="MV45" i="18"/>
  <c r="MU45" i="18"/>
  <c r="MQ45" i="18"/>
  <c r="MM45" i="18"/>
  <c r="ML45" i="18"/>
  <c r="MK45" i="18"/>
  <c r="MJ45" i="18"/>
  <c r="MI45" i="18"/>
  <c r="MH45" i="18"/>
  <c r="MD45" i="18"/>
  <c r="MC45" i="18"/>
  <c r="MA45" i="18"/>
  <c r="LZ45" i="18"/>
  <c r="LY45" i="18"/>
  <c r="LU45" i="18"/>
  <c r="LP45" i="18"/>
  <c r="LQ45" i="18" s="1"/>
  <c r="LO45" i="18"/>
  <c r="LN45" i="18"/>
  <c r="LM45" i="18"/>
  <c r="LL45" i="18"/>
  <c r="LH45" i="18"/>
  <c r="LG45" i="18"/>
  <c r="LE45" i="18"/>
  <c r="LD45" i="18"/>
  <c r="LC45" i="18"/>
  <c r="KY45" i="18"/>
  <c r="VT44" i="18"/>
  <c r="VU44" i="18" s="1"/>
  <c r="VS44" i="18"/>
  <c r="VR44" i="18"/>
  <c r="VQ44" i="18"/>
  <c r="VP44" i="18"/>
  <c r="VL44" i="18"/>
  <c r="VI44" i="18"/>
  <c r="VG44" i="18"/>
  <c r="VH44" i="18" s="1"/>
  <c r="VC44" i="18"/>
  <c r="UX44" i="18"/>
  <c r="UY44" i="18" s="1"/>
  <c r="UW44" i="18"/>
  <c r="UV44" i="18"/>
  <c r="UU44" i="18"/>
  <c r="UT44" i="18"/>
  <c r="UP44" i="18"/>
  <c r="UM44" i="18"/>
  <c r="UK44" i="18"/>
  <c r="UL44" i="18" s="1"/>
  <c r="UG44" i="18"/>
  <c r="UB44" i="18"/>
  <c r="UC44" i="18" s="1"/>
  <c r="UA44" i="18"/>
  <c r="TZ44" i="18"/>
  <c r="TY44" i="18"/>
  <c r="TX44" i="18"/>
  <c r="TT44" i="18"/>
  <c r="TS44" i="18"/>
  <c r="TQ44" i="18"/>
  <c r="TP44" i="18"/>
  <c r="TO44" i="18"/>
  <c r="TF44" i="18"/>
  <c r="TG44" i="18" s="1"/>
  <c r="TE44" i="18"/>
  <c r="TD44" i="18"/>
  <c r="TC44" i="18"/>
  <c r="TB44" i="18"/>
  <c r="SX44" i="18"/>
  <c r="SU44" i="18"/>
  <c r="SS44" i="18"/>
  <c r="ST44" i="18" s="1"/>
  <c r="SO44" i="18"/>
  <c r="SK44" i="18"/>
  <c r="SJ44" i="18"/>
  <c r="SI44" i="18"/>
  <c r="SH44" i="18"/>
  <c r="SG44" i="18"/>
  <c r="SF44" i="18"/>
  <c r="SB44" i="18"/>
  <c r="RY44" i="18"/>
  <c r="RW44" i="18"/>
  <c r="RX44" i="18" s="1"/>
  <c r="RS44" i="18"/>
  <c r="RN44" i="18"/>
  <c r="RO44" i="18" s="1"/>
  <c r="RM44" i="18"/>
  <c r="RL44" i="18"/>
  <c r="RK44" i="18"/>
  <c r="RJ44" i="18"/>
  <c r="RF44" i="18"/>
  <c r="RE44" i="18"/>
  <c r="RC44" i="18"/>
  <c r="RB44" i="18"/>
  <c r="RA44" i="18"/>
  <c r="QR44" i="18"/>
  <c r="QS44" i="18" s="1"/>
  <c r="QQ44" i="18"/>
  <c r="QP44" i="18"/>
  <c r="QO44" i="18"/>
  <c r="QN44" i="18"/>
  <c r="QJ44" i="18"/>
  <c r="QG44" i="18"/>
  <c r="QE44" i="18"/>
  <c r="QF44" i="18" s="1"/>
  <c r="QI44" i="18" s="1"/>
  <c r="QA44" i="18"/>
  <c r="PV44" i="18"/>
  <c r="PW44" i="18" s="1"/>
  <c r="PU44" i="18"/>
  <c r="PT44" i="18"/>
  <c r="PS44" i="18"/>
  <c r="PR44" i="18"/>
  <c r="PN44" i="18"/>
  <c r="PM44" i="18"/>
  <c r="PK44" i="18"/>
  <c r="PJ44" i="18"/>
  <c r="PI44" i="18"/>
  <c r="PE44" i="18"/>
  <c r="PA44" i="18"/>
  <c r="OZ44" i="18"/>
  <c r="OY44" i="18"/>
  <c r="OX44" i="18"/>
  <c r="OW44" i="18"/>
  <c r="OV44" i="18"/>
  <c r="OR44" i="18"/>
  <c r="OO44" i="18"/>
  <c r="ON44" i="18"/>
  <c r="OM44" i="18"/>
  <c r="OI44" i="18"/>
  <c r="OD44" i="18"/>
  <c r="OE44" i="18" s="1"/>
  <c r="OC44" i="18"/>
  <c r="OB44" i="18"/>
  <c r="OA44" i="18"/>
  <c r="NZ44" i="18"/>
  <c r="NV44" i="18"/>
  <c r="NS44" i="18"/>
  <c r="NQ44" i="18"/>
  <c r="NR44" i="18" s="1"/>
  <c r="NM44" i="18"/>
  <c r="NH44" i="18"/>
  <c r="NF44" i="18"/>
  <c r="NE44" i="18"/>
  <c r="ND44" i="18"/>
  <c r="MZ44" i="18"/>
  <c r="MW44" i="18"/>
  <c r="MU44" i="18"/>
  <c r="MV44" i="18" s="1"/>
  <c r="MY44" i="18" s="1"/>
  <c r="MQ44" i="18"/>
  <c r="ML44" i="18"/>
  <c r="MM44" i="18" s="1"/>
  <c r="MK44" i="18"/>
  <c r="MJ44" i="18"/>
  <c r="MI44" i="18"/>
  <c r="MH44" i="18"/>
  <c r="MD44" i="18"/>
  <c r="MA44" i="18"/>
  <c r="LY44" i="18"/>
  <c r="LZ44" i="18" s="1"/>
  <c r="LU44" i="18"/>
  <c r="LQ44" i="18"/>
  <c r="LP44" i="18"/>
  <c r="LO44" i="18"/>
  <c r="LN44" i="18"/>
  <c r="LM44" i="18"/>
  <c r="LL44" i="18"/>
  <c r="LH44" i="18"/>
  <c r="LE44" i="18"/>
  <c r="LC44" i="18"/>
  <c r="LD44" i="18" s="1"/>
  <c r="KY44" i="18"/>
  <c r="VT43" i="18"/>
  <c r="VU43" i="18" s="1"/>
  <c r="VS43" i="18"/>
  <c r="VR43" i="18"/>
  <c r="VQ43" i="18"/>
  <c r="VP43" i="18"/>
  <c r="VL43" i="18"/>
  <c r="VK43" i="18"/>
  <c r="VI43" i="18"/>
  <c r="VH43" i="18"/>
  <c r="VG43" i="18"/>
  <c r="VC43" i="18"/>
  <c r="UX43" i="18"/>
  <c r="UY43" i="18" s="1"/>
  <c r="UW43" i="18"/>
  <c r="UV43" i="18"/>
  <c r="UU43" i="18"/>
  <c r="UT43" i="18"/>
  <c r="UP43" i="18"/>
  <c r="UO43" i="18"/>
  <c r="UM43" i="18"/>
  <c r="UL43" i="18"/>
  <c r="UK43" i="18"/>
  <c r="UG43" i="18"/>
  <c r="UB43" i="18"/>
  <c r="UC43" i="18" s="1"/>
  <c r="UA43" i="18"/>
  <c r="TZ43" i="18"/>
  <c r="TY43" i="18"/>
  <c r="TX43" i="18"/>
  <c r="TT43" i="18"/>
  <c r="TS43" i="18"/>
  <c r="TQ43" i="18"/>
  <c r="TP43" i="18"/>
  <c r="TO43" i="18"/>
  <c r="TK43" i="18"/>
  <c r="TF43" i="18"/>
  <c r="TG43" i="18" s="1"/>
  <c r="TE43" i="18"/>
  <c r="TD43" i="18"/>
  <c r="TC43" i="18"/>
  <c r="TB43" i="18"/>
  <c r="SX43" i="18"/>
  <c r="SW43" i="18"/>
  <c r="SU43" i="18"/>
  <c r="ST43" i="18"/>
  <c r="SS43" i="18"/>
  <c r="SO43" i="18"/>
  <c r="SJ43" i="18"/>
  <c r="SK43" i="18" s="1"/>
  <c r="SI43" i="18"/>
  <c r="SH43" i="18"/>
  <c r="SG43" i="18"/>
  <c r="SF43" i="18"/>
  <c r="SB43" i="18"/>
  <c r="SA43" i="18"/>
  <c r="RY43" i="18"/>
  <c r="RX43" i="18"/>
  <c r="RW43" i="18"/>
  <c r="RS43" i="18"/>
  <c r="RO43" i="18"/>
  <c r="RN43" i="18"/>
  <c r="RM43" i="18"/>
  <c r="RL43" i="18"/>
  <c r="RK43" i="18"/>
  <c r="RJ43" i="18"/>
  <c r="RF43" i="18"/>
  <c r="RE43" i="18"/>
  <c r="RC43" i="18"/>
  <c r="RB43" i="18"/>
  <c r="RA43" i="18"/>
  <c r="QW43" i="18"/>
  <c r="QR43" i="18"/>
  <c r="QS43" i="18" s="1"/>
  <c r="QQ43" i="18"/>
  <c r="QP43" i="18"/>
  <c r="QO43" i="18"/>
  <c r="QN43" i="18"/>
  <c r="QJ43" i="18"/>
  <c r="QI43" i="18"/>
  <c r="QG43" i="18"/>
  <c r="QF43" i="18"/>
  <c r="QE43" i="18"/>
  <c r="QA43" i="18"/>
  <c r="PW43" i="18"/>
  <c r="PV43" i="18"/>
  <c r="PU43" i="18"/>
  <c r="PT43" i="18"/>
  <c r="PS43" i="18"/>
  <c r="PR43" i="18"/>
  <c r="PN43" i="18"/>
  <c r="PM43" i="18"/>
  <c r="PK43" i="18"/>
  <c r="PJ43" i="18"/>
  <c r="PI43" i="18"/>
  <c r="PE43" i="18"/>
  <c r="OZ43" i="18"/>
  <c r="PA43" i="18" s="1"/>
  <c r="OY43" i="18"/>
  <c r="OX43" i="18"/>
  <c r="OW43" i="18"/>
  <c r="OV43" i="18"/>
  <c r="OR43" i="18"/>
  <c r="OQ43" i="18"/>
  <c r="OO43" i="18"/>
  <c r="ON43" i="18"/>
  <c r="OM43" i="18"/>
  <c r="OI43" i="18"/>
  <c r="OD43" i="18"/>
  <c r="OE43" i="18" s="1"/>
  <c r="OC43" i="18"/>
  <c r="OB43" i="18"/>
  <c r="OA43" i="18"/>
  <c r="NZ43" i="18"/>
  <c r="NV43" i="18"/>
  <c r="NU43" i="18"/>
  <c r="NS43" i="18"/>
  <c r="NR43" i="18"/>
  <c r="NQ43" i="18"/>
  <c r="NM43" i="18"/>
  <c r="NH43" i="18"/>
  <c r="NI43" i="18" s="1"/>
  <c r="NG43" i="18"/>
  <c r="NF43" i="18"/>
  <c r="NE43" i="18"/>
  <c r="ND43" i="18"/>
  <c r="MZ43" i="18"/>
  <c r="MY43" i="18"/>
  <c r="MW43" i="18"/>
  <c r="MV43" i="18"/>
  <c r="MU43" i="18"/>
  <c r="MQ43" i="18"/>
  <c r="MM43" i="18"/>
  <c r="ML43" i="18"/>
  <c r="MK43" i="18"/>
  <c r="MJ43" i="18"/>
  <c r="MI43" i="18"/>
  <c r="MH43" i="18"/>
  <c r="MD43" i="18"/>
  <c r="MC43" i="18"/>
  <c r="MA43" i="18"/>
  <c r="LZ43" i="18"/>
  <c r="LY43" i="18"/>
  <c r="LU43" i="18"/>
  <c r="LP43" i="18"/>
  <c r="LQ43" i="18" s="1"/>
  <c r="LO43" i="18"/>
  <c r="LN43" i="18"/>
  <c r="LM43" i="18"/>
  <c r="LL43" i="18"/>
  <c r="LH43" i="18"/>
  <c r="LG43" i="18"/>
  <c r="LE43" i="18"/>
  <c r="LD43" i="18"/>
  <c r="LC43" i="18"/>
  <c r="KY43" i="18"/>
  <c r="VT42" i="18"/>
  <c r="VU42" i="18" s="1"/>
  <c r="VS42" i="18"/>
  <c r="VR42" i="18"/>
  <c r="VQ42" i="18"/>
  <c r="VP42" i="18"/>
  <c r="VL42" i="18"/>
  <c r="VI42" i="18"/>
  <c r="VG42" i="18"/>
  <c r="VH42" i="18" s="1"/>
  <c r="VK42" i="18" s="1"/>
  <c r="VC42" i="18"/>
  <c r="UX42" i="18"/>
  <c r="UY42" i="18" s="1"/>
  <c r="UW42" i="18"/>
  <c r="UV42" i="18"/>
  <c r="UU42" i="18"/>
  <c r="UT42" i="18"/>
  <c r="UP42" i="18"/>
  <c r="UO42" i="18"/>
  <c r="UM42" i="18"/>
  <c r="UL42" i="18"/>
  <c r="UK42" i="18"/>
  <c r="UG42" i="18"/>
  <c r="UC42" i="18"/>
  <c r="UB42" i="18"/>
  <c r="UA42" i="18"/>
  <c r="TZ42" i="18"/>
  <c r="TY42" i="18"/>
  <c r="TX42" i="18"/>
  <c r="TT42" i="18"/>
  <c r="TS42" i="18"/>
  <c r="TQ42" i="18"/>
  <c r="TP42" i="18"/>
  <c r="TO42" i="18"/>
  <c r="TK42" i="18"/>
  <c r="TF42" i="18"/>
  <c r="TG42" i="18" s="1"/>
  <c r="TE42" i="18"/>
  <c r="TD42" i="18"/>
  <c r="TC42" i="18"/>
  <c r="TB42" i="18"/>
  <c r="SX42" i="18"/>
  <c r="SW42" i="18"/>
  <c r="SU42" i="18"/>
  <c r="ST42" i="18"/>
  <c r="SS42" i="18"/>
  <c r="SO42" i="18"/>
  <c r="SJ42" i="18"/>
  <c r="SK42" i="18" s="1"/>
  <c r="SI42" i="18"/>
  <c r="SH42" i="18"/>
  <c r="SG42" i="18"/>
  <c r="SF42" i="18"/>
  <c r="SB42" i="18"/>
  <c r="RY42" i="18"/>
  <c r="RW42" i="18"/>
  <c r="RX42" i="18" s="1"/>
  <c r="SA42" i="18" s="1"/>
  <c r="RS42" i="18"/>
  <c r="RN42" i="18"/>
  <c r="RO42" i="18" s="1"/>
  <c r="RM42" i="18"/>
  <c r="RL42" i="18"/>
  <c r="RK42" i="18"/>
  <c r="RJ42" i="18"/>
  <c r="RF42" i="18"/>
  <c r="RE42" i="18"/>
  <c r="RC42" i="18"/>
  <c r="RB42" i="18"/>
  <c r="RA42" i="18"/>
  <c r="QW42" i="18"/>
  <c r="QR42" i="18"/>
  <c r="QS42" i="18" s="1"/>
  <c r="QQ42" i="18"/>
  <c r="QP42" i="18"/>
  <c r="QO42" i="18"/>
  <c r="QN42" i="18"/>
  <c r="QJ42" i="18"/>
  <c r="QI42" i="18"/>
  <c r="QG42" i="18"/>
  <c r="QF42" i="18"/>
  <c r="QE42" i="18"/>
  <c r="QA42" i="18"/>
  <c r="PV42" i="18"/>
  <c r="PW42" i="18" s="1"/>
  <c r="PU42" i="18"/>
  <c r="PT42" i="18"/>
  <c r="PS42" i="18"/>
  <c r="PR42" i="18"/>
  <c r="PN42" i="18"/>
  <c r="PK42" i="18"/>
  <c r="PI42" i="18"/>
  <c r="PJ42" i="18" s="1"/>
  <c r="PM42" i="18" s="1"/>
  <c r="PE42" i="18"/>
  <c r="PA42" i="18"/>
  <c r="OZ42" i="18"/>
  <c r="OY42" i="18"/>
  <c r="OX42" i="18"/>
  <c r="OW42" i="18"/>
  <c r="OV42" i="18"/>
  <c r="OR42" i="18"/>
  <c r="OQ42" i="18"/>
  <c r="OO42" i="18"/>
  <c r="ON42" i="18"/>
  <c r="OM42" i="18"/>
  <c r="OI42" i="18"/>
  <c r="OD42" i="18"/>
  <c r="OE42" i="18" s="1"/>
  <c r="OC42" i="18"/>
  <c r="OB42" i="18"/>
  <c r="OA42" i="18"/>
  <c r="NZ42" i="18"/>
  <c r="NV42" i="18"/>
  <c r="NU42" i="18"/>
  <c r="NS42" i="18"/>
  <c r="NR42" i="18"/>
  <c r="NQ42" i="18"/>
  <c r="NM42" i="18"/>
  <c r="NI42" i="18"/>
  <c r="NH42" i="18"/>
  <c r="NG42" i="18"/>
  <c r="NF42" i="18"/>
  <c r="NE42" i="18"/>
  <c r="ND42" i="18"/>
  <c r="MZ42" i="18"/>
  <c r="MY42" i="18"/>
  <c r="MW42" i="18"/>
  <c r="MV42" i="18"/>
  <c r="MU42" i="18"/>
  <c r="MQ42" i="18"/>
  <c r="ML42" i="18"/>
  <c r="MM42" i="18" s="1"/>
  <c r="MK42" i="18"/>
  <c r="MJ42" i="18"/>
  <c r="MI42" i="18"/>
  <c r="MH42" i="18"/>
  <c r="MD42" i="18"/>
  <c r="MC42" i="18"/>
  <c r="MA42" i="18"/>
  <c r="LZ42" i="18"/>
  <c r="LY42" i="18"/>
  <c r="LU42" i="18"/>
  <c r="LP42" i="18"/>
  <c r="LQ42" i="18" s="1"/>
  <c r="LO42" i="18"/>
  <c r="LN42" i="18"/>
  <c r="LM42" i="18"/>
  <c r="LL42" i="18"/>
  <c r="LH42" i="18"/>
  <c r="LG42" i="18"/>
  <c r="LE42" i="18"/>
  <c r="LD42" i="18"/>
  <c r="LC42" i="18"/>
  <c r="KY42" i="18"/>
  <c r="VT41" i="18"/>
  <c r="VU41" i="18" s="1"/>
  <c r="VS41" i="18"/>
  <c r="VR41" i="18"/>
  <c r="VQ41" i="18"/>
  <c r="VP41" i="18"/>
  <c r="VL41" i="18"/>
  <c r="VI41" i="18"/>
  <c r="VH41" i="18"/>
  <c r="VG41" i="18"/>
  <c r="VC41" i="18"/>
  <c r="UY41" i="18"/>
  <c r="UX41" i="18"/>
  <c r="UW41" i="18"/>
  <c r="UV41" i="18"/>
  <c r="UU41" i="18"/>
  <c r="UT41" i="18"/>
  <c r="UP41" i="18"/>
  <c r="UM41" i="18"/>
  <c r="UK41" i="18"/>
  <c r="UL41" i="18" s="1"/>
  <c r="UG41" i="18"/>
  <c r="UB41" i="18"/>
  <c r="UC41" i="18" s="1"/>
  <c r="UA41" i="18"/>
  <c r="TZ41" i="18"/>
  <c r="TY41" i="18"/>
  <c r="TX41" i="18"/>
  <c r="TT41" i="18"/>
  <c r="TS41" i="18"/>
  <c r="TQ41" i="18"/>
  <c r="TP41" i="18"/>
  <c r="TO41" i="18"/>
  <c r="TF41" i="18"/>
  <c r="TG41" i="18" s="1"/>
  <c r="TD41" i="18"/>
  <c r="TC41" i="18"/>
  <c r="TB41" i="18"/>
  <c r="SX41" i="18"/>
  <c r="SU41" i="18"/>
  <c r="SS41" i="18"/>
  <c r="ST41" i="18" s="1"/>
  <c r="SO41" i="18"/>
  <c r="SJ41" i="18"/>
  <c r="SK41" i="18" s="1"/>
  <c r="SI41" i="18"/>
  <c r="SH41" i="18"/>
  <c r="SG41" i="18"/>
  <c r="SF41" i="18"/>
  <c r="SB41" i="18"/>
  <c r="RY41" i="18"/>
  <c r="RX41" i="18"/>
  <c r="RW41" i="18"/>
  <c r="RS41" i="18"/>
  <c r="RN41" i="18"/>
  <c r="RL41" i="18"/>
  <c r="RK41" i="18"/>
  <c r="RM41" i="18" s="1"/>
  <c r="RJ41" i="18"/>
  <c r="RF41" i="18"/>
  <c r="RC41" i="18"/>
  <c r="RA41" i="18"/>
  <c r="RB41" i="18" s="1"/>
  <c r="QW41" i="18"/>
  <c r="QR41" i="18"/>
  <c r="QS41" i="18" s="1"/>
  <c r="QQ41" i="18"/>
  <c r="QP41" i="18"/>
  <c r="QO41" i="18"/>
  <c r="QN41" i="18"/>
  <c r="QJ41" i="18"/>
  <c r="QG41" i="18"/>
  <c r="QE41" i="18"/>
  <c r="QF41" i="18" s="1"/>
  <c r="QI41" i="18" s="1"/>
  <c r="QA41" i="18"/>
  <c r="PV41" i="18"/>
  <c r="PW41" i="18" s="1"/>
  <c r="PU41" i="18"/>
  <c r="PT41" i="18"/>
  <c r="PS41" i="18"/>
  <c r="PR41" i="18"/>
  <c r="PN41" i="18"/>
  <c r="PK41" i="18"/>
  <c r="PI41" i="18"/>
  <c r="PJ41" i="18" s="1"/>
  <c r="PE41" i="18"/>
  <c r="OZ41" i="18"/>
  <c r="PA41" i="18" s="1"/>
  <c r="OY41" i="18"/>
  <c r="OX41" i="18"/>
  <c r="OW41" i="18"/>
  <c r="OV41" i="18"/>
  <c r="OR41" i="18"/>
  <c r="OO41" i="18"/>
  <c r="OM41" i="18"/>
  <c r="ON41" i="18" s="1"/>
  <c r="OI41" i="18"/>
  <c r="OD41" i="18"/>
  <c r="OE41" i="18" s="1"/>
  <c r="OC41" i="18"/>
  <c r="OB41" i="18"/>
  <c r="OA41" i="18"/>
  <c r="NZ41" i="18"/>
  <c r="NV41" i="18"/>
  <c r="NS41" i="18"/>
  <c r="NQ41" i="18"/>
  <c r="NR41" i="18" s="1"/>
  <c r="NM41" i="18"/>
  <c r="NH41" i="18"/>
  <c r="NI41" i="18" s="1"/>
  <c r="NG41" i="18"/>
  <c r="NF41" i="18"/>
  <c r="NE41" i="18"/>
  <c r="ND41" i="18"/>
  <c r="MZ41" i="18"/>
  <c r="MW41" i="18"/>
  <c r="MU41" i="18"/>
  <c r="MV41" i="18" s="1"/>
  <c r="MQ41" i="18"/>
  <c r="MM41" i="18"/>
  <c r="ML41" i="18"/>
  <c r="MK41" i="18"/>
  <c r="MJ41" i="18"/>
  <c r="MI41" i="18"/>
  <c r="MH41" i="18"/>
  <c r="MD41" i="18"/>
  <c r="MA41" i="18"/>
  <c r="LY41" i="18"/>
  <c r="LZ41" i="18" s="1"/>
  <c r="MC41" i="18" s="1"/>
  <c r="LU41" i="18"/>
  <c r="LP41" i="18"/>
  <c r="LQ41" i="18" s="1"/>
  <c r="LO41" i="18"/>
  <c r="LN41" i="18"/>
  <c r="LM41" i="18"/>
  <c r="LL41" i="18"/>
  <c r="LH41" i="18"/>
  <c r="LE41" i="18"/>
  <c r="LC41" i="18"/>
  <c r="LD41" i="18" s="1"/>
  <c r="LG41" i="18" s="1"/>
  <c r="KY41" i="18"/>
  <c r="VU40" i="18"/>
  <c r="VT40" i="18"/>
  <c r="VS40" i="18"/>
  <c r="VR40" i="18"/>
  <c r="VQ40" i="18"/>
  <c r="VP40" i="18"/>
  <c r="VL40" i="18"/>
  <c r="VK40" i="18"/>
  <c r="VI40" i="18"/>
  <c r="VH40" i="18"/>
  <c r="VG40" i="18"/>
  <c r="VC40" i="18"/>
  <c r="UX40" i="18"/>
  <c r="UY40" i="18" s="1"/>
  <c r="UW40" i="18"/>
  <c r="UV40" i="18"/>
  <c r="UU40" i="18"/>
  <c r="UT40" i="18"/>
  <c r="UP40" i="18"/>
  <c r="UO40" i="18"/>
  <c r="UM40" i="18"/>
  <c r="UL40" i="18"/>
  <c r="UK40" i="18"/>
  <c r="UG40" i="18"/>
  <c r="UC40" i="18"/>
  <c r="UB40" i="18"/>
  <c r="UA40" i="18"/>
  <c r="TZ40" i="18"/>
  <c r="TY40" i="18"/>
  <c r="TX40" i="18"/>
  <c r="TT40" i="18"/>
  <c r="TS40" i="18"/>
  <c r="TQ40" i="18"/>
  <c r="TP40" i="18"/>
  <c r="TO40" i="18"/>
  <c r="TK40" i="18"/>
  <c r="TF40" i="18"/>
  <c r="TG40" i="18" s="1"/>
  <c r="TE40" i="18"/>
  <c r="TD40" i="18"/>
  <c r="TC40" i="18"/>
  <c r="TB40" i="18"/>
  <c r="SX40" i="18"/>
  <c r="SW40" i="18"/>
  <c r="SU40" i="18"/>
  <c r="ST40" i="18"/>
  <c r="SS40" i="18"/>
  <c r="SO40" i="18"/>
  <c r="SJ40" i="18"/>
  <c r="SK40" i="18" s="1"/>
  <c r="SI40" i="18"/>
  <c r="SH40" i="18"/>
  <c r="SG40" i="18"/>
  <c r="SF40" i="18"/>
  <c r="SB40" i="18"/>
  <c r="SA40" i="18"/>
  <c r="RY40" i="18"/>
  <c r="RX40" i="18"/>
  <c r="RW40" i="18"/>
  <c r="RS40" i="18"/>
  <c r="RN40" i="18"/>
  <c r="RO40" i="18" s="1"/>
  <c r="RM40" i="18"/>
  <c r="RL40" i="18"/>
  <c r="RK40" i="18"/>
  <c r="RJ40" i="18"/>
  <c r="RF40" i="18"/>
  <c r="RE40" i="18"/>
  <c r="RC40" i="18"/>
  <c r="RB40" i="18"/>
  <c r="RA40" i="18"/>
  <c r="QW40" i="18"/>
  <c r="QS40" i="18"/>
  <c r="QR40" i="18"/>
  <c r="QQ40" i="18"/>
  <c r="QP40" i="18"/>
  <c r="QO40" i="18"/>
  <c r="QN40" i="18"/>
  <c r="QJ40" i="18"/>
  <c r="QI40" i="18"/>
  <c r="QG40" i="18"/>
  <c r="QF40" i="18"/>
  <c r="QE40" i="18"/>
  <c r="QA40" i="18"/>
  <c r="PV40" i="18"/>
  <c r="PW40" i="18" s="1"/>
  <c r="PU40" i="18"/>
  <c r="PT40" i="18"/>
  <c r="PS40" i="18"/>
  <c r="PR40" i="18"/>
  <c r="PN40" i="18"/>
  <c r="PM40" i="18"/>
  <c r="PK40" i="18"/>
  <c r="PJ40" i="18"/>
  <c r="PI40" i="18"/>
  <c r="PE40" i="18"/>
  <c r="OZ40" i="18"/>
  <c r="PA40" i="18" s="1"/>
  <c r="OY40" i="18"/>
  <c r="OX40" i="18"/>
  <c r="OW40" i="18"/>
  <c r="OV40" i="18"/>
  <c r="OR40" i="18"/>
  <c r="OQ40" i="18"/>
  <c r="OO40" i="18"/>
  <c r="ON40" i="18"/>
  <c r="OM40" i="18"/>
  <c r="OI40" i="18"/>
  <c r="OD40" i="18"/>
  <c r="OE40" i="18" s="1"/>
  <c r="OC40" i="18"/>
  <c r="OB40" i="18"/>
  <c r="OA40" i="18"/>
  <c r="NZ40" i="18"/>
  <c r="NV40" i="18"/>
  <c r="NU40" i="18"/>
  <c r="NS40" i="18"/>
  <c r="NR40" i="18"/>
  <c r="NQ40" i="18"/>
  <c r="NM40" i="18"/>
  <c r="NI40" i="18"/>
  <c r="NH40" i="18"/>
  <c r="NG40" i="18"/>
  <c r="NF40" i="18"/>
  <c r="NE40" i="18"/>
  <c r="ND40" i="18"/>
  <c r="MZ40" i="18"/>
  <c r="MY40" i="18"/>
  <c r="MW40" i="18"/>
  <c r="MV40" i="18"/>
  <c r="MU40" i="18"/>
  <c r="MQ40" i="18"/>
  <c r="ML40" i="18"/>
  <c r="MM40" i="18" s="1"/>
  <c r="MK40" i="18"/>
  <c r="MJ40" i="18"/>
  <c r="MI40" i="18"/>
  <c r="MH40" i="18"/>
  <c r="MD40" i="18"/>
  <c r="MC40" i="18"/>
  <c r="MA40" i="18"/>
  <c r="LZ40" i="18"/>
  <c r="LY40" i="18"/>
  <c r="LU40" i="18"/>
  <c r="LP40" i="18"/>
  <c r="LQ40" i="18" s="1"/>
  <c r="LO40" i="18"/>
  <c r="LN40" i="18"/>
  <c r="LM40" i="18"/>
  <c r="LL40" i="18"/>
  <c r="LH40" i="18"/>
  <c r="LG40" i="18"/>
  <c r="LE40" i="18"/>
  <c r="LD40" i="18"/>
  <c r="LC40" i="18"/>
  <c r="KY40" i="18"/>
  <c r="VT39" i="18"/>
  <c r="VU39" i="18" s="1"/>
  <c r="VS39" i="18"/>
  <c r="VR39" i="18"/>
  <c r="VQ39" i="18"/>
  <c r="VP39" i="18"/>
  <c r="VL39" i="18"/>
  <c r="VK39" i="18"/>
  <c r="VI39" i="18"/>
  <c r="VH39" i="18"/>
  <c r="VG39" i="18"/>
  <c r="VC39" i="18"/>
  <c r="UY39" i="18"/>
  <c r="UX39" i="18"/>
  <c r="UW39" i="18"/>
  <c r="UV39" i="18"/>
  <c r="UU39" i="18"/>
  <c r="UT39" i="18"/>
  <c r="UP39" i="18"/>
  <c r="UO39" i="18"/>
  <c r="UM39" i="18"/>
  <c r="UL39" i="18"/>
  <c r="UK39" i="18"/>
  <c r="UG39" i="18"/>
  <c r="UB39" i="18"/>
  <c r="UC39" i="18" s="1"/>
  <c r="UA39" i="18"/>
  <c r="TZ39" i="18"/>
  <c r="TY39" i="18"/>
  <c r="TX39" i="18"/>
  <c r="TT39" i="18"/>
  <c r="TS39" i="18"/>
  <c r="TQ39" i="18"/>
  <c r="TP39" i="18"/>
  <c r="TO39" i="18"/>
  <c r="TK39" i="18"/>
  <c r="TG39" i="18"/>
  <c r="TF39" i="18"/>
  <c r="TE39" i="18"/>
  <c r="TD39" i="18"/>
  <c r="TC39" i="18"/>
  <c r="TB39" i="18"/>
  <c r="SX39" i="18"/>
  <c r="SU39" i="18"/>
  <c r="SS39" i="18"/>
  <c r="ST39" i="18" s="1"/>
  <c r="SW39" i="18" s="1"/>
  <c r="SO39" i="18"/>
  <c r="SJ39" i="18"/>
  <c r="SK39" i="18" s="1"/>
  <c r="SI39" i="18"/>
  <c r="SH39" i="18"/>
  <c r="SG39" i="18"/>
  <c r="SF39" i="18"/>
  <c r="SB39" i="18"/>
  <c r="SA39" i="18"/>
  <c r="RY39" i="18"/>
  <c r="RX39" i="18"/>
  <c r="RW39" i="18"/>
  <c r="RS39" i="18"/>
  <c r="RN39" i="18"/>
  <c r="RO39" i="18" s="1"/>
  <c r="RM39" i="18"/>
  <c r="RL39" i="18"/>
  <c r="RK39" i="18"/>
  <c r="RJ39" i="18"/>
  <c r="RF39" i="18"/>
  <c r="RE39" i="18"/>
  <c r="RC39" i="18"/>
  <c r="RB39" i="18"/>
  <c r="RA39" i="18"/>
  <c r="QW39" i="18"/>
  <c r="QR39" i="18"/>
  <c r="QS39" i="18" s="1"/>
  <c r="QQ39" i="18"/>
  <c r="QP39" i="18"/>
  <c r="QO39" i="18"/>
  <c r="QN39" i="18"/>
  <c r="QJ39" i="18"/>
  <c r="QI39" i="18"/>
  <c r="QG39" i="18"/>
  <c r="QF39" i="18"/>
  <c r="QE39" i="18"/>
  <c r="QA39" i="18"/>
  <c r="PW39" i="18"/>
  <c r="PV39" i="18"/>
  <c r="PU39" i="18"/>
  <c r="PT39" i="18"/>
  <c r="PS39" i="18"/>
  <c r="PR39" i="18"/>
  <c r="PN39" i="18"/>
  <c r="PM39" i="18"/>
  <c r="PK39" i="18"/>
  <c r="PJ39" i="18"/>
  <c r="PI39" i="18"/>
  <c r="PE39" i="18"/>
  <c r="OZ39" i="18"/>
  <c r="PA39" i="18" s="1"/>
  <c r="OY39" i="18"/>
  <c r="OX39" i="18"/>
  <c r="OW39" i="18"/>
  <c r="OV39" i="18"/>
  <c r="OR39" i="18"/>
  <c r="OQ39" i="18"/>
  <c r="OO39" i="18"/>
  <c r="ON39" i="18"/>
  <c r="OM39" i="18"/>
  <c r="OI39" i="18"/>
  <c r="OD39" i="18"/>
  <c r="OE39" i="18" s="1"/>
  <c r="OC39" i="18"/>
  <c r="OB39" i="18"/>
  <c r="OA39" i="18"/>
  <c r="NZ39" i="18"/>
  <c r="NV39" i="18"/>
  <c r="NU39" i="18"/>
  <c r="NS39" i="18"/>
  <c r="NR39" i="18"/>
  <c r="NQ39" i="18"/>
  <c r="NM39" i="18"/>
  <c r="NH39" i="18"/>
  <c r="NI39" i="18" s="1"/>
  <c r="NG39" i="18"/>
  <c r="NF39" i="18"/>
  <c r="NE39" i="18"/>
  <c r="ND39" i="18"/>
  <c r="MZ39" i="18"/>
  <c r="MY39" i="18"/>
  <c r="MW39" i="18"/>
  <c r="MV39" i="18"/>
  <c r="MU39" i="18"/>
  <c r="MQ39" i="18"/>
  <c r="MM39" i="18"/>
  <c r="ML39" i="18"/>
  <c r="MK39" i="18"/>
  <c r="MJ39" i="18"/>
  <c r="MI39" i="18"/>
  <c r="MH39" i="18"/>
  <c r="MD39" i="18"/>
  <c r="MC39" i="18"/>
  <c r="MA39" i="18"/>
  <c r="LZ39" i="18"/>
  <c r="LY39" i="18"/>
  <c r="LU39" i="18"/>
  <c r="LP39" i="18"/>
  <c r="LQ39" i="18" s="1"/>
  <c r="LO39" i="18"/>
  <c r="LN39" i="18"/>
  <c r="LM39" i="18"/>
  <c r="LL39" i="18"/>
  <c r="LH39" i="18"/>
  <c r="LG39" i="18"/>
  <c r="LE39" i="18"/>
  <c r="LD39" i="18"/>
  <c r="LC39" i="18"/>
  <c r="KY39" i="18"/>
  <c r="VT38" i="18"/>
  <c r="VU38" i="18" s="1"/>
  <c r="VS38" i="18"/>
  <c r="VR38" i="18"/>
  <c r="VQ38" i="18"/>
  <c r="VP38" i="18"/>
  <c r="VL38" i="18"/>
  <c r="VK38" i="18"/>
  <c r="VI38" i="18"/>
  <c r="VH38" i="18"/>
  <c r="VG38" i="18"/>
  <c r="UX38" i="18"/>
  <c r="UY38" i="18" s="1"/>
  <c r="UW38" i="18"/>
  <c r="UV38" i="18"/>
  <c r="UU38" i="18"/>
  <c r="UT38" i="18"/>
  <c r="UP38" i="18"/>
  <c r="UO38" i="18"/>
  <c r="UM38" i="18"/>
  <c r="UL38" i="18"/>
  <c r="UK38" i="18"/>
  <c r="UB38" i="18"/>
  <c r="UC38" i="18" s="1"/>
  <c r="UA38" i="18"/>
  <c r="TZ38" i="18"/>
  <c r="TY38" i="18"/>
  <c r="TX38" i="18"/>
  <c r="TT38" i="18"/>
  <c r="TS38" i="18"/>
  <c r="TQ38" i="18"/>
  <c r="TP38" i="18"/>
  <c r="TO38" i="18"/>
  <c r="TF38" i="18"/>
  <c r="TG38" i="18" s="1"/>
  <c r="TE38" i="18"/>
  <c r="TD38" i="18"/>
  <c r="TC38" i="18"/>
  <c r="TB38" i="18"/>
  <c r="SX38" i="18"/>
  <c r="SU38" i="18"/>
  <c r="SS38" i="18"/>
  <c r="ST38" i="18" s="1"/>
  <c r="SW38" i="18" s="1"/>
  <c r="SO38" i="18"/>
  <c r="SJ38" i="18"/>
  <c r="SK38" i="18" s="1"/>
  <c r="SI38" i="18"/>
  <c r="SH38" i="18"/>
  <c r="SG38" i="18"/>
  <c r="SF38" i="18"/>
  <c r="SB38" i="18"/>
  <c r="SA38" i="18"/>
  <c r="RY38" i="18"/>
  <c r="RX38" i="18"/>
  <c r="RW38" i="18"/>
  <c r="RN38" i="18"/>
  <c r="RO38" i="18" s="1"/>
  <c r="RM38" i="18"/>
  <c r="RL38" i="18"/>
  <c r="RK38" i="18"/>
  <c r="RJ38" i="18"/>
  <c r="RF38" i="18"/>
  <c r="RC38" i="18"/>
  <c r="RA38" i="18"/>
  <c r="RB38" i="18" s="1"/>
  <c r="QW38" i="18"/>
  <c r="QS38" i="18"/>
  <c r="QR38" i="18"/>
  <c r="QQ38" i="18"/>
  <c r="QP38" i="18"/>
  <c r="QO38" i="18"/>
  <c r="QN38" i="18"/>
  <c r="QJ38" i="18"/>
  <c r="QI38" i="18"/>
  <c r="QG38" i="18"/>
  <c r="QF38" i="18"/>
  <c r="QE38" i="18"/>
  <c r="PV38" i="18"/>
  <c r="PW38" i="18" s="1"/>
  <c r="PU38" i="18"/>
  <c r="PT38" i="18"/>
  <c r="PS38" i="18"/>
  <c r="PR38" i="18"/>
  <c r="PN38" i="18"/>
  <c r="PM38" i="18"/>
  <c r="PK38" i="18"/>
  <c r="PJ38" i="18"/>
  <c r="PI38" i="18"/>
  <c r="OZ38" i="18"/>
  <c r="PA38" i="18" s="1"/>
  <c r="OY38" i="18"/>
  <c r="OX38" i="18"/>
  <c r="OW38" i="18"/>
  <c r="OV38" i="18"/>
  <c r="OR38" i="18"/>
  <c r="OQ38" i="18"/>
  <c r="OO38" i="18"/>
  <c r="ON38" i="18"/>
  <c r="OM38" i="18"/>
  <c r="OD38" i="18"/>
  <c r="OE38" i="18" s="1"/>
  <c r="OC38" i="18"/>
  <c r="OB38" i="18"/>
  <c r="OA38" i="18"/>
  <c r="NZ38" i="18"/>
  <c r="NV38" i="18"/>
  <c r="NU38" i="18"/>
  <c r="NS38" i="18"/>
  <c r="NR38" i="18"/>
  <c r="NQ38" i="18"/>
  <c r="NI38" i="18"/>
  <c r="NH38" i="18"/>
  <c r="NG38" i="18"/>
  <c r="NF38" i="18"/>
  <c r="NE38" i="18"/>
  <c r="ND38" i="18"/>
  <c r="MZ38" i="18"/>
  <c r="MW38" i="18"/>
  <c r="MU38" i="18"/>
  <c r="MV38" i="18" s="1"/>
  <c r="MY38" i="18" s="1"/>
  <c r="MQ38" i="18"/>
  <c r="ML38" i="18"/>
  <c r="MM38" i="18" s="1"/>
  <c r="MK38" i="18"/>
  <c r="MJ38" i="18"/>
  <c r="MI38" i="18"/>
  <c r="MH38" i="18"/>
  <c r="MD38" i="18"/>
  <c r="MC38" i="18"/>
  <c r="MA38" i="18"/>
  <c r="LZ38" i="18"/>
  <c r="LY38" i="18"/>
  <c r="LP38" i="18"/>
  <c r="LQ38" i="18" s="1"/>
  <c r="LO38" i="18"/>
  <c r="LN38" i="18"/>
  <c r="LM38" i="18"/>
  <c r="LL38" i="18"/>
  <c r="LH38" i="18"/>
  <c r="LE38" i="18"/>
  <c r="LC38" i="18"/>
  <c r="LD38" i="18" s="1"/>
  <c r="KY38" i="18"/>
  <c r="VT37" i="18"/>
  <c r="VU37" i="18" s="1"/>
  <c r="VS37" i="18"/>
  <c r="VR37" i="18"/>
  <c r="VQ37" i="18"/>
  <c r="VP37" i="18"/>
  <c r="VL37" i="18"/>
  <c r="VK37" i="18"/>
  <c r="VI37" i="18"/>
  <c r="VH37" i="18"/>
  <c r="VG37" i="18"/>
  <c r="VC37" i="18"/>
  <c r="UY37" i="18"/>
  <c r="UX37" i="18"/>
  <c r="UW37" i="18"/>
  <c r="UV37" i="18"/>
  <c r="UU37" i="18"/>
  <c r="UT37" i="18"/>
  <c r="UP37" i="18"/>
  <c r="UO37" i="18"/>
  <c r="UM37" i="18"/>
  <c r="UL37" i="18"/>
  <c r="UK37" i="18"/>
  <c r="UG37" i="18"/>
  <c r="UB37" i="18"/>
  <c r="UC37" i="18" s="1"/>
  <c r="UA37" i="18"/>
  <c r="TZ37" i="18"/>
  <c r="TY37" i="18"/>
  <c r="TX37" i="18"/>
  <c r="TT37" i="18"/>
  <c r="TS37" i="18"/>
  <c r="TQ37" i="18"/>
  <c r="TP37" i="18"/>
  <c r="TO37" i="18"/>
  <c r="TK37" i="18"/>
  <c r="TF37" i="18"/>
  <c r="TG37" i="18" s="1"/>
  <c r="TE37" i="18"/>
  <c r="TD37" i="18"/>
  <c r="TC37" i="18"/>
  <c r="TB37" i="18"/>
  <c r="SX37" i="18"/>
  <c r="SW37" i="18"/>
  <c r="SU37" i="18"/>
  <c r="ST37" i="18"/>
  <c r="SS37" i="18"/>
  <c r="SO37" i="18"/>
  <c r="SJ37" i="18"/>
  <c r="SK37" i="18" s="1"/>
  <c r="SI37" i="18"/>
  <c r="SH37" i="18"/>
  <c r="SG37" i="18"/>
  <c r="SF37" i="18"/>
  <c r="SB37" i="18"/>
  <c r="SA37" i="18"/>
  <c r="RY37" i="18"/>
  <c r="RX37" i="18"/>
  <c r="RW37" i="18"/>
  <c r="RS37" i="18"/>
  <c r="RN37" i="18"/>
  <c r="RO37" i="18" s="1"/>
  <c r="RM37" i="18"/>
  <c r="RL37" i="18"/>
  <c r="RK37" i="18"/>
  <c r="RJ37" i="18"/>
  <c r="RF37" i="18"/>
  <c r="RE37" i="18"/>
  <c r="RC37" i="18"/>
  <c r="RB37" i="18"/>
  <c r="RA37" i="18"/>
  <c r="QW37" i="18"/>
  <c r="QR37" i="18"/>
  <c r="QS37" i="18" s="1"/>
  <c r="QQ37" i="18"/>
  <c r="QP37" i="18"/>
  <c r="QO37" i="18"/>
  <c r="QN37" i="18"/>
  <c r="QJ37" i="18"/>
  <c r="QI37" i="18"/>
  <c r="QG37" i="18"/>
  <c r="QF37" i="18"/>
  <c r="QE37" i="18"/>
  <c r="QA37" i="18"/>
  <c r="PV37" i="18"/>
  <c r="PW37" i="18" s="1"/>
  <c r="PU37" i="18"/>
  <c r="PT37" i="18"/>
  <c r="PS37" i="18"/>
  <c r="PR37" i="18"/>
  <c r="PN37" i="18"/>
  <c r="PK37" i="18"/>
  <c r="PI37" i="18"/>
  <c r="PJ37" i="18" s="1"/>
  <c r="PM37" i="18" s="1"/>
  <c r="PE37" i="18"/>
  <c r="OZ37" i="18"/>
  <c r="PA37" i="18" s="1"/>
  <c r="OY37" i="18"/>
  <c r="OX37" i="18"/>
  <c r="OW37" i="18"/>
  <c r="OV37" i="18"/>
  <c r="OR37" i="18"/>
  <c r="OQ37" i="18"/>
  <c r="OO37" i="18"/>
  <c r="ON37" i="18"/>
  <c r="OM37" i="18"/>
  <c r="OI37" i="18"/>
  <c r="OE37" i="18"/>
  <c r="OD37" i="18"/>
  <c r="OC37" i="18"/>
  <c r="OB37" i="18"/>
  <c r="OA37" i="18"/>
  <c r="NZ37" i="18"/>
  <c r="NV37" i="18"/>
  <c r="NU37" i="18"/>
  <c r="NS37" i="18"/>
  <c r="NR37" i="18"/>
  <c r="NQ37" i="18"/>
  <c r="NM37" i="18"/>
  <c r="NH37" i="18"/>
  <c r="NI37" i="18" s="1"/>
  <c r="NG37" i="18"/>
  <c r="NF37" i="18"/>
  <c r="NE37" i="18"/>
  <c r="ND37" i="18"/>
  <c r="MZ37" i="18"/>
  <c r="MY37" i="18"/>
  <c r="MW37" i="18"/>
  <c r="MV37" i="18"/>
  <c r="MU37" i="18"/>
  <c r="MQ37" i="18"/>
  <c r="ML37" i="18"/>
  <c r="MM37" i="18" s="1"/>
  <c r="MK37" i="18"/>
  <c r="MJ37" i="18"/>
  <c r="MI37" i="18"/>
  <c r="MH37" i="18"/>
  <c r="MD37" i="18"/>
  <c r="MC37" i="18"/>
  <c r="MA37" i="18"/>
  <c r="LZ37" i="18"/>
  <c r="LY37" i="18"/>
  <c r="LU37" i="18"/>
  <c r="LP37" i="18"/>
  <c r="LQ37" i="18" s="1"/>
  <c r="LO37" i="18"/>
  <c r="LN37" i="18"/>
  <c r="LM37" i="18"/>
  <c r="LL37" i="18"/>
  <c r="LH37" i="18"/>
  <c r="LG37" i="18"/>
  <c r="LE37" i="18"/>
  <c r="LD37" i="18"/>
  <c r="LC37" i="18"/>
  <c r="KY37" i="18"/>
  <c r="VU36" i="18"/>
  <c r="VT36" i="18"/>
  <c r="VS36" i="18"/>
  <c r="VR36" i="18"/>
  <c r="VQ36" i="18"/>
  <c r="VP36" i="18"/>
  <c r="VL36" i="18"/>
  <c r="VK36" i="18"/>
  <c r="VI36" i="18"/>
  <c r="VH36" i="18"/>
  <c r="VG36" i="18"/>
  <c r="VC36" i="18"/>
  <c r="UX36" i="18"/>
  <c r="UY36" i="18" s="1"/>
  <c r="UW36" i="18"/>
  <c r="UV36" i="18"/>
  <c r="UU36" i="18"/>
  <c r="UT36" i="18"/>
  <c r="UP36" i="18"/>
  <c r="UO36" i="18"/>
  <c r="UM36" i="18"/>
  <c r="UL36" i="18"/>
  <c r="UK36" i="18"/>
  <c r="UG36" i="18"/>
  <c r="UB36" i="18"/>
  <c r="UC36" i="18" s="1"/>
  <c r="UA36" i="18"/>
  <c r="TZ36" i="18"/>
  <c r="TY36" i="18"/>
  <c r="TX36" i="18"/>
  <c r="TT36" i="18"/>
  <c r="TS36" i="18"/>
  <c r="TQ36" i="18"/>
  <c r="TP36" i="18"/>
  <c r="TO36" i="18"/>
  <c r="TK36" i="18"/>
  <c r="TF36" i="18"/>
  <c r="TG36" i="18" s="1"/>
  <c r="TE36" i="18"/>
  <c r="TD36" i="18"/>
  <c r="TC36" i="18"/>
  <c r="TB36" i="18"/>
  <c r="SX36" i="18"/>
  <c r="SW36" i="18"/>
  <c r="SU36" i="18"/>
  <c r="ST36" i="18"/>
  <c r="SS36" i="18"/>
  <c r="SO36" i="18"/>
  <c r="SK36" i="18"/>
  <c r="SJ36" i="18"/>
  <c r="SI36" i="18"/>
  <c r="SH36" i="18"/>
  <c r="SG36" i="18"/>
  <c r="SF36" i="18"/>
  <c r="SB36" i="18"/>
  <c r="RY36" i="18"/>
  <c r="RW36" i="18"/>
  <c r="RX36" i="18" s="1"/>
  <c r="SA36" i="18" s="1"/>
  <c r="RS36" i="18"/>
  <c r="RN36" i="18"/>
  <c r="RO36" i="18" s="1"/>
  <c r="RM36" i="18"/>
  <c r="RL36" i="18"/>
  <c r="RK36" i="18"/>
  <c r="RJ36" i="18"/>
  <c r="RF36" i="18"/>
  <c r="RE36" i="18"/>
  <c r="RC36" i="18"/>
  <c r="RB36" i="18"/>
  <c r="RA36" i="18"/>
  <c r="QW36" i="18"/>
  <c r="QR36" i="18"/>
  <c r="QS36" i="18" s="1"/>
  <c r="QQ36" i="18"/>
  <c r="QP36" i="18"/>
  <c r="QO36" i="18"/>
  <c r="QN36" i="18"/>
  <c r="QJ36" i="18"/>
  <c r="QG36" i="18"/>
  <c r="QE36" i="18"/>
  <c r="QF36" i="18" s="1"/>
  <c r="QI36" i="18" s="1"/>
  <c r="QA36" i="18"/>
  <c r="PV36" i="18"/>
  <c r="PW36" i="18" s="1"/>
  <c r="PU36" i="18"/>
  <c r="PT36" i="18"/>
  <c r="PS36" i="18"/>
  <c r="PR36" i="18"/>
  <c r="PN36" i="18"/>
  <c r="PK36" i="18"/>
  <c r="PI36" i="18"/>
  <c r="PJ36" i="18" s="1"/>
  <c r="PE36" i="18"/>
  <c r="OZ36" i="18"/>
  <c r="PA36" i="18" s="1"/>
  <c r="OY36" i="18"/>
  <c r="OX36" i="18"/>
  <c r="OW36" i="18"/>
  <c r="OV36" i="18"/>
  <c r="OR36" i="18"/>
  <c r="OQ36" i="18"/>
  <c r="OO36" i="18"/>
  <c r="ON36" i="18"/>
  <c r="OM36" i="18"/>
  <c r="OI36" i="18"/>
  <c r="OD36" i="18"/>
  <c r="OE36" i="18" s="1"/>
  <c r="OC36" i="18"/>
  <c r="OB36" i="18"/>
  <c r="OA36" i="18"/>
  <c r="NZ36" i="18"/>
  <c r="NV36" i="18"/>
  <c r="NU36" i="18"/>
  <c r="NS36" i="18"/>
  <c r="NR36" i="18"/>
  <c r="NQ36" i="18"/>
  <c r="NM36" i="18"/>
  <c r="NH36" i="18"/>
  <c r="NI36" i="18" s="1"/>
  <c r="NG36" i="18"/>
  <c r="NF36" i="18"/>
  <c r="NE36" i="18"/>
  <c r="ND36" i="18"/>
  <c r="MZ36" i="18"/>
  <c r="MY36" i="18"/>
  <c r="MW36" i="18"/>
  <c r="MV36" i="18"/>
  <c r="MU36" i="18"/>
  <c r="MQ36" i="18"/>
  <c r="ML36" i="18"/>
  <c r="MM36" i="18" s="1"/>
  <c r="MK36" i="18"/>
  <c r="MJ36" i="18"/>
  <c r="MI36" i="18"/>
  <c r="MH36" i="18"/>
  <c r="MD36" i="18"/>
  <c r="MA36" i="18"/>
  <c r="LY36" i="18"/>
  <c r="LZ36" i="18" s="1"/>
  <c r="LU36" i="18"/>
  <c r="LQ36" i="18"/>
  <c r="LP36" i="18"/>
  <c r="LO36" i="18"/>
  <c r="LN36" i="18"/>
  <c r="LM36" i="18"/>
  <c r="LL36" i="18"/>
  <c r="LH36" i="18"/>
  <c r="LG36" i="18"/>
  <c r="LE36" i="18"/>
  <c r="LD36" i="18"/>
  <c r="LC36" i="18"/>
  <c r="KY36" i="18"/>
  <c r="VU35" i="18"/>
  <c r="VT35" i="18"/>
  <c r="VS35" i="18"/>
  <c r="VR35" i="18"/>
  <c r="VQ35" i="18"/>
  <c r="VP35" i="18"/>
  <c r="VL35" i="18"/>
  <c r="VI35" i="18"/>
  <c r="VG35" i="18"/>
  <c r="VH35" i="18" s="1"/>
  <c r="VK35" i="18" s="1"/>
  <c r="VC35" i="18"/>
  <c r="UY35" i="18"/>
  <c r="UX35" i="18"/>
  <c r="UW35" i="18"/>
  <c r="UV35" i="18"/>
  <c r="UU35" i="18"/>
  <c r="UT35" i="18"/>
  <c r="UP35" i="18"/>
  <c r="UM35" i="18"/>
  <c r="UL35" i="18"/>
  <c r="UK35" i="18"/>
  <c r="UG35" i="18"/>
  <c r="UC35" i="18"/>
  <c r="UB35" i="18"/>
  <c r="UA35" i="18"/>
  <c r="TZ35" i="18"/>
  <c r="TY35" i="18"/>
  <c r="TX35" i="18"/>
  <c r="TT35" i="18"/>
  <c r="TS35" i="18"/>
  <c r="TQ35" i="18"/>
  <c r="TP35" i="18"/>
  <c r="TO35" i="18"/>
  <c r="TG35" i="18"/>
  <c r="TF35" i="18"/>
  <c r="TE35" i="18"/>
  <c r="TD35" i="18"/>
  <c r="TC35" i="18"/>
  <c r="TB35" i="18"/>
  <c r="SX35" i="18"/>
  <c r="SW35" i="18"/>
  <c r="SU35" i="18"/>
  <c r="ST35" i="18"/>
  <c r="SS35" i="18"/>
  <c r="SK35" i="18"/>
  <c r="SJ35" i="18"/>
  <c r="SI35" i="18"/>
  <c r="SH35" i="18"/>
  <c r="SG35" i="18"/>
  <c r="SF35" i="18"/>
  <c r="SB35" i="18"/>
  <c r="RY35" i="18"/>
  <c r="RX35" i="18"/>
  <c r="RW35" i="18"/>
  <c r="RS35" i="18"/>
  <c r="RO35" i="18"/>
  <c r="RN35" i="18"/>
  <c r="RM35" i="18"/>
  <c r="RL35" i="18"/>
  <c r="RK35" i="18"/>
  <c r="RJ35" i="18"/>
  <c r="RF35" i="18"/>
  <c r="RE35" i="18"/>
  <c r="RC35" i="18"/>
  <c r="RB35" i="18"/>
  <c r="RA35" i="18"/>
  <c r="QS35" i="18"/>
  <c r="QR35" i="18"/>
  <c r="QQ35" i="18"/>
  <c r="QP35" i="18"/>
  <c r="QO35" i="18"/>
  <c r="QN35" i="18"/>
  <c r="QJ35" i="18"/>
  <c r="QG35" i="18"/>
  <c r="QE35" i="18"/>
  <c r="QF35" i="18" s="1"/>
  <c r="QA35" i="18"/>
  <c r="PW35" i="18"/>
  <c r="PV35" i="18"/>
  <c r="PU35" i="18"/>
  <c r="PT35" i="18"/>
  <c r="PS35" i="18"/>
  <c r="PR35" i="18"/>
  <c r="PN35" i="18"/>
  <c r="PK35" i="18"/>
  <c r="PI35" i="18"/>
  <c r="PJ35" i="18" s="1"/>
  <c r="PE35" i="18"/>
  <c r="PA35" i="18"/>
  <c r="OZ35" i="18"/>
  <c r="OY35" i="18"/>
  <c r="OX35" i="18"/>
  <c r="OW35" i="18"/>
  <c r="OV35" i="18"/>
  <c r="OR35" i="18"/>
  <c r="OQ35" i="18"/>
  <c r="OO35" i="18"/>
  <c r="ON35" i="18"/>
  <c r="OM35" i="18"/>
  <c r="OD35" i="18"/>
  <c r="OB35" i="18"/>
  <c r="OA35" i="18"/>
  <c r="OC35" i="18" s="1"/>
  <c r="NZ35" i="18"/>
  <c r="NV35" i="18"/>
  <c r="NS35" i="18"/>
  <c r="NQ35" i="18"/>
  <c r="NR35" i="18" s="1"/>
  <c r="NM35" i="18"/>
  <c r="NI35" i="18"/>
  <c r="NH35" i="18"/>
  <c r="NG35" i="18"/>
  <c r="NF35" i="18"/>
  <c r="NE35" i="18"/>
  <c r="ND35" i="18"/>
  <c r="MZ35" i="18"/>
  <c r="MY35" i="18"/>
  <c r="MW35" i="18"/>
  <c r="MV35" i="18"/>
  <c r="MU35" i="18"/>
  <c r="MM35" i="18"/>
  <c r="ML35" i="18"/>
  <c r="MK35" i="18"/>
  <c r="MJ35" i="18"/>
  <c r="MI35" i="18"/>
  <c r="MH35" i="18"/>
  <c r="MD35" i="18"/>
  <c r="MA35" i="18"/>
  <c r="LY35" i="18"/>
  <c r="LZ35" i="18" s="1"/>
  <c r="MC35" i="18" s="1"/>
  <c r="LU35" i="18"/>
  <c r="LQ35" i="18"/>
  <c r="LP35" i="18"/>
  <c r="LO35" i="18"/>
  <c r="LN35" i="18"/>
  <c r="LM35" i="18"/>
  <c r="LL35" i="18"/>
  <c r="LH35" i="18"/>
  <c r="LG35" i="18"/>
  <c r="LE35" i="18"/>
  <c r="LD35" i="18"/>
  <c r="LC35" i="18"/>
  <c r="VU34" i="18"/>
  <c r="VT34" i="18"/>
  <c r="VS34" i="18"/>
  <c r="VR34" i="18"/>
  <c r="VQ34" i="18"/>
  <c r="VP34" i="18"/>
  <c r="VL34" i="18"/>
  <c r="VK34" i="18"/>
  <c r="VI34" i="18"/>
  <c r="VH34" i="18"/>
  <c r="VG34" i="18"/>
  <c r="VC34" i="18"/>
  <c r="UY34" i="18"/>
  <c r="UX34" i="18"/>
  <c r="UW34" i="18"/>
  <c r="UV34" i="18"/>
  <c r="UU34" i="18"/>
  <c r="UT34" i="18"/>
  <c r="UP34" i="18"/>
  <c r="UO34" i="18"/>
  <c r="UM34" i="18"/>
  <c r="UL34" i="18"/>
  <c r="UK34" i="18"/>
  <c r="UG34" i="18"/>
  <c r="UC34" i="18"/>
  <c r="UB34" i="18"/>
  <c r="UA34" i="18"/>
  <c r="TZ34" i="18"/>
  <c r="TY34" i="18"/>
  <c r="TX34" i="18"/>
  <c r="TT34" i="18"/>
  <c r="TS34" i="18"/>
  <c r="TQ34" i="18"/>
  <c r="TP34" i="18"/>
  <c r="TO34" i="18"/>
  <c r="TK34" i="18"/>
  <c r="TG34" i="18"/>
  <c r="TF34" i="18"/>
  <c r="TE34" i="18"/>
  <c r="TD34" i="18"/>
  <c r="TC34" i="18"/>
  <c r="TB34" i="18"/>
  <c r="SX34" i="18"/>
  <c r="SW34" i="18"/>
  <c r="SU34" i="18"/>
  <c r="ST34" i="18"/>
  <c r="SS34" i="18"/>
  <c r="SO34" i="18"/>
  <c r="SK34" i="18"/>
  <c r="SJ34" i="18"/>
  <c r="SI34" i="18"/>
  <c r="SH34" i="18"/>
  <c r="SG34" i="18"/>
  <c r="SF34" i="18"/>
  <c r="SB34" i="18"/>
  <c r="SA34" i="18"/>
  <c r="RY34" i="18"/>
  <c r="RX34" i="18"/>
  <c r="RW34" i="18"/>
  <c r="RS34" i="18"/>
  <c r="RO34" i="18"/>
  <c r="RN34" i="18"/>
  <c r="RM34" i="18"/>
  <c r="RL34" i="18"/>
  <c r="RK34" i="18"/>
  <c r="RJ34" i="18"/>
  <c r="RF34" i="18"/>
  <c r="RE34" i="18"/>
  <c r="RC34" i="18"/>
  <c r="RB34" i="18"/>
  <c r="RA34" i="18"/>
  <c r="QW34" i="18"/>
  <c r="QS34" i="18"/>
  <c r="QR34" i="18"/>
  <c r="QQ34" i="18"/>
  <c r="QP34" i="18"/>
  <c r="QO34" i="18"/>
  <c r="QN34" i="18"/>
  <c r="QJ34" i="18"/>
  <c r="QI34" i="18"/>
  <c r="QG34" i="18"/>
  <c r="QF34" i="18"/>
  <c r="QE34" i="18"/>
  <c r="QA34" i="18"/>
  <c r="PW34" i="18"/>
  <c r="PV34" i="18"/>
  <c r="PU34" i="18"/>
  <c r="PT34" i="18"/>
  <c r="PS34" i="18"/>
  <c r="PR34" i="18"/>
  <c r="PN34" i="18"/>
  <c r="PM34" i="18"/>
  <c r="PK34" i="18"/>
  <c r="PJ34" i="18"/>
  <c r="PI34" i="18"/>
  <c r="PE34" i="18"/>
  <c r="PA34" i="18"/>
  <c r="OZ34" i="18"/>
  <c r="OY34" i="18"/>
  <c r="OX34" i="18"/>
  <c r="OW34" i="18"/>
  <c r="OV34" i="18"/>
  <c r="OR34" i="18"/>
  <c r="OQ34" i="18"/>
  <c r="OO34" i="18"/>
  <c r="ON34" i="18"/>
  <c r="OM34" i="18"/>
  <c r="OI34" i="18"/>
  <c r="OE34" i="18"/>
  <c r="OD34" i="18"/>
  <c r="OC34" i="18"/>
  <c r="OB34" i="18"/>
  <c r="OA34" i="18"/>
  <c r="NZ34" i="18"/>
  <c r="NV34" i="18"/>
  <c r="NU34" i="18"/>
  <c r="NS34" i="18"/>
  <c r="NR34" i="18"/>
  <c r="NQ34" i="18"/>
  <c r="NM34" i="18"/>
  <c r="NI34" i="18"/>
  <c r="NH34" i="18"/>
  <c r="NG34" i="18"/>
  <c r="NF34" i="18"/>
  <c r="NE34" i="18"/>
  <c r="ND34" i="18"/>
  <c r="MZ34" i="18"/>
  <c r="MY34" i="18"/>
  <c r="MW34" i="18"/>
  <c r="MV34" i="18"/>
  <c r="MU34" i="18"/>
  <c r="MQ34" i="18"/>
  <c r="MM34" i="18"/>
  <c r="ML34" i="18"/>
  <c r="MK34" i="18"/>
  <c r="MJ34" i="18"/>
  <c r="MI34" i="18"/>
  <c r="MH34" i="18"/>
  <c r="MD34" i="18"/>
  <c r="MC34" i="18"/>
  <c r="MA34" i="18"/>
  <c r="LZ34" i="18"/>
  <c r="LY34" i="18"/>
  <c r="LU34" i="18"/>
  <c r="LQ34" i="18"/>
  <c r="LP34" i="18"/>
  <c r="LO34" i="18"/>
  <c r="LN34" i="18"/>
  <c r="LM34" i="18"/>
  <c r="LL34" i="18"/>
  <c r="LH34" i="18"/>
  <c r="LG34" i="18"/>
  <c r="LE34" i="18"/>
  <c r="LD34" i="18"/>
  <c r="LC34" i="18"/>
  <c r="KY34" i="18"/>
  <c r="VU33" i="18"/>
  <c r="VT33" i="18"/>
  <c r="VS33" i="18"/>
  <c r="VR33" i="18"/>
  <c r="VQ33" i="18"/>
  <c r="VP33" i="18"/>
  <c r="VL33" i="18"/>
  <c r="VK33" i="18"/>
  <c r="VI33" i="18"/>
  <c r="VH33" i="18"/>
  <c r="VG33" i="18"/>
  <c r="VC33" i="18"/>
  <c r="UY33" i="18"/>
  <c r="UX33" i="18"/>
  <c r="UW33" i="18"/>
  <c r="UV33" i="18"/>
  <c r="UU33" i="18"/>
  <c r="UT33" i="18"/>
  <c r="UP33" i="18"/>
  <c r="UO33" i="18"/>
  <c r="UM33" i="18"/>
  <c r="UL33" i="18"/>
  <c r="UK33" i="18"/>
  <c r="UG33" i="18"/>
  <c r="UC33" i="18"/>
  <c r="UB33" i="18"/>
  <c r="UA33" i="18"/>
  <c r="TZ33" i="18"/>
  <c r="TY33" i="18"/>
  <c r="TX33" i="18"/>
  <c r="TT33" i="18"/>
  <c r="TS33" i="18"/>
  <c r="TQ33" i="18"/>
  <c r="TP33" i="18"/>
  <c r="TO33" i="18"/>
  <c r="TK33" i="18"/>
  <c r="TG33" i="18"/>
  <c r="TF33" i="18"/>
  <c r="TE33" i="18"/>
  <c r="TD33" i="18"/>
  <c r="TC33" i="18"/>
  <c r="TB33" i="18"/>
  <c r="SX33" i="18"/>
  <c r="SU33" i="18"/>
  <c r="SS33" i="18"/>
  <c r="ST33" i="18" s="1"/>
  <c r="SW33" i="18" s="1"/>
  <c r="SO33" i="18"/>
  <c r="SK33" i="18"/>
  <c r="SJ33" i="18"/>
  <c r="SI33" i="18"/>
  <c r="SH33" i="18"/>
  <c r="SG33" i="18"/>
  <c r="SF33" i="18"/>
  <c r="SB33" i="18"/>
  <c r="RY33" i="18"/>
  <c r="RW33" i="18"/>
  <c r="RX33" i="18" s="1"/>
  <c r="SA33" i="18" s="1"/>
  <c r="RS33" i="18"/>
  <c r="RO33" i="18"/>
  <c r="RN33" i="18"/>
  <c r="RM33" i="18"/>
  <c r="RL33" i="18"/>
  <c r="RK33" i="18"/>
  <c r="RJ33" i="18"/>
  <c r="RF33" i="18"/>
  <c r="RC33" i="18"/>
  <c r="RA33" i="18"/>
  <c r="RB33" i="18" s="1"/>
  <c r="RE33" i="18" s="1"/>
  <c r="QW33" i="18"/>
  <c r="QS33" i="18"/>
  <c r="QR33" i="18"/>
  <c r="QQ33" i="18"/>
  <c r="QP33" i="18"/>
  <c r="QO33" i="18"/>
  <c r="QN33" i="18"/>
  <c r="QJ33" i="18"/>
  <c r="QG33" i="18"/>
  <c r="QF33" i="18"/>
  <c r="QI33" i="18" s="1"/>
  <c r="QE33" i="18"/>
  <c r="QA33" i="18"/>
  <c r="PW33" i="18"/>
  <c r="PV33" i="18"/>
  <c r="PU33" i="18"/>
  <c r="PT33" i="18"/>
  <c r="PS33" i="18"/>
  <c r="PR33" i="18"/>
  <c r="PN33" i="18"/>
  <c r="PM33" i="18"/>
  <c r="PK33" i="18"/>
  <c r="PJ33" i="18"/>
  <c r="PI33" i="18"/>
  <c r="PE33" i="18"/>
  <c r="PA33" i="18"/>
  <c r="OZ33" i="18"/>
  <c r="OY33" i="18"/>
  <c r="OX33" i="18"/>
  <c r="OW33" i="18"/>
  <c r="OV33" i="18"/>
  <c r="OR33" i="18"/>
  <c r="OQ33" i="18"/>
  <c r="OO33" i="18"/>
  <c r="ON33" i="18"/>
  <c r="OM33" i="18"/>
  <c r="OI33" i="18"/>
  <c r="OE33" i="18"/>
  <c r="OD33" i="18"/>
  <c r="OC33" i="18"/>
  <c r="OB33" i="18"/>
  <c r="OA33" i="18"/>
  <c r="NZ33" i="18"/>
  <c r="NV33" i="18"/>
  <c r="NU33" i="18"/>
  <c r="NS33" i="18"/>
  <c r="NR33" i="18"/>
  <c r="NQ33" i="18"/>
  <c r="NM33" i="18"/>
  <c r="NI33" i="18"/>
  <c r="NH33" i="18"/>
  <c r="NG33" i="18"/>
  <c r="NF33" i="18"/>
  <c r="NE33" i="18"/>
  <c r="ND33" i="18"/>
  <c r="MZ33" i="18"/>
  <c r="MY33" i="18"/>
  <c r="MW33" i="18"/>
  <c r="MV33" i="18"/>
  <c r="MU33" i="18"/>
  <c r="MQ33" i="18"/>
  <c r="MM33" i="18"/>
  <c r="ML33" i="18"/>
  <c r="MK33" i="18"/>
  <c r="MJ33" i="18"/>
  <c r="MI33" i="18"/>
  <c r="MH33" i="18"/>
  <c r="MD33" i="18"/>
  <c r="MC33" i="18"/>
  <c r="MA33" i="18"/>
  <c r="LZ33" i="18"/>
  <c r="LY33" i="18"/>
  <c r="LU33" i="18"/>
  <c r="LQ33" i="18"/>
  <c r="LP33" i="18"/>
  <c r="LO33" i="18"/>
  <c r="LN33" i="18"/>
  <c r="LM33" i="18"/>
  <c r="LL33" i="18"/>
  <c r="LH33" i="18"/>
  <c r="LG33" i="18"/>
  <c r="LE33" i="18"/>
  <c r="LD33" i="18"/>
  <c r="LC33" i="18"/>
  <c r="KY33" i="18"/>
  <c r="VT32" i="18"/>
  <c r="VR32" i="18"/>
  <c r="VQ32" i="18"/>
  <c r="VS32" i="18" s="1"/>
  <c r="VP32" i="18"/>
  <c r="VL32" i="18"/>
  <c r="VI32" i="18"/>
  <c r="VG32" i="18"/>
  <c r="VH32" i="18" s="1"/>
  <c r="VC32" i="18"/>
  <c r="UY32" i="18"/>
  <c r="UX32" i="18"/>
  <c r="UW32" i="18"/>
  <c r="UV32" i="18"/>
  <c r="UU32" i="18"/>
  <c r="UT32" i="18"/>
  <c r="UP32" i="18"/>
  <c r="UM32" i="18"/>
  <c r="UK32" i="18"/>
  <c r="UL32" i="18" s="1"/>
  <c r="UG32" i="18"/>
  <c r="UC32" i="18"/>
  <c r="UB32" i="18"/>
  <c r="UA32" i="18"/>
  <c r="TZ32" i="18"/>
  <c r="TY32" i="18"/>
  <c r="TX32" i="18"/>
  <c r="TT32" i="18"/>
  <c r="TS32" i="18"/>
  <c r="TQ32" i="18"/>
  <c r="TP32" i="18"/>
  <c r="TO32" i="18"/>
  <c r="TG32" i="18"/>
  <c r="TF32" i="18"/>
  <c r="TE32" i="18"/>
  <c r="TD32" i="18"/>
  <c r="TC32" i="18"/>
  <c r="TB32" i="18"/>
  <c r="SX32" i="18"/>
  <c r="SU32" i="18"/>
  <c r="SS32" i="18"/>
  <c r="ST32" i="18" s="1"/>
  <c r="SO32" i="18"/>
  <c r="SK32" i="18"/>
  <c r="SJ32" i="18"/>
  <c r="SI32" i="18"/>
  <c r="SH32" i="18"/>
  <c r="SG32" i="18"/>
  <c r="SF32" i="18"/>
  <c r="SB32" i="18"/>
  <c r="RY32" i="18"/>
  <c r="RW32" i="18"/>
  <c r="RX32" i="18" s="1"/>
  <c r="SA32" i="18" s="1"/>
  <c r="RS32" i="18"/>
  <c r="RO32" i="18"/>
  <c r="RN32" i="18"/>
  <c r="RM32" i="18"/>
  <c r="RL32" i="18"/>
  <c r="RK32" i="18"/>
  <c r="RJ32" i="18"/>
  <c r="RF32" i="18"/>
  <c r="RC32" i="18"/>
  <c r="RA32" i="18"/>
  <c r="RB32" i="18" s="1"/>
  <c r="QW32" i="18"/>
  <c r="QS32" i="18"/>
  <c r="QR32" i="18"/>
  <c r="QQ32" i="18"/>
  <c r="QP32" i="18"/>
  <c r="QO32" i="18"/>
  <c r="QN32" i="18"/>
  <c r="QJ32" i="18"/>
  <c r="QG32" i="18"/>
  <c r="QE32" i="18"/>
  <c r="QF32" i="18" s="1"/>
  <c r="QA32" i="18"/>
  <c r="PW32" i="18"/>
  <c r="PV32" i="18"/>
  <c r="PU32" i="18"/>
  <c r="PT32" i="18"/>
  <c r="PS32" i="18"/>
  <c r="PR32" i="18"/>
  <c r="PN32" i="18"/>
  <c r="PK32" i="18"/>
  <c r="PJ32" i="18"/>
  <c r="PI32" i="18"/>
  <c r="PE32" i="18"/>
  <c r="PA32" i="18"/>
  <c r="OZ32" i="18"/>
  <c r="OY32" i="18"/>
  <c r="OX32" i="18"/>
  <c r="OW32" i="18"/>
  <c r="OV32" i="18"/>
  <c r="OR32" i="18"/>
  <c r="OQ32" i="18"/>
  <c r="OO32" i="18"/>
  <c r="ON32" i="18"/>
  <c r="OM32" i="18"/>
  <c r="OE32" i="18"/>
  <c r="OD32" i="18"/>
  <c r="OC32" i="18"/>
  <c r="OB32" i="18"/>
  <c r="OA32" i="18"/>
  <c r="NZ32" i="18"/>
  <c r="NV32" i="18"/>
  <c r="NS32" i="18"/>
  <c r="NQ32" i="18"/>
  <c r="NR32" i="18" s="1"/>
  <c r="NM32" i="18"/>
  <c r="NI32" i="18"/>
  <c r="NH32" i="18"/>
  <c r="NG32" i="18"/>
  <c r="NF32" i="18"/>
  <c r="NE32" i="18"/>
  <c r="ND32" i="18"/>
  <c r="MZ32" i="18"/>
  <c r="MW32" i="18"/>
  <c r="MU32" i="18"/>
  <c r="MV32" i="18" s="1"/>
  <c r="MY32" i="18" s="1"/>
  <c r="MQ32" i="18"/>
  <c r="MM32" i="18"/>
  <c r="ML32" i="18"/>
  <c r="MK32" i="18"/>
  <c r="MJ32" i="18"/>
  <c r="MI32" i="18"/>
  <c r="MH32" i="18"/>
  <c r="MD32" i="18"/>
  <c r="MA32" i="18"/>
  <c r="LY32" i="18"/>
  <c r="LZ32" i="18" s="1"/>
  <c r="MC32" i="18" s="1"/>
  <c r="LU32" i="18"/>
  <c r="LQ32" i="18"/>
  <c r="LP32" i="18"/>
  <c r="LO32" i="18"/>
  <c r="LN32" i="18"/>
  <c r="LM32" i="18"/>
  <c r="LL32" i="18"/>
  <c r="LH32" i="18"/>
  <c r="LE32" i="18"/>
  <c r="LC32" i="18"/>
  <c r="LD32" i="18" s="1"/>
  <c r="KY32" i="18"/>
  <c r="VU31" i="18"/>
  <c r="VT31" i="18"/>
  <c r="VS31" i="18"/>
  <c r="VR31" i="18"/>
  <c r="VQ31" i="18"/>
  <c r="VP31" i="18"/>
  <c r="VL31" i="18"/>
  <c r="VK31" i="18"/>
  <c r="VI31" i="18"/>
  <c r="VH31" i="18"/>
  <c r="VG31" i="18"/>
  <c r="VC31" i="18"/>
  <c r="UY31" i="18"/>
  <c r="UX31" i="18"/>
  <c r="UW31" i="18"/>
  <c r="UV31" i="18"/>
  <c r="UU31" i="18"/>
  <c r="UT31" i="18"/>
  <c r="UP31" i="18"/>
  <c r="UO31" i="18"/>
  <c r="UM31" i="18"/>
  <c r="UL31" i="18"/>
  <c r="UK31" i="18"/>
  <c r="UG31" i="18"/>
  <c r="UC31" i="18"/>
  <c r="UB31" i="18"/>
  <c r="UA31" i="18"/>
  <c r="TZ31" i="18"/>
  <c r="TY31" i="18"/>
  <c r="TX31" i="18"/>
  <c r="TT31" i="18"/>
  <c r="TS31" i="18"/>
  <c r="TQ31" i="18"/>
  <c r="TP31" i="18"/>
  <c r="TO31" i="18"/>
  <c r="TK31" i="18"/>
  <c r="TG31" i="18"/>
  <c r="TF31" i="18"/>
  <c r="TE31" i="18"/>
  <c r="TD31" i="18"/>
  <c r="TC31" i="18"/>
  <c r="TB31" i="18"/>
  <c r="SX31" i="18"/>
  <c r="SW31" i="18"/>
  <c r="SU31" i="18"/>
  <c r="ST31" i="18"/>
  <c r="SS31" i="18"/>
  <c r="SO31" i="18"/>
  <c r="SK31" i="18"/>
  <c r="SJ31" i="18"/>
  <c r="SI31" i="18"/>
  <c r="SH31" i="18"/>
  <c r="SG31" i="18"/>
  <c r="SF31" i="18"/>
  <c r="SB31" i="18"/>
  <c r="SA31" i="18"/>
  <c r="RY31" i="18"/>
  <c r="RX31" i="18"/>
  <c r="RW31" i="18"/>
  <c r="RS31" i="18"/>
  <c r="RO31" i="18"/>
  <c r="RN31" i="18"/>
  <c r="RM31" i="18"/>
  <c r="RL31" i="18"/>
  <c r="RK31" i="18"/>
  <c r="RJ31" i="18"/>
  <c r="RF31" i="18"/>
  <c r="RE31" i="18"/>
  <c r="RC31" i="18"/>
  <c r="RB31" i="18"/>
  <c r="RA31" i="18"/>
  <c r="QW31" i="18"/>
  <c r="QS31" i="18"/>
  <c r="QR31" i="18"/>
  <c r="QQ31" i="18"/>
  <c r="QP31" i="18"/>
  <c r="QO31" i="18"/>
  <c r="QN31" i="18"/>
  <c r="QJ31" i="18"/>
  <c r="QI31" i="18"/>
  <c r="QG31" i="18"/>
  <c r="QF31" i="18"/>
  <c r="QE31" i="18"/>
  <c r="QA31" i="18"/>
  <c r="PW31" i="18"/>
  <c r="PV31" i="18"/>
  <c r="PU31" i="18"/>
  <c r="PT31" i="18"/>
  <c r="PS31" i="18"/>
  <c r="PR31" i="18"/>
  <c r="PN31" i="18"/>
  <c r="PM31" i="18"/>
  <c r="PK31" i="18"/>
  <c r="PJ31" i="18"/>
  <c r="PI31" i="18"/>
  <c r="PE31" i="18"/>
  <c r="PA31" i="18"/>
  <c r="OZ31" i="18"/>
  <c r="OY31" i="18"/>
  <c r="OX31" i="18"/>
  <c r="OW31" i="18"/>
  <c r="OV31" i="18"/>
  <c r="OR31" i="18"/>
  <c r="OQ31" i="18"/>
  <c r="OO31" i="18"/>
  <c r="ON31" i="18"/>
  <c r="OM31" i="18"/>
  <c r="OI31" i="18"/>
  <c r="OE31" i="18"/>
  <c r="OD31" i="18"/>
  <c r="OC31" i="18"/>
  <c r="OB31" i="18"/>
  <c r="OA31" i="18"/>
  <c r="NZ31" i="18"/>
  <c r="NV31" i="18"/>
  <c r="NU31" i="18"/>
  <c r="NS31" i="18"/>
  <c r="NR31" i="18"/>
  <c r="NQ31" i="18"/>
  <c r="NM31" i="18"/>
  <c r="NI31" i="18"/>
  <c r="NH31" i="18"/>
  <c r="NG31" i="18"/>
  <c r="NF31" i="18"/>
  <c r="NE31" i="18"/>
  <c r="ND31" i="18"/>
  <c r="MZ31" i="18"/>
  <c r="MY31" i="18"/>
  <c r="MW31" i="18"/>
  <c r="MV31" i="18"/>
  <c r="MU31" i="18"/>
  <c r="MQ31" i="18"/>
  <c r="MM31" i="18"/>
  <c r="ML31" i="18"/>
  <c r="MK31" i="18"/>
  <c r="MJ31" i="18"/>
  <c r="MI31" i="18"/>
  <c r="MH31" i="18"/>
  <c r="MD31" i="18"/>
  <c r="MC31" i="18"/>
  <c r="MA31" i="18"/>
  <c r="LZ31" i="18"/>
  <c r="LY31" i="18"/>
  <c r="LU31" i="18"/>
  <c r="LQ31" i="18"/>
  <c r="LP31" i="18"/>
  <c r="LO31" i="18"/>
  <c r="LN31" i="18"/>
  <c r="LM31" i="18"/>
  <c r="LL31" i="18"/>
  <c r="LH31" i="18"/>
  <c r="LG31" i="18"/>
  <c r="LE31" i="18"/>
  <c r="LD31" i="18"/>
  <c r="LC31" i="18"/>
  <c r="KY31" i="18"/>
  <c r="VU30" i="18"/>
  <c r="VT30" i="18"/>
  <c r="VS30" i="18"/>
  <c r="VR30" i="18"/>
  <c r="VQ30" i="18"/>
  <c r="VP30" i="18"/>
  <c r="VL30" i="18"/>
  <c r="VI30" i="18"/>
  <c r="VG30" i="18"/>
  <c r="VH30" i="18" s="1"/>
  <c r="VK30" i="18" s="1"/>
  <c r="VC30" i="18"/>
  <c r="UY30" i="18"/>
  <c r="UX30" i="18"/>
  <c r="UW30" i="18"/>
  <c r="UV30" i="18"/>
  <c r="UU30" i="18"/>
  <c r="UT30" i="18"/>
  <c r="UP30" i="18"/>
  <c r="UO30" i="18"/>
  <c r="UM30" i="18"/>
  <c r="UL30" i="18"/>
  <c r="UK30" i="18"/>
  <c r="UG30" i="18"/>
  <c r="UC30" i="18"/>
  <c r="UB30" i="18"/>
  <c r="UA30" i="18"/>
  <c r="TZ30" i="18"/>
  <c r="TY30" i="18"/>
  <c r="TX30" i="18"/>
  <c r="TT30" i="18"/>
  <c r="TS30" i="18"/>
  <c r="TQ30" i="18"/>
  <c r="TP30" i="18"/>
  <c r="TO30" i="18"/>
  <c r="TK30" i="18"/>
  <c r="TG30" i="18"/>
  <c r="TF30" i="18"/>
  <c r="TE30" i="18"/>
  <c r="TD30" i="18"/>
  <c r="TC30" i="18"/>
  <c r="TB30" i="18"/>
  <c r="SX30" i="18"/>
  <c r="SW30" i="18"/>
  <c r="SU30" i="18"/>
  <c r="ST30" i="18"/>
  <c r="SS30" i="18"/>
  <c r="SO30" i="18"/>
  <c r="SK30" i="18"/>
  <c r="SJ30" i="18"/>
  <c r="SI30" i="18"/>
  <c r="SH30" i="18"/>
  <c r="SG30" i="18"/>
  <c r="SF30" i="18"/>
  <c r="SB30" i="18"/>
  <c r="RY30" i="18"/>
  <c r="RX30" i="18"/>
  <c r="SA30" i="18" s="1"/>
  <c r="RW30" i="18"/>
  <c r="RS30" i="18"/>
  <c r="RO30" i="18"/>
  <c r="RN30" i="18"/>
  <c r="RM30" i="18"/>
  <c r="RL30" i="18"/>
  <c r="RK30" i="18"/>
  <c r="RJ30" i="18"/>
  <c r="RF30" i="18"/>
  <c r="RC30" i="18"/>
  <c r="RA30" i="18"/>
  <c r="RB30" i="18" s="1"/>
  <c r="QW30" i="18"/>
  <c r="QS30" i="18"/>
  <c r="QR30" i="18"/>
  <c r="QQ30" i="18"/>
  <c r="QP30" i="18"/>
  <c r="QO30" i="18"/>
  <c r="QN30" i="18"/>
  <c r="QJ30" i="18"/>
  <c r="QI30" i="18"/>
  <c r="QG30" i="18"/>
  <c r="QF30" i="18"/>
  <c r="QE30" i="18"/>
  <c r="QA30" i="18"/>
  <c r="PW30" i="18"/>
  <c r="PV30" i="18"/>
  <c r="PU30" i="18"/>
  <c r="PT30" i="18"/>
  <c r="PS30" i="18"/>
  <c r="PR30" i="18"/>
  <c r="PN30" i="18"/>
  <c r="PM30" i="18"/>
  <c r="PK30" i="18"/>
  <c r="PJ30" i="18"/>
  <c r="PI30" i="18"/>
  <c r="PE30" i="18"/>
  <c r="PA30" i="18"/>
  <c r="OZ30" i="18"/>
  <c r="OY30" i="18"/>
  <c r="OX30" i="18"/>
  <c r="OW30" i="18"/>
  <c r="OV30" i="18"/>
  <c r="OR30" i="18"/>
  <c r="OQ30" i="18"/>
  <c r="OO30" i="18"/>
  <c r="ON30" i="18"/>
  <c r="OM30" i="18"/>
  <c r="OI30" i="18"/>
  <c r="OE30" i="18"/>
  <c r="OD30" i="18"/>
  <c r="OC30" i="18"/>
  <c r="OB30" i="18"/>
  <c r="OA30" i="18"/>
  <c r="NZ30" i="18"/>
  <c r="NV30" i="18"/>
  <c r="NS30" i="18"/>
  <c r="NQ30" i="18"/>
  <c r="NR30" i="18" s="1"/>
  <c r="NU30" i="18" s="1"/>
  <c r="NM30" i="18"/>
  <c r="NI30" i="18"/>
  <c r="NH30" i="18"/>
  <c r="NG30" i="18"/>
  <c r="NF30" i="18"/>
  <c r="NE30" i="18"/>
  <c r="ND30" i="18"/>
  <c r="MZ30" i="18"/>
  <c r="MY30" i="18"/>
  <c r="MW30" i="18"/>
  <c r="MV30" i="18"/>
  <c r="MU30" i="18"/>
  <c r="MQ30" i="18"/>
  <c r="MM30" i="18"/>
  <c r="ML30" i="18"/>
  <c r="MK30" i="18"/>
  <c r="MJ30" i="18"/>
  <c r="MI30" i="18"/>
  <c r="MH30" i="18"/>
  <c r="MD30" i="18"/>
  <c r="MC30" i="18"/>
  <c r="MA30" i="18"/>
  <c r="LZ30" i="18"/>
  <c r="LY30" i="18"/>
  <c r="LU30" i="18"/>
  <c r="LQ30" i="18"/>
  <c r="LP30" i="18"/>
  <c r="LO30" i="18"/>
  <c r="LN30" i="18"/>
  <c r="LM30" i="18"/>
  <c r="LL30" i="18"/>
  <c r="LH30" i="18"/>
  <c r="LG30" i="18"/>
  <c r="LE30" i="18"/>
  <c r="LD30" i="18"/>
  <c r="LC30" i="18"/>
  <c r="KY30" i="18"/>
  <c r="VU29" i="18"/>
  <c r="VT29" i="18"/>
  <c r="VS29" i="18"/>
  <c r="VR29" i="18"/>
  <c r="VQ29" i="18"/>
  <c r="VP29" i="18"/>
  <c r="VL29" i="18"/>
  <c r="VI29" i="18"/>
  <c r="VG29" i="18"/>
  <c r="VH29" i="18" s="1"/>
  <c r="VC29" i="18"/>
  <c r="UY29" i="18"/>
  <c r="UX29" i="18"/>
  <c r="UW29" i="18"/>
  <c r="UV29" i="18"/>
  <c r="UU29" i="18"/>
  <c r="UT29" i="18"/>
  <c r="UP29" i="18"/>
  <c r="UM29" i="18"/>
  <c r="UK29" i="18"/>
  <c r="UL29" i="18" s="1"/>
  <c r="UG29" i="18"/>
  <c r="UC29" i="18"/>
  <c r="UB29" i="18"/>
  <c r="UA29" i="18"/>
  <c r="TZ29" i="18"/>
  <c r="TY29" i="18"/>
  <c r="TX29" i="18"/>
  <c r="TT29" i="18"/>
  <c r="TS29" i="18"/>
  <c r="TQ29" i="18"/>
  <c r="TP29" i="18"/>
  <c r="TO29" i="18"/>
  <c r="TG29" i="18"/>
  <c r="TF29" i="18"/>
  <c r="TE29" i="18"/>
  <c r="TD29" i="18"/>
  <c r="TC29" i="18"/>
  <c r="TB29" i="18"/>
  <c r="SX29" i="18"/>
  <c r="SU29" i="18"/>
  <c r="SS29" i="18"/>
  <c r="ST29" i="18" s="1"/>
  <c r="SO29" i="18"/>
  <c r="SJ29" i="18"/>
  <c r="SH29" i="18"/>
  <c r="SG29" i="18"/>
  <c r="SF29" i="18"/>
  <c r="SB29" i="18"/>
  <c r="RY29" i="18"/>
  <c r="SA29" i="18" s="1"/>
  <c r="RX29" i="18"/>
  <c r="RW29" i="18"/>
  <c r="RS29" i="18"/>
  <c r="RO29" i="18"/>
  <c r="RN29" i="18"/>
  <c r="RM29" i="18"/>
  <c r="RL29" i="18"/>
  <c r="RK29" i="18"/>
  <c r="RJ29" i="18"/>
  <c r="RF29" i="18"/>
  <c r="RC29" i="18"/>
  <c r="RA29" i="18"/>
  <c r="RB29" i="18" s="1"/>
  <c r="QW29" i="18"/>
  <c r="QS29" i="18"/>
  <c r="QR29" i="18"/>
  <c r="QQ29" i="18"/>
  <c r="QP29" i="18"/>
  <c r="QO29" i="18"/>
  <c r="QN29" i="18"/>
  <c r="QJ29" i="18"/>
  <c r="QG29" i="18"/>
  <c r="QF29" i="18"/>
  <c r="QE29" i="18"/>
  <c r="QA29" i="18"/>
  <c r="PW29" i="18"/>
  <c r="PV29" i="18"/>
  <c r="PU29" i="18"/>
  <c r="PT29" i="18"/>
  <c r="PS29" i="18"/>
  <c r="PR29" i="18"/>
  <c r="PN29" i="18"/>
  <c r="PK29" i="18"/>
  <c r="PI29" i="18"/>
  <c r="PJ29" i="18" s="1"/>
  <c r="PM29" i="18" s="1"/>
  <c r="PE29" i="18"/>
  <c r="PA29" i="18"/>
  <c r="OZ29" i="18"/>
  <c r="OY29" i="18"/>
  <c r="OX29" i="18"/>
  <c r="OW29" i="18"/>
  <c r="OV29" i="18"/>
  <c r="OR29" i="18"/>
  <c r="OQ29" i="18"/>
  <c r="OO29" i="18"/>
  <c r="ON29" i="18"/>
  <c r="OM29" i="18"/>
  <c r="OD29" i="18"/>
  <c r="OB29" i="18"/>
  <c r="OA29" i="18"/>
  <c r="OE29" i="18" s="1"/>
  <c r="NZ29" i="18"/>
  <c r="NV29" i="18"/>
  <c r="NS29" i="18"/>
  <c r="NQ29" i="18"/>
  <c r="NR29" i="18" s="1"/>
  <c r="NM29" i="18"/>
  <c r="NI29" i="18"/>
  <c r="NH29" i="18"/>
  <c r="NG29" i="18"/>
  <c r="NF29" i="18"/>
  <c r="NE29" i="18"/>
  <c r="ND29" i="18"/>
  <c r="MZ29" i="18"/>
  <c r="MW29" i="18"/>
  <c r="MU29" i="18"/>
  <c r="MV29" i="18" s="1"/>
  <c r="MY29" i="18" s="1"/>
  <c r="MQ29" i="18"/>
  <c r="MM29" i="18"/>
  <c r="ML29" i="18"/>
  <c r="MK29" i="18"/>
  <c r="MJ29" i="18"/>
  <c r="MI29" i="18"/>
  <c r="MH29" i="18"/>
  <c r="MD29" i="18"/>
  <c r="MA29" i="18"/>
  <c r="LY29" i="18"/>
  <c r="LZ29" i="18" s="1"/>
  <c r="LU29" i="18"/>
  <c r="LQ29" i="18"/>
  <c r="LP29" i="18"/>
  <c r="LO29" i="18"/>
  <c r="LN29" i="18"/>
  <c r="LM29" i="18"/>
  <c r="LL29" i="18"/>
  <c r="LH29" i="18"/>
  <c r="LE29" i="18"/>
  <c r="LC29" i="18"/>
  <c r="LD29" i="18" s="1"/>
  <c r="KY29" i="18"/>
  <c r="VU28" i="18"/>
  <c r="VT28" i="18"/>
  <c r="VS28" i="18"/>
  <c r="VR28" i="18"/>
  <c r="VQ28" i="18"/>
  <c r="VP28" i="18"/>
  <c r="VL28" i="18"/>
  <c r="VK28" i="18"/>
  <c r="VI28" i="18"/>
  <c r="VH28" i="18"/>
  <c r="VG28" i="18"/>
  <c r="VC28" i="18"/>
  <c r="UY28" i="18"/>
  <c r="UX28" i="18"/>
  <c r="UW28" i="18"/>
  <c r="UV28" i="18"/>
  <c r="UU28" i="18"/>
  <c r="UT28" i="18"/>
  <c r="UP28" i="18"/>
  <c r="UO28" i="18"/>
  <c r="UM28" i="18"/>
  <c r="UL28" i="18"/>
  <c r="UK28" i="18"/>
  <c r="UG28" i="18"/>
  <c r="UC28" i="18"/>
  <c r="UB28" i="18"/>
  <c r="UA28" i="18"/>
  <c r="TZ28" i="18"/>
  <c r="TY28" i="18"/>
  <c r="TX28" i="18"/>
  <c r="TT28" i="18"/>
  <c r="TS28" i="18"/>
  <c r="TQ28" i="18"/>
  <c r="TP28" i="18"/>
  <c r="TO28" i="18"/>
  <c r="TK28" i="18"/>
  <c r="TG28" i="18"/>
  <c r="TF28" i="18"/>
  <c r="TE28" i="18"/>
  <c r="TD28" i="18"/>
  <c r="TC28" i="18"/>
  <c r="TB28" i="18"/>
  <c r="SX28" i="18"/>
  <c r="SW28" i="18"/>
  <c r="SU28" i="18"/>
  <c r="ST28" i="18"/>
  <c r="SS28" i="18"/>
  <c r="SO28" i="18"/>
  <c r="SK28" i="18"/>
  <c r="SJ28" i="18"/>
  <c r="SI28" i="18"/>
  <c r="SH28" i="18"/>
  <c r="SG28" i="18"/>
  <c r="SF28" i="18"/>
  <c r="SB28" i="18"/>
  <c r="SA28" i="18"/>
  <c r="RY28" i="18"/>
  <c r="RX28" i="18"/>
  <c r="RW28" i="18"/>
  <c r="RS28" i="18"/>
  <c r="RO28" i="18"/>
  <c r="RN28" i="18"/>
  <c r="RM28" i="18"/>
  <c r="RL28" i="18"/>
  <c r="RK28" i="18"/>
  <c r="RJ28" i="18"/>
  <c r="RF28" i="18"/>
  <c r="RE28" i="18"/>
  <c r="RC28" i="18"/>
  <c r="RB28" i="18"/>
  <c r="RA28" i="18"/>
  <c r="QW28" i="18"/>
  <c r="QS28" i="18"/>
  <c r="QR28" i="18"/>
  <c r="QQ28" i="18"/>
  <c r="QP28" i="18"/>
  <c r="QO28" i="18"/>
  <c r="QN28" i="18"/>
  <c r="QJ28" i="18"/>
  <c r="QI28" i="18"/>
  <c r="QG28" i="18"/>
  <c r="QF28" i="18"/>
  <c r="QE28" i="18"/>
  <c r="QA28" i="18"/>
  <c r="PW28" i="18"/>
  <c r="PV28" i="18"/>
  <c r="PU28" i="18"/>
  <c r="PT28" i="18"/>
  <c r="PS28" i="18"/>
  <c r="PR28" i="18"/>
  <c r="PN28" i="18"/>
  <c r="PM28" i="18"/>
  <c r="PK28" i="18"/>
  <c r="PJ28" i="18"/>
  <c r="PI28" i="18"/>
  <c r="PE28" i="18"/>
  <c r="PA28" i="18"/>
  <c r="OZ28" i="18"/>
  <c r="OY28" i="18"/>
  <c r="OX28" i="18"/>
  <c r="OW28" i="18"/>
  <c r="OV28" i="18"/>
  <c r="OR28" i="18"/>
  <c r="OQ28" i="18"/>
  <c r="OO28" i="18"/>
  <c r="ON28" i="18"/>
  <c r="OM28" i="18"/>
  <c r="OI28" i="18"/>
  <c r="OE28" i="18"/>
  <c r="OD28" i="18"/>
  <c r="OC28" i="18"/>
  <c r="OB28" i="18"/>
  <c r="OA28" i="18"/>
  <c r="NZ28" i="18"/>
  <c r="NV28" i="18"/>
  <c r="NU28" i="18"/>
  <c r="NS28" i="18"/>
  <c r="NR28" i="18"/>
  <c r="NQ28" i="18"/>
  <c r="NM28" i="18"/>
  <c r="NI28" i="18"/>
  <c r="NH28" i="18"/>
  <c r="NG28" i="18"/>
  <c r="NF28" i="18"/>
  <c r="NE28" i="18"/>
  <c r="ND28" i="18"/>
  <c r="MZ28" i="18"/>
  <c r="MY28" i="18"/>
  <c r="MW28" i="18"/>
  <c r="MV28" i="18"/>
  <c r="MU28" i="18"/>
  <c r="MQ28" i="18"/>
  <c r="MM28" i="18"/>
  <c r="ML28" i="18"/>
  <c r="MK28" i="18"/>
  <c r="MJ28" i="18"/>
  <c r="MI28" i="18"/>
  <c r="MH28" i="18"/>
  <c r="MD28" i="18"/>
  <c r="MC28" i="18"/>
  <c r="MA28" i="18"/>
  <c r="LZ28" i="18"/>
  <c r="LY28" i="18"/>
  <c r="LU28" i="18"/>
  <c r="LQ28" i="18"/>
  <c r="LP28" i="18"/>
  <c r="LO28" i="18"/>
  <c r="LN28" i="18"/>
  <c r="LM28" i="18"/>
  <c r="LL28" i="18"/>
  <c r="LH28" i="18"/>
  <c r="LG28" i="18"/>
  <c r="LE28" i="18"/>
  <c r="LD28" i="18"/>
  <c r="LC28" i="18"/>
  <c r="KY28" i="18"/>
  <c r="VU27" i="18"/>
  <c r="VT27" i="18"/>
  <c r="VS27" i="18"/>
  <c r="VR27" i="18"/>
  <c r="VQ27" i="18"/>
  <c r="VP27" i="18"/>
  <c r="VL27" i="18"/>
  <c r="VK27" i="18"/>
  <c r="VI27" i="18"/>
  <c r="VH27" i="18"/>
  <c r="VG27" i="18"/>
  <c r="VC27" i="18"/>
  <c r="UY27" i="18"/>
  <c r="UX27" i="18"/>
  <c r="UW27" i="18"/>
  <c r="UV27" i="18"/>
  <c r="UU27" i="18"/>
  <c r="UT27" i="18"/>
  <c r="UP27" i="18"/>
  <c r="UO27" i="18"/>
  <c r="UM27" i="18"/>
  <c r="UL27" i="18"/>
  <c r="UK27" i="18"/>
  <c r="UG27" i="18"/>
  <c r="UC27" i="18"/>
  <c r="UB27" i="18"/>
  <c r="UA27" i="18"/>
  <c r="TZ27" i="18"/>
  <c r="TY27" i="18"/>
  <c r="TX27" i="18"/>
  <c r="TT27" i="18"/>
  <c r="TS27" i="18"/>
  <c r="TQ27" i="18"/>
  <c r="TP27" i="18"/>
  <c r="TO27" i="18"/>
  <c r="TK27" i="18"/>
  <c r="TG27" i="18"/>
  <c r="TF27" i="18"/>
  <c r="TE27" i="18"/>
  <c r="TD27" i="18"/>
  <c r="TC27" i="18"/>
  <c r="TB27" i="18"/>
  <c r="SX27" i="18"/>
  <c r="SW27" i="18"/>
  <c r="SU27" i="18"/>
  <c r="ST27" i="18"/>
  <c r="SS27" i="18"/>
  <c r="SO27" i="18"/>
  <c r="SK27" i="18"/>
  <c r="SJ27" i="18"/>
  <c r="SI27" i="18"/>
  <c r="SH27" i="18"/>
  <c r="SG27" i="18"/>
  <c r="SF27" i="18"/>
  <c r="SB27" i="18"/>
  <c r="RY27" i="18"/>
  <c r="RW27" i="18"/>
  <c r="RX27" i="18" s="1"/>
  <c r="SA27" i="18" s="1"/>
  <c r="RS27" i="18"/>
  <c r="RO27" i="18"/>
  <c r="RN27" i="18"/>
  <c r="RM27" i="18"/>
  <c r="RL27" i="18"/>
  <c r="RK27" i="18"/>
  <c r="RJ27" i="18"/>
  <c r="RF27" i="18"/>
  <c r="RC27" i="18"/>
  <c r="RB27" i="18"/>
  <c r="RE27" i="18" s="1"/>
  <c r="RA27" i="18"/>
  <c r="QW27" i="18"/>
  <c r="QS27" i="18"/>
  <c r="QR27" i="18"/>
  <c r="QQ27" i="18"/>
  <c r="QP27" i="18"/>
  <c r="QO27" i="18"/>
  <c r="QN27" i="18"/>
  <c r="QJ27" i="18"/>
  <c r="QG27" i="18"/>
  <c r="QE27" i="18"/>
  <c r="QF27" i="18" s="1"/>
  <c r="QI27" i="18" s="1"/>
  <c r="QA27" i="18"/>
  <c r="PW27" i="18"/>
  <c r="PV27" i="18"/>
  <c r="PU27" i="18"/>
  <c r="PT27" i="18"/>
  <c r="PS27" i="18"/>
  <c r="PR27" i="18"/>
  <c r="PN27" i="18"/>
  <c r="PM27" i="18"/>
  <c r="PK27" i="18"/>
  <c r="PJ27" i="18"/>
  <c r="PI27" i="18"/>
  <c r="PE27" i="18"/>
  <c r="PA27" i="18"/>
  <c r="OZ27" i="18"/>
  <c r="OY27" i="18"/>
  <c r="OX27" i="18"/>
  <c r="OW27" i="18"/>
  <c r="OV27" i="18"/>
  <c r="OR27" i="18"/>
  <c r="OQ27" i="18"/>
  <c r="OO27" i="18"/>
  <c r="ON27" i="18"/>
  <c r="OM27" i="18"/>
  <c r="OI27" i="18"/>
  <c r="OE27" i="18"/>
  <c r="OD27" i="18"/>
  <c r="OC27" i="18"/>
  <c r="OB27" i="18"/>
  <c r="OA27" i="18"/>
  <c r="NZ27" i="18"/>
  <c r="NV27" i="18"/>
  <c r="NS27" i="18"/>
  <c r="NQ27" i="18"/>
  <c r="NR27" i="18" s="1"/>
  <c r="NU27" i="18" s="1"/>
  <c r="NM27" i="18"/>
  <c r="NI27" i="18"/>
  <c r="NH27" i="18"/>
  <c r="NG27" i="18"/>
  <c r="NF27" i="18"/>
  <c r="NE27" i="18"/>
  <c r="ND27" i="18"/>
  <c r="MZ27" i="18"/>
  <c r="MY27" i="18"/>
  <c r="MW27" i="18"/>
  <c r="MV27" i="18"/>
  <c r="MU27" i="18"/>
  <c r="MQ27" i="18"/>
  <c r="MM27" i="18"/>
  <c r="ML27" i="18"/>
  <c r="MK27" i="18"/>
  <c r="MJ27" i="18"/>
  <c r="MI27" i="18"/>
  <c r="MH27" i="18"/>
  <c r="MD27" i="18"/>
  <c r="MA27" i="18"/>
  <c r="LY27" i="18"/>
  <c r="LZ27" i="18" s="1"/>
  <c r="MC27" i="18" s="1"/>
  <c r="LU27" i="18"/>
  <c r="LQ27" i="18"/>
  <c r="LP27" i="18"/>
  <c r="LO27" i="18"/>
  <c r="LN27" i="18"/>
  <c r="LM27" i="18"/>
  <c r="LL27" i="18"/>
  <c r="LH27" i="18"/>
  <c r="LG27" i="18"/>
  <c r="LE27" i="18"/>
  <c r="LD27" i="18"/>
  <c r="LC27" i="18"/>
  <c r="KY27" i="18"/>
  <c r="VU26" i="18"/>
  <c r="VT26" i="18"/>
  <c r="VS26" i="18"/>
  <c r="VR26" i="18"/>
  <c r="VQ26" i="18"/>
  <c r="VP26" i="18"/>
  <c r="VL26" i="18"/>
  <c r="VI26" i="18"/>
  <c r="VG26" i="18"/>
  <c r="VH26" i="18" s="1"/>
  <c r="VC26" i="18"/>
  <c r="UX26" i="18"/>
  <c r="UV26" i="18"/>
  <c r="UU26" i="18"/>
  <c r="UT26" i="18"/>
  <c r="UP26" i="18"/>
  <c r="UM26" i="18"/>
  <c r="UK26" i="18"/>
  <c r="UL26" i="18" s="1"/>
  <c r="UG26" i="18"/>
  <c r="UC26" i="18"/>
  <c r="UB26" i="18"/>
  <c r="UA26" i="18"/>
  <c r="TZ26" i="18"/>
  <c r="TY26" i="18"/>
  <c r="TX26" i="18"/>
  <c r="TT26" i="18"/>
  <c r="TS26" i="18"/>
  <c r="TQ26" i="18"/>
  <c r="TP26" i="18"/>
  <c r="TO26" i="18"/>
  <c r="TG26" i="18"/>
  <c r="TF26" i="18"/>
  <c r="TE26" i="18"/>
  <c r="TD26" i="18"/>
  <c r="TC26" i="18"/>
  <c r="TB26" i="18"/>
  <c r="SX26" i="18"/>
  <c r="SU26" i="18"/>
  <c r="SS26" i="18"/>
  <c r="ST26" i="18" s="1"/>
  <c r="SW26" i="18" s="1"/>
  <c r="SO26" i="18"/>
  <c r="SK26" i="18"/>
  <c r="SJ26" i="18"/>
  <c r="SI26" i="18"/>
  <c r="SH26" i="18"/>
  <c r="SG26" i="18"/>
  <c r="SF26" i="18"/>
  <c r="SB26" i="18"/>
  <c r="RY26" i="18"/>
  <c r="RW26" i="18"/>
  <c r="RX26" i="18" s="1"/>
  <c r="RS26" i="18"/>
  <c r="RO26" i="18"/>
  <c r="RN26" i="18"/>
  <c r="RM26" i="18"/>
  <c r="RL26" i="18"/>
  <c r="RK26" i="18"/>
  <c r="RJ26" i="18"/>
  <c r="RF26" i="18"/>
  <c r="RC26" i="18"/>
  <c r="RA26" i="18"/>
  <c r="RB26" i="18" s="1"/>
  <c r="QW26" i="18"/>
  <c r="QS26" i="18"/>
  <c r="QR26" i="18"/>
  <c r="QQ26" i="18"/>
  <c r="QP26" i="18"/>
  <c r="QO26" i="18"/>
  <c r="QN26" i="18"/>
  <c r="QJ26" i="18"/>
  <c r="QG26" i="18"/>
  <c r="QE26" i="18"/>
  <c r="QF26" i="18" s="1"/>
  <c r="QI26" i="18" s="1"/>
  <c r="QA26" i="18"/>
  <c r="PW26" i="18"/>
  <c r="PV26" i="18"/>
  <c r="PU26" i="18"/>
  <c r="PT26" i="18"/>
  <c r="PS26" i="18"/>
  <c r="PR26" i="18"/>
  <c r="PN26" i="18"/>
  <c r="PK26" i="18"/>
  <c r="PI26" i="18"/>
  <c r="PJ26" i="18" s="1"/>
  <c r="PE26" i="18"/>
  <c r="PA26" i="18"/>
  <c r="OZ26" i="18"/>
  <c r="OY26" i="18"/>
  <c r="OX26" i="18"/>
  <c r="OW26" i="18"/>
  <c r="OV26" i="18"/>
  <c r="OR26" i="18"/>
  <c r="OQ26" i="18"/>
  <c r="OO26" i="18"/>
  <c r="ON26" i="18"/>
  <c r="OM26" i="18"/>
  <c r="OD26" i="18"/>
  <c r="OB26" i="18"/>
  <c r="OA26" i="18"/>
  <c r="NZ26" i="18"/>
  <c r="NV26" i="18"/>
  <c r="NS26" i="18"/>
  <c r="NQ26" i="18"/>
  <c r="NR26" i="18" s="1"/>
  <c r="NM26" i="18"/>
  <c r="NI26" i="18"/>
  <c r="NH26" i="18"/>
  <c r="NG26" i="18"/>
  <c r="NF26" i="18"/>
  <c r="NE26" i="18"/>
  <c r="ND26" i="18"/>
  <c r="MZ26" i="18"/>
  <c r="MY26" i="18"/>
  <c r="MW26" i="18"/>
  <c r="MV26" i="18"/>
  <c r="MU26" i="18"/>
  <c r="MM26" i="18"/>
  <c r="ML26" i="18"/>
  <c r="MK26" i="18"/>
  <c r="MJ26" i="18"/>
  <c r="MI26" i="18"/>
  <c r="MH26" i="18"/>
  <c r="MD26" i="18"/>
  <c r="MA26" i="18"/>
  <c r="LY26" i="18"/>
  <c r="LZ26" i="18" s="1"/>
  <c r="LU26" i="18"/>
  <c r="LQ26" i="18"/>
  <c r="LP26" i="18"/>
  <c r="LO26" i="18"/>
  <c r="LN26" i="18"/>
  <c r="LM26" i="18"/>
  <c r="LL26" i="18"/>
  <c r="LH26" i="18"/>
  <c r="LE26" i="18"/>
  <c r="LC26" i="18"/>
  <c r="LD26" i="18" s="1"/>
  <c r="LG26" i="18" s="1"/>
  <c r="KY26" i="18"/>
  <c r="VU25" i="18"/>
  <c r="VT25" i="18"/>
  <c r="VS25" i="18"/>
  <c r="VR25" i="18"/>
  <c r="VQ25" i="18"/>
  <c r="VP25" i="18"/>
  <c r="VL25" i="18"/>
  <c r="VK25" i="18"/>
  <c r="VI25" i="18"/>
  <c r="VH25" i="18"/>
  <c r="VG25" i="18"/>
  <c r="VC25" i="18"/>
  <c r="UY25" i="18"/>
  <c r="UX25" i="18"/>
  <c r="UW25" i="18"/>
  <c r="UV25" i="18"/>
  <c r="UU25" i="18"/>
  <c r="UT25" i="18"/>
  <c r="UP25" i="18"/>
  <c r="UO25" i="18"/>
  <c r="UM25" i="18"/>
  <c r="UL25" i="18"/>
  <c r="UK25" i="18"/>
  <c r="UG25" i="18"/>
  <c r="UC25" i="18"/>
  <c r="UB25" i="18"/>
  <c r="UA25" i="18"/>
  <c r="TZ25" i="18"/>
  <c r="TY25" i="18"/>
  <c r="TX25" i="18"/>
  <c r="TT25" i="18"/>
  <c r="TS25" i="18"/>
  <c r="TQ25" i="18"/>
  <c r="TP25" i="18"/>
  <c r="TO25" i="18"/>
  <c r="TK25" i="18"/>
  <c r="TG25" i="18"/>
  <c r="TF25" i="18"/>
  <c r="TE25" i="18"/>
  <c r="TD25" i="18"/>
  <c r="TC25" i="18"/>
  <c r="TB25" i="18"/>
  <c r="SX25" i="18"/>
  <c r="SW25" i="18"/>
  <c r="SU25" i="18"/>
  <c r="ST25" i="18"/>
  <c r="SS25" i="18"/>
  <c r="SO25" i="18"/>
  <c r="SK25" i="18"/>
  <c r="SJ25" i="18"/>
  <c r="SI25" i="18"/>
  <c r="SH25" i="18"/>
  <c r="SG25" i="18"/>
  <c r="SF25" i="18"/>
  <c r="SB25" i="18"/>
  <c r="SA25" i="18"/>
  <c r="RY25" i="18"/>
  <c r="RX25" i="18"/>
  <c r="RW25" i="18"/>
  <c r="RS25" i="18"/>
  <c r="RO25" i="18"/>
  <c r="RN25" i="18"/>
  <c r="RM25" i="18"/>
  <c r="RL25" i="18"/>
  <c r="RK25" i="18"/>
  <c r="RJ25" i="18"/>
  <c r="RF25" i="18"/>
  <c r="RE25" i="18"/>
  <c r="RC25" i="18"/>
  <c r="RB25" i="18"/>
  <c r="RA25" i="18"/>
  <c r="QW25" i="18"/>
  <c r="QS25" i="18"/>
  <c r="QR25" i="18"/>
  <c r="QQ25" i="18"/>
  <c r="QP25" i="18"/>
  <c r="QO25" i="18"/>
  <c r="QN25" i="18"/>
  <c r="QJ25" i="18"/>
  <c r="QI25" i="18"/>
  <c r="QG25" i="18"/>
  <c r="QF25" i="18"/>
  <c r="QE25" i="18"/>
  <c r="QA25" i="18"/>
  <c r="PW25" i="18"/>
  <c r="PV25" i="18"/>
  <c r="PU25" i="18"/>
  <c r="PT25" i="18"/>
  <c r="PS25" i="18"/>
  <c r="PR25" i="18"/>
  <c r="PN25" i="18"/>
  <c r="PM25" i="18"/>
  <c r="PK25" i="18"/>
  <c r="PJ25" i="18"/>
  <c r="PI25" i="18"/>
  <c r="PE25" i="18"/>
  <c r="PA25" i="18"/>
  <c r="OZ25" i="18"/>
  <c r="OY25" i="18"/>
  <c r="OX25" i="18"/>
  <c r="OW25" i="18"/>
  <c r="OV25" i="18"/>
  <c r="OR25" i="18"/>
  <c r="OQ25" i="18"/>
  <c r="OO25" i="18"/>
  <c r="ON25" i="18"/>
  <c r="OM25" i="18"/>
  <c r="OI25" i="18"/>
  <c r="OE25" i="18"/>
  <c r="OD25" i="18"/>
  <c r="OC25" i="18"/>
  <c r="OB25" i="18"/>
  <c r="OA25" i="18"/>
  <c r="NZ25" i="18"/>
  <c r="NV25" i="18"/>
  <c r="NU25" i="18"/>
  <c r="NS25" i="18"/>
  <c r="NR25" i="18"/>
  <c r="NQ25" i="18"/>
  <c r="NM25" i="18"/>
  <c r="NI25" i="18"/>
  <c r="NH25" i="18"/>
  <c r="NG25" i="18"/>
  <c r="NF25" i="18"/>
  <c r="NE25" i="18"/>
  <c r="ND25" i="18"/>
  <c r="MZ25" i="18"/>
  <c r="MY25" i="18"/>
  <c r="MW25" i="18"/>
  <c r="MV25" i="18"/>
  <c r="MU25" i="18"/>
  <c r="MQ25" i="18"/>
  <c r="MM25" i="18"/>
  <c r="ML25" i="18"/>
  <c r="MK25" i="18"/>
  <c r="MJ25" i="18"/>
  <c r="MI25" i="18"/>
  <c r="MH25" i="18"/>
  <c r="MD25" i="18"/>
  <c r="MC25" i="18"/>
  <c r="MA25" i="18"/>
  <c r="LZ25" i="18"/>
  <c r="LY25" i="18"/>
  <c r="LU25" i="18"/>
  <c r="LQ25" i="18"/>
  <c r="LP25" i="18"/>
  <c r="LO25" i="18"/>
  <c r="LN25" i="18"/>
  <c r="LM25" i="18"/>
  <c r="LL25" i="18"/>
  <c r="LH25" i="18"/>
  <c r="LG25" i="18"/>
  <c r="LE25" i="18"/>
  <c r="LD25" i="18"/>
  <c r="LC25" i="18"/>
  <c r="KY25" i="18"/>
  <c r="VU24" i="18"/>
  <c r="VT24" i="18"/>
  <c r="VS24" i="18"/>
  <c r="VR24" i="18"/>
  <c r="VQ24" i="18"/>
  <c r="VP24" i="18"/>
  <c r="VL24" i="18"/>
  <c r="VK24" i="18"/>
  <c r="VI24" i="18"/>
  <c r="VH24" i="18"/>
  <c r="VG24" i="18"/>
  <c r="VC24" i="18"/>
  <c r="UY24" i="18"/>
  <c r="UX24" i="18"/>
  <c r="UW24" i="18"/>
  <c r="UV24" i="18"/>
  <c r="UU24" i="18"/>
  <c r="UT24" i="18"/>
  <c r="UP24" i="18"/>
  <c r="UO24" i="18"/>
  <c r="UM24" i="18"/>
  <c r="UL24" i="18"/>
  <c r="UK24" i="18"/>
  <c r="UG24" i="18"/>
  <c r="UC24" i="18"/>
  <c r="UB24" i="18"/>
  <c r="UA24" i="18"/>
  <c r="TZ24" i="18"/>
  <c r="TY24" i="18"/>
  <c r="TX24" i="18"/>
  <c r="TT24" i="18"/>
  <c r="TS24" i="18"/>
  <c r="TQ24" i="18"/>
  <c r="TP24" i="18"/>
  <c r="TO24" i="18"/>
  <c r="TK24" i="18"/>
  <c r="TG24" i="18"/>
  <c r="TF24" i="18"/>
  <c r="TE24" i="18"/>
  <c r="TD24" i="18"/>
  <c r="TC24" i="18"/>
  <c r="TB24" i="18"/>
  <c r="SX24" i="18"/>
  <c r="SW24" i="18"/>
  <c r="SU24" i="18"/>
  <c r="ST24" i="18"/>
  <c r="SS24" i="18"/>
  <c r="SO24" i="18"/>
  <c r="SJ24" i="18"/>
  <c r="SH24" i="18"/>
  <c r="SG24" i="18"/>
  <c r="SF24" i="18"/>
  <c r="SB24" i="18"/>
  <c r="SA24" i="18"/>
  <c r="RY24" i="18"/>
  <c r="RX24" i="18"/>
  <c r="RW24" i="18"/>
  <c r="RS24" i="18"/>
  <c r="RO24" i="18"/>
  <c r="RN24" i="18"/>
  <c r="RM24" i="18"/>
  <c r="RL24" i="18"/>
  <c r="RK24" i="18"/>
  <c r="RJ24" i="18"/>
  <c r="RF24" i="18"/>
  <c r="RE24" i="18"/>
  <c r="RC24" i="18"/>
  <c r="RB24" i="18"/>
  <c r="RA24" i="18"/>
  <c r="QW24" i="18"/>
  <c r="QS24" i="18"/>
  <c r="QR24" i="18"/>
  <c r="QQ24" i="18"/>
  <c r="QP24" i="18"/>
  <c r="QO24" i="18"/>
  <c r="QN24" i="18"/>
  <c r="QJ24" i="18"/>
  <c r="QG24" i="18"/>
  <c r="QE24" i="18"/>
  <c r="QF24" i="18" s="1"/>
  <c r="QI24" i="18" s="1"/>
  <c r="QA24" i="18"/>
  <c r="PW24" i="18"/>
  <c r="PV24" i="18"/>
  <c r="PU24" i="18"/>
  <c r="PT24" i="18"/>
  <c r="PS24" i="18"/>
  <c r="PR24" i="18"/>
  <c r="PN24" i="18"/>
  <c r="PM24" i="18"/>
  <c r="PK24" i="18"/>
  <c r="PJ24" i="18"/>
  <c r="PI24" i="18"/>
  <c r="PE24" i="18"/>
  <c r="PA24" i="18"/>
  <c r="OZ24" i="18"/>
  <c r="OY24" i="18"/>
  <c r="OX24" i="18"/>
  <c r="OW24" i="18"/>
  <c r="OV24" i="18"/>
  <c r="OR24" i="18"/>
  <c r="OQ24" i="18"/>
  <c r="OO24" i="18"/>
  <c r="ON24" i="18"/>
  <c r="OM24" i="18"/>
  <c r="OI24" i="18"/>
  <c r="OE24" i="18"/>
  <c r="OD24" i="18"/>
  <c r="OC24" i="18"/>
  <c r="OB24" i="18"/>
  <c r="OA24" i="18"/>
  <c r="NZ24" i="18"/>
  <c r="NV24" i="18"/>
  <c r="NU24" i="18"/>
  <c r="NS24" i="18"/>
  <c r="NR24" i="18"/>
  <c r="NQ24" i="18"/>
  <c r="NM24" i="18"/>
  <c r="NI24" i="18"/>
  <c r="NH24" i="18"/>
  <c r="NG24" i="18"/>
  <c r="NF24" i="18"/>
  <c r="NE24" i="18"/>
  <c r="ND24" i="18"/>
  <c r="MZ24" i="18"/>
  <c r="MY24" i="18"/>
  <c r="MW24" i="18"/>
  <c r="MV24" i="18"/>
  <c r="MU24" i="18"/>
  <c r="MQ24" i="18"/>
  <c r="MM24" i="18"/>
  <c r="ML24" i="18"/>
  <c r="MK24" i="18"/>
  <c r="MJ24" i="18"/>
  <c r="MI24" i="18"/>
  <c r="MH24" i="18"/>
  <c r="MD24" i="18"/>
  <c r="MC24" i="18"/>
  <c r="MA24" i="18"/>
  <c r="LZ24" i="18"/>
  <c r="LY24" i="18"/>
  <c r="LU24" i="18"/>
  <c r="LQ24" i="18"/>
  <c r="LP24" i="18"/>
  <c r="LO24" i="18"/>
  <c r="LN24" i="18"/>
  <c r="LM24" i="18"/>
  <c r="LL24" i="18"/>
  <c r="LH24" i="18"/>
  <c r="LG24" i="18"/>
  <c r="LE24" i="18"/>
  <c r="LD24" i="18"/>
  <c r="LC24" i="18"/>
  <c r="KY24" i="18"/>
  <c r="VU23" i="18"/>
  <c r="VT23" i="18"/>
  <c r="VS23" i="18"/>
  <c r="VR23" i="18"/>
  <c r="VQ23" i="18"/>
  <c r="VP23" i="18"/>
  <c r="VL23" i="18"/>
  <c r="VI23" i="18"/>
  <c r="VG23" i="18"/>
  <c r="VH23" i="18" s="1"/>
  <c r="VC23" i="18"/>
  <c r="UY23" i="18"/>
  <c r="UX23" i="18"/>
  <c r="UW23" i="18"/>
  <c r="UV23" i="18"/>
  <c r="UU23" i="18"/>
  <c r="UT23" i="18"/>
  <c r="UP23" i="18"/>
  <c r="UM23" i="18"/>
  <c r="UL23" i="18"/>
  <c r="UK23" i="18"/>
  <c r="UG23" i="18"/>
  <c r="UC23" i="18"/>
  <c r="UB23" i="18"/>
  <c r="UA23" i="18"/>
  <c r="TZ23" i="18"/>
  <c r="TY23" i="18"/>
  <c r="TX23" i="18"/>
  <c r="TT23" i="18"/>
  <c r="TS23" i="18"/>
  <c r="TQ23" i="18"/>
  <c r="TP23" i="18"/>
  <c r="TO23" i="18"/>
  <c r="TG23" i="18"/>
  <c r="TF23" i="18"/>
  <c r="TE23" i="18"/>
  <c r="TD23" i="18"/>
  <c r="TC23" i="18"/>
  <c r="TB23" i="18"/>
  <c r="SX23" i="18"/>
  <c r="SW23" i="18"/>
  <c r="SU23" i="18"/>
  <c r="ST23" i="18"/>
  <c r="SS23" i="18"/>
  <c r="SJ23" i="18"/>
  <c r="SH23" i="18"/>
  <c r="SG23" i="18"/>
  <c r="SF23" i="18"/>
  <c r="SB23" i="18"/>
  <c r="RY23" i="18"/>
  <c r="RW23" i="18"/>
  <c r="RX23" i="18" s="1"/>
  <c r="SA23" i="18" s="1"/>
  <c r="RS23" i="18"/>
  <c r="RO23" i="18"/>
  <c r="RN23" i="18"/>
  <c r="RM23" i="18"/>
  <c r="RL23" i="18"/>
  <c r="RK23" i="18"/>
  <c r="RJ23" i="18"/>
  <c r="RF23" i="18"/>
  <c r="RC23" i="18"/>
  <c r="RA23" i="18"/>
  <c r="RB23" i="18" s="1"/>
  <c r="RE23" i="18" s="1"/>
  <c r="QW23" i="18"/>
  <c r="QS23" i="18"/>
  <c r="QR23" i="18"/>
  <c r="QQ23" i="18"/>
  <c r="QP23" i="18"/>
  <c r="QO23" i="18"/>
  <c r="QN23" i="18"/>
  <c r="QJ23" i="18"/>
  <c r="QG23" i="18"/>
  <c r="QE23" i="18"/>
  <c r="QF23" i="18" s="1"/>
  <c r="QA23" i="18"/>
  <c r="PW23" i="18"/>
  <c r="PV23" i="18"/>
  <c r="PU23" i="18"/>
  <c r="PT23" i="18"/>
  <c r="PS23" i="18"/>
  <c r="PR23" i="18"/>
  <c r="PN23" i="18"/>
  <c r="PK23" i="18"/>
  <c r="PJ23" i="18"/>
  <c r="PI23" i="18"/>
  <c r="PE23" i="18"/>
  <c r="PA23" i="18"/>
  <c r="OZ23" i="18"/>
  <c r="OY23" i="18"/>
  <c r="OX23" i="18"/>
  <c r="OW23" i="18"/>
  <c r="OV23" i="18"/>
  <c r="OR23" i="18"/>
  <c r="OQ23" i="18"/>
  <c r="OO23" i="18"/>
  <c r="ON23" i="18"/>
  <c r="OM23" i="18"/>
  <c r="OE23" i="18"/>
  <c r="OD23" i="18"/>
  <c r="OC23" i="18"/>
  <c r="OB23" i="18"/>
  <c r="OA23" i="18"/>
  <c r="NZ23" i="18"/>
  <c r="NV23" i="18"/>
  <c r="NS23" i="18"/>
  <c r="NQ23" i="18"/>
  <c r="NR23" i="18" s="1"/>
  <c r="NM23" i="18"/>
  <c r="NI23" i="18"/>
  <c r="NH23" i="18"/>
  <c r="NG23" i="18"/>
  <c r="NF23" i="18"/>
  <c r="NE23" i="18"/>
  <c r="ND23" i="18"/>
  <c r="MZ23" i="18"/>
  <c r="MY23" i="18"/>
  <c r="MW23" i="18"/>
  <c r="MV23" i="18"/>
  <c r="MU23" i="18"/>
  <c r="ML23" i="18"/>
  <c r="MJ23" i="18"/>
  <c r="MI23" i="18"/>
  <c r="MH23" i="18"/>
  <c r="MD23" i="18"/>
  <c r="MA23" i="18"/>
  <c r="LY23" i="18"/>
  <c r="LZ23" i="18" s="1"/>
  <c r="LU23" i="18"/>
  <c r="LQ23" i="18"/>
  <c r="LP23" i="18"/>
  <c r="LO23" i="18"/>
  <c r="LN23" i="18"/>
  <c r="LM23" i="18"/>
  <c r="LL23" i="18"/>
  <c r="LH23" i="18"/>
  <c r="LE23" i="18"/>
  <c r="LC23" i="18"/>
  <c r="LD23" i="18" s="1"/>
  <c r="LG23" i="18" s="1"/>
  <c r="KY23" i="18"/>
  <c r="VU22" i="18"/>
  <c r="VT22" i="18"/>
  <c r="VS22" i="18"/>
  <c r="VR22" i="18"/>
  <c r="VQ22" i="18"/>
  <c r="VP22" i="18"/>
  <c r="VL22" i="18"/>
  <c r="VK22" i="18"/>
  <c r="VI22" i="18"/>
  <c r="VH22" i="18"/>
  <c r="VG22" i="18"/>
  <c r="VC22" i="18"/>
  <c r="UY22" i="18"/>
  <c r="UX22" i="18"/>
  <c r="UW22" i="18"/>
  <c r="UV22" i="18"/>
  <c r="UU22" i="18"/>
  <c r="UT22" i="18"/>
  <c r="UP22" i="18"/>
  <c r="UO22" i="18"/>
  <c r="UM22" i="18"/>
  <c r="UL22" i="18"/>
  <c r="UK22" i="18"/>
  <c r="UG22" i="18"/>
  <c r="UC22" i="18"/>
  <c r="UB22" i="18"/>
  <c r="UA22" i="18"/>
  <c r="TZ22" i="18"/>
  <c r="TY22" i="18"/>
  <c r="TX22" i="18"/>
  <c r="TT22" i="18"/>
  <c r="TS22" i="18"/>
  <c r="TQ22" i="18"/>
  <c r="TP22" i="18"/>
  <c r="TO22" i="18"/>
  <c r="TK22" i="18"/>
  <c r="TG22" i="18"/>
  <c r="TF22" i="18"/>
  <c r="TE22" i="18"/>
  <c r="TD22" i="18"/>
  <c r="TC22" i="18"/>
  <c r="TB22" i="18"/>
  <c r="SX22" i="18"/>
  <c r="SW22" i="18"/>
  <c r="SU22" i="18"/>
  <c r="ST22" i="18"/>
  <c r="SS22" i="18"/>
  <c r="SO22" i="18"/>
  <c r="SK22" i="18"/>
  <c r="SJ22" i="18"/>
  <c r="SI22" i="18"/>
  <c r="SH22" i="18"/>
  <c r="SG22" i="18"/>
  <c r="SF22" i="18"/>
  <c r="SB22" i="18"/>
  <c r="SA22" i="18"/>
  <c r="RY22" i="18"/>
  <c r="RX22" i="18"/>
  <c r="RW22" i="18"/>
  <c r="RS22" i="18"/>
  <c r="RO22" i="18"/>
  <c r="RN22" i="18"/>
  <c r="RM22" i="18"/>
  <c r="RL22" i="18"/>
  <c r="RK22" i="18"/>
  <c r="RJ22" i="18"/>
  <c r="RF22" i="18"/>
  <c r="RE22" i="18"/>
  <c r="RC22" i="18"/>
  <c r="RB22" i="18"/>
  <c r="RA22" i="18"/>
  <c r="QW22" i="18"/>
  <c r="QS22" i="18"/>
  <c r="QR22" i="18"/>
  <c r="QQ22" i="18"/>
  <c r="QP22" i="18"/>
  <c r="QO22" i="18"/>
  <c r="QN22" i="18"/>
  <c r="QJ22" i="18"/>
  <c r="QI22" i="18"/>
  <c r="QG22" i="18"/>
  <c r="QF22" i="18"/>
  <c r="QE22" i="18"/>
  <c r="QA22" i="18"/>
  <c r="PW22" i="18"/>
  <c r="PV22" i="18"/>
  <c r="PU22" i="18"/>
  <c r="PT22" i="18"/>
  <c r="PS22" i="18"/>
  <c r="PR22" i="18"/>
  <c r="PN22" i="18"/>
  <c r="PM22" i="18"/>
  <c r="PK22" i="18"/>
  <c r="PJ22" i="18"/>
  <c r="PI22" i="18"/>
  <c r="PE22" i="18"/>
  <c r="PA22" i="18"/>
  <c r="OZ22" i="18"/>
  <c r="OY22" i="18"/>
  <c r="OX22" i="18"/>
  <c r="OW22" i="18"/>
  <c r="OV22" i="18"/>
  <c r="OR22" i="18"/>
  <c r="OQ22" i="18"/>
  <c r="OO22" i="18"/>
  <c r="ON22" i="18"/>
  <c r="OM22" i="18"/>
  <c r="OI22" i="18"/>
  <c r="OE22" i="18"/>
  <c r="OD22" i="18"/>
  <c r="OC22" i="18"/>
  <c r="OB22" i="18"/>
  <c r="OA22" i="18"/>
  <c r="NZ22" i="18"/>
  <c r="NV22" i="18"/>
  <c r="NU22" i="18"/>
  <c r="NS22" i="18"/>
  <c r="NR22" i="18"/>
  <c r="NQ22" i="18"/>
  <c r="NM22" i="18"/>
  <c r="NI22" i="18"/>
  <c r="NH22" i="18"/>
  <c r="NG22" i="18"/>
  <c r="NF22" i="18"/>
  <c r="NE22" i="18"/>
  <c r="ND22" i="18"/>
  <c r="MZ22" i="18"/>
  <c r="MY22" i="18"/>
  <c r="MW22" i="18"/>
  <c r="MV22" i="18"/>
  <c r="MU22" i="18"/>
  <c r="MQ22" i="18"/>
  <c r="MM22" i="18"/>
  <c r="ML22" i="18"/>
  <c r="MK22" i="18"/>
  <c r="MJ22" i="18"/>
  <c r="MI22" i="18"/>
  <c r="MH22" i="18"/>
  <c r="MD22" i="18"/>
  <c r="MC22" i="18"/>
  <c r="MA22" i="18"/>
  <c r="LZ22" i="18"/>
  <c r="LY22" i="18"/>
  <c r="LU22" i="18"/>
  <c r="LQ22" i="18"/>
  <c r="LP22" i="18"/>
  <c r="LO22" i="18"/>
  <c r="LN22" i="18"/>
  <c r="LM22" i="18"/>
  <c r="LL22" i="18"/>
  <c r="LH22" i="18"/>
  <c r="LG22" i="18"/>
  <c r="LE22" i="18"/>
  <c r="LD22" i="18"/>
  <c r="LC22" i="18"/>
  <c r="KY22" i="18"/>
  <c r="VU21" i="18"/>
  <c r="VT21" i="18"/>
  <c r="VS21" i="18"/>
  <c r="VR21" i="18"/>
  <c r="VQ21" i="18"/>
  <c r="VP21" i="18"/>
  <c r="VL21" i="18"/>
  <c r="VI21" i="18"/>
  <c r="VG21" i="18"/>
  <c r="VH21" i="18" s="1"/>
  <c r="VC21" i="18"/>
  <c r="UY21" i="18"/>
  <c r="UX21" i="18"/>
  <c r="UW21" i="18"/>
  <c r="UV21" i="18"/>
  <c r="UU21" i="18"/>
  <c r="UT21" i="18"/>
  <c r="UP21" i="18"/>
  <c r="UO21" i="18"/>
  <c r="UM21" i="18"/>
  <c r="UL21" i="18"/>
  <c r="UK21" i="18"/>
  <c r="UG21" i="18"/>
  <c r="UC21" i="18"/>
  <c r="UB21" i="18"/>
  <c r="UA21" i="18"/>
  <c r="TZ21" i="18"/>
  <c r="TY21" i="18"/>
  <c r="TX21" i="18"/>
  <c r="TT21" i="18"/>
  <c r="TS21" i="18"/>
  <c r="TQ21" i="18"/>
  <c r="TP21" i="18"/>
  <c r="TO21" i="18"/>
  <c r="TK21" i="18"/>
  <c r="TG21" i="18"/>
  <c r="TF21" i="18"/>
  <c r="TE21" i="18"/>
  <c r="TD21" i="18"/>
  <c r="TC21" i="18"/>
  <c r="TB21" i="18"/>
  <c r="SX21" i="18"/>
  <c r="SU21" i="18"/>
  <c r="SS21" i="18"/>
  <c r="ST21" i="18" s="1"/>
  <c r="SW21" i="18" s="1"/>
  <c r="SO21" i="18"/>
  <c r="SK21" i="18"/>
  <c r="SJ21" i="18"/>
  <c r="SI21" i="18"/>
  <c r="SH21" i="18"/>
  <c r="SG21" i="18"/>
  <c r="SF21" i="18"/>
  <c r="SB21" i="18"/>
  <c r="RY21" i="18"/>
  <c r="RW21" i="18"/>
  <c r="RX21" i="18" s="1"/>
  <c r="RS21" i="18"/>
  <c r="RO21" i="18"/>
  <c r="RN21" i="18"/>
  <c r="RM21" i="18"/>
  <c r="RL21" i="18"/>
  <c r="RK21" i="18"/>
  <c r="RJ21" i="18"/>
  <c r="RF21" i="18"/>
  <c r="RC21" i="18"/>
  <c r="RA21" i="18"/>
  <c r="RB21" i="18" s="1"/>
  <c r="RE21" i="18" s="1"/>
  <c r="QW21" i="18"/>
  <c r="QS21" i="18"/>
  <c r="QR21" i="18"/>
  <c r="QQ21" i="18"/>
  <c r="QP21" i="18"/>
  <c r="QO21" i="18"/>
  <c r="QN21" i="18"/>
  <c r="QJ21" i="18"/>
  <c r="QI21" i="18"/>
  <c r="QG21" i="18"/>
  <c r="QF21" i="18"/>
  <c r="QE21" i="18"/>
  <c r="QA21" i="18"/>
  <c r="PW21" i="18"/>
  <c r="PV21" i="18"/>
  <c r="PU21" i="18"/>
  <c r="PT21" i="18"/>
  <c r="PS21" i="18"/>
  <c r="PR21" i="18"/>
  <c r="PN21" i="18"/>
  <c r="PM21" i="18"/>
  <c r="PK21" i="18"/>
  <c r="PJ21" i="18"/>
  <c r="PI21" i="18"/>
  <c r="PE21" i="18"/>
  <c r="PA21" i="18"/>
  <c r="OZ21" i="18"/>
  <c r="OY21" i="18"/>
  <c r="OX21" i="18"/>
  <c r="OW21" i="18"/>
  <c r="OV21" i="18"/>
  <c r="OR21" i="18"/>
  <c r="OQ21" i="18"/>
  <c r="OO21" i="18"/>
  <c r="ON21" i="18"/>
  <c r="OM21" i="18"/>
  <c r="OI21" i="18"/>
  <c r="OE21" i="18"/>
  <c r="OD21" i="18"/>
  <c r="OC21" i="18"/>
  <c r="OB21" i="18"/>
  <c r="OA21" i="18"/>
  <c r="NZ21" i="18"/>
  <c r="NV21" i="18"/>
  <c r="NS21" i="18"/>
  <c r="NQ21" i="18"/>
  <c r="NR21" i="18" s="1"/>
  <c r="NM21" i="18"/>
  <c r="NI21" i="18"/>
  <c r="NH21" i="18"/>
  <c r="NG21" i="18"/>
  <c r="NF21" i="18"/>
  <c r="NE21" i="18"/>
  <c r="ND21" i="18"/>
  <c r="MZ21" i="18"/>
  <c r="MY21" i="18"/>
  <c r="MW21" i="18"/>
  <c r="MV21" i="18"/>
  <c r="MU21" i="18"/>
  <c r="MQ21" i="18"/>
  <c r="MM21" i="18"/>
  <c r="ML21" i="18"/>
  <c r="MK21" i="18"/>
  <c r="MJ21" i="18"/>
  <c r="MI21" i="18"/>
  <c r="MH21" i="18"/>
  <c r="MD21" i="18"/>
  <c r="MC21" i="18"/>
  <c r="MA21" i="18"/>
  <c r="LZ21" i="18"/>
  <c r="LY21" i="18"/>
  <c r="LU21" i="18"/>
  <c r="LQ21" i="18"/>
  <c r="LP21" i="18"/>
  <c r="LO21" i="18"/>
  <c r="LN21" i="18"/>
  <c r="LM21" i="18"/>
  <c r="LL21" i="18"/>
  <c r="LH21" i="18"/>
  <c r="LG21" i="18"/>
  <c r="LE21" i="18"/>
  <c r="LD21" i="18"/>
  <c r="LC21" i="18"/>
  <c r="KY21" i="18"/>
  <c r="VU20" i="18"/>
  <c r="VT20" i="18"/>
  <c r="VR20" i="18"/>
  <c r="VQ20" i="18"/>
  <c r="VS20" i="18" s="1"/>
  <c r="VP20" i="18"/>
  <c r="VL20" i="18"/>
  <c r="VI20" i="18"/>
  <c r="VH20" i="18"/>
  <c r="VK20" i="18" s="1"/>
  <c r="VG20" i="18"/>
  <c r="VC20" i="18"/>
  <c r="UX20" i="18"/>
  <c r="UV20" i="18"/>
  <c r="UU20" i="18"/>
  <c r="UW20" i="18" s="1"/>
  <c r="UY20" i="18" s="1"/>
  <c r="UT20" i="18"/>
  <c r="UP20" i="18"/>
  <c r="UM20" i="18"/>
  <c r="UK20" i="18"/>
  <c r="UL20" i="18" s="1"/>
  <c r="UG20" i="18"/>
  <c r="UC20" i="18"/>
  <c r="UB20" i="18"/>
  <c r="UA20" i="18"/>
  <c r="TZ20" i="18"/>
  <c r="TY20" i="18"/>
  <c r="TX20" i="18"/>
  <c r="TT20" i="18"/>
  <c r="TS20" i="18"/>
  <c r="TQ20" i="18"/>
  <c r="TP20" i="18"/>
  <c r="TO20" i="18"/>
  <c r="TG20" i="18"/>
  <c r="TF20" i="18"/>
  <c r="TE20" i="18"/>
  <c r="TD20" i="18"/>
  <c r="TC20" i="18"/>
  <c r="TB20" i="18"/>
  <c r="SX20" i="18"/>
  <c r="SU20" i="18"/>
  <c r="ST20" i="18"/>
  <c r="SS20" i="18"/>
  <c r="SO20" i="18"/>
  <c r="SK20" i="18"/>
  <c r="SJ20" i="18"/>
  <c r="SI20" i="18"/>
  <c r="SH20" i="18"/>
  <c r="SG20" i="18"/>
  <c r="SF20" i="18"/>
  <c r="SB20" i="18"/>
  <c r="RY20" i="18"/>
  <c r="RW20" i="18"/>
  <c r="RX20" i="18" s="1"/>
  <c r="RS20" i="18"/>
  <c r="RO20" i="18"/>
  <c r="RN20" i="18"/>
  <c r="RM20" i="18"/>
  <c r="RL20" i="18"/>
  <c r="RK20" i="18"/>
  <c r="RJ20" i="18"/>
  <c r="RF20" i="18"/>
  <c r="RC20" i="18"/>
  <c r="RA20" i="18"/>
  <c r="RB20" i="18" s="1"/>
  <c r="QW20" i="18"/>
  <c r="QS20" i="18"/>
  <c r="QR20" i="18"/>
  <c r="QQ20" i="18"/>
  <c r="QP20" i="18"/>
  <c r="QO20" i="18"/>
  <c r="QN20" i="18"/>
  <c r="QJ20" i="18"/>
  <c r="QI20" i="18"/>
  <c r="QG20" i="18"/>
  <c r="QF20" i="18"/>
  <c r="QE20" i="18"/>
  <c r="PW20" i="18"/>
  <c r="PV20" i="18"/>
  <c r="PU20" i="18"/>
  <c r="PT20" i="18"/>
  <c r="PS20" i="18"/>
  <c r="PR20" i="18"/>
  <c r="PN20" i="18"/>
  <c r="PK20" i="18"/>
  <c r="PI20" i="18"/>
  <c r="PJ20" i="18" s="1"/>
  <c r="PE20" i="18"/>
  <c r="PA20" i="18"/>
  <c r="OZ20" i="18"/>
  <c r="OY20" i="18"/>
  <c r="OX20" i="18"/>
  <c r="OW20" i="18"/>
  <c r="OV20" i="18"/>
  <c r="OR20" i="18"/>
  <c r="OO20" i="18"/>
  <c r="ON20" i="18"/>
  <c r="OM20" i="18"/>
  <c r="OI20" i="18"/>
  <c r="OE20" i="18"/>
  <c r="OD20" i="18"/>
  <c r="OC20" i="18"/>
  <c r="OB20" i="18"/>
  <c r="OA20" i="18"/>
  <c r="NZ20" i="18"/>
  <c r="NV20" i="18"/>
  <c r="NS20" i="18"/>
  <c r="NR20" i="18"/>
  <c r="NQ20" i="18"/>
  <c r="NM20" i="18"/>
  <c r="NI20" i="18"/>
  <c r="NH20" i="18"/>
  <c r="NG20" i="18"/>
  <c r="NF20" i="18"/>
  <c r="NE20" i="18"/>
  <c r="ND20" i="18"/>
  <c r="MZ20" i="18"/>
  <c r="MY20" i="18"/>
  <c r="MW20" i="18"/>
  <c r="MV20" i="18"/>
  <c r="MU20" i="18"/>
  <c r="MM20" i="18"/>
  <c r="ML20" i="18"/>
  <c r="MK20" i="18"/>
  <c r="MJ20" i="18"/>
  <c r="MI20" i="18"/>
  <c r="MH20" i="18"/>
  <c r="MD20" i="18"/>
  <c r="MA20" i="18"/>
  <c r="LY20" i="18"/>
  <c r="LZ20" i="18" s="1"/>
  <c r="LU20" i="18"/>
  <c r="LQ20" i="18"/>
  <c r="LP20" i="18"/>
  <c r="LO20" i="18"/>
  <c r="LN20" i="18"/>
  <c r="LM20" i="18"/>
  <c r="LL20" i="18"/>
  <c r="LH20" i="18"/>
  <c r="LE20" i="18"/>
  <c r="LD20" i="18"/>
  <c r="LC20" i="18"/>
  <c r="KY20" i="18"/>
  <c r="VU19" i="18"/>
  <c r="VT19" i="18"/>
  <c r="VS19" i="18"/>
  <c r="VR19" i="18"/>
  <c r="VQ19" i="18"/>
  <c r="VP19" i="18"/>
  <c r="VL19" i="18"/>
  <c r="VK19" i="18"/>
  <c r="VI19" i="18"/>
  <c r="VH19" i="18"/>
  <c r="VG19" i="18"/>
  <c r="VC19" i="18"/>
  <c r="UY19" i="18"/>
  <c r="UX19" i="18"/>
  <c r="UW19" i="18"/>
  <c r="UV19" i="18"/>
  <c r="UU19" i="18"/>
  <c r="UT19" i="18"/>
  <c r="UP19" i="18"/>
  <c r="UO19" i="18"/>
  <c r="UM19" i="18"/>
  <c r="UL19" i="18"/>
  <c r="UK19" i="18"/>
  <c r="UG19" i="18"/>
  <c r="UC19" i="18"/>
  <c r="UB19" i="18"/>
  <c r="UA19" i="18"/>
  <c r="TZ19" i="18"/>
  <c r="TY19" i="18"/>
  <c r="TX19" i="18"/>
  <c r="TT19" i="18"/>
  <c r="TS19" i="18"/>
  <c r="TQ19" i="18"/>
  <c r="TP19" i="18"/>
  <c r="TO19" i="18"/>
  <c r="TK19" i="18"/>
  <c r="TG19" i="18"/>
  <c r="TF19" i="18"/>
  <c r="TE19" i="18"/>
  <c r="TD19" i="18"/>
  <c r="TC19" i="18"/>
  <c r="TB19" i="18"/>
  <c r="SX19" i="18"/>
  <c r="SW19" i="18"/>
  <c r="SU19" i="18"/>
  <c r="ST19" i="18"/>
  <c r="SS19" i="18"/>
  <c r="SO19" i="18"/>
  <c r="SK19" i="18"/>
  <c r="SJ19" i="18"/>
  <c r="SI19" i="18"/>
  <c r="SH19" i="18"/>
  <c r="SG19" i="18"/>
  <c r="SF19" i="18"/>
  <c r="SB19" i="18"/>
  <c r="SA19" i="18"/>
  <c r="RY19" i="18"/>
  <c r="RX19" i="18"/>
  <c r="RW19" i="18"/>
  <c r="RS19" i="18"/>
  <c r="RO19" i="18"/>
  <c r="RN19" i="18"/>
  <c r="RM19" i="18"/>
  <c r="RL19" i="18"/>
  <c r="RK19" i="18"/>
  <c r="RJ19" i="18"/>
  <c r="RF19" i="18"/>
  <c r="RE19" i="18"/>
  <c r="RC19" i="18"/>
  <c r="RB19" i="18"/>
  <c r="RA19" i="18"/>
  <c r="QW19" i="18"/>
  <c r="QS19" i="18"/>
  <c r="QR19" i="18"/>
  <c r="QQ19" i="18"/>
  <c r="QP19" i="18"/>
  <c r="QO19" i="18"/>
  <c r="QN19" i="18"/>
  <c r="QJ19" i="18"/>
  <c r="QI19" i="18"/>
  <c r="QG19" i="18"/>
  <c r="QF19" i="18"/>
  <c r="QE19" i="18"/>
  <c r="QA19" i="18"/>
  <c r="PW19" i="18"/>
  <c r="PV19" i="18"/>
  <c r="PU19" i="18"/>
  <c r="PT19" i="18"/>
  <c r="PS19" i="18"/>
  <c r="PR19" i="18"/>
  <c r="PN19" i="18"/>
  <c r="PM19" i="18"/>
  <c r="PK19" i="18"/>
  <c r="PJ19" i="18"/>
  <c r="PI19" i="18"/>
  <c r="PE19" i="18"/>
  <c r="PA19" i="18"/>
  <c r="OZ19" i="18"/>
  <c r="OY19" i="18"/>
  <c r="OX19" i="18"/>
  <c r="OW19" i="18"/>
  <c r="OV19" i="18"/>
  <c r="OR19" i="18"/>
  <c r="OQ19" i="18"/>
  <c r="OO19" i="18"/>
  <c r="ON19" i="18"/>
  <c r="OM19" i="18"/>
  <c r="OI19" i="18"/>
  <c r="OE19" i="18"/>
  <c r="OD19" i="18"/>
  <c r="OC19" i="18"/>
  <c r="OB19" i="18"/>
  <c r="OA19" i="18"/>
  <c r="NZ19" i="18"/>
  <c r="NV19" i="18"/>
  <c r="NU19" i="18"/>
  <c r="NS19" i="18"/>
  <c r="NR19" i="18"/>
  <c r="NQ19" i="18"/>
  <c r="NM19" i="18"/>
  <c r="NI19" i="18"/>
  <c r="NH19" i="18"/>
  <c r="NG19" i="18"/>
  <c r="NF19" i="18"/>
  <c r="NE19" i="18"/>
  <c r="ND19" i="18"/>
  <c r="MZ19" i="18"/>
  <c r="MY19" i="18"/>
  <c r="MW19" i="18"/>
  <c r="MV19" i="18"/>
  <c r="MU19" i="18"/>
  <c r="MQ19" i="18"/>
  <c r="MM19" i="18"/>
  <c r="ML19" i="18"/>
  <c r="MK19" i="18"/>
  <c r="MJ19" i="18"/>
  <c r="MI19" i="18"/>
  <c r="MH19" i="18"/>
  <c r="MD19" i="18"/>
  <c r="MC19" i="18"/>
  <c r="MA19" i="18"/>
  <c r="LZ19" i="18"/>
  <c r="LY19" i="18"/>
  <c r="LU19" i="18"/>
  <c r="LQ19" i="18"/>
  <c r="LP19" i="18"/>
  <c r="LO19" i="18"/>
  <c r="LN19" i="18"/>
  <c r="LM19" i="18"/>
  <c r="LL19" i="18"/>
  <c r="LH19" i="18"/>
  <c r="LG19" i="18"/>
  <c r="LE19" i="18"/>
  <c r="LD19" i="18"/>
  <c r="LC19" i="18"/>
  <c r="KY19" i="18"/>
  <c r="VU18" i="18"/>
  <c r="VT18" i="18"/>
  <c r="VS18" i="18"/>
  <c r="VR18" i="18"/>
  <c r="VQ18" i="18"/>
  <c r="VP18" i="18"/>
  <c r="VL18" i="18"/>
  <c r="VI18" i="18"/>
  <c r="VG18" i="18"/>
  <c r="VH18" i="18" s="1"/>
  <c r="VC18" i="18"/>
  <c r="UY18" i="18"/>
  <c r="UX18" i="18"/>
  <c r="UW18" i="18"/>
  <c r="UV18" i="18"/>
  <c r="UU18" i="18"/>
  <c r="UT18" i="18"/>
  <c r="UP18" i="18"/>
  <c r="UO18" i="18"/>
  <c r="UM18" i="18"/>
  <c r="UL18" i="18"/>
  <c r="UK18" i="18"/>
  <c r="UG18" i="18"/>
  <c r="UC18" i="18"/>
  <c r="UB18" i="18"/>
  <c r="UA18" i="18"/>
  <c r="TZ18" i="18"/>
  <c r="TY18" i="18"/>
  <c r="TX18" i="18"/>
  <c r="TT18" i="18"/>
  <c r="TS18" i="18"/>
  <c r="TQ18" i="18"/>
  <c r="TP18" i="18"/>
  <c r="TO18" i="18"/>
  <c r="TK18" i="18"/>
  <c r="TG18" i="18"/>
  <c r="TF18" i="18"/>
  <c r="TE18" i="18"/>
  <c r="TD18" i="18"/>
  <c r="TC18" i="18"/>
  <c r="TB18" i="18"/>
  <c r="SX18" i="18"/>
  <c r="SW18" i="18"/>
  <c r="SU18" i="18"/>
  <c r="ST18" i="18"/>
  <c r="SS18" i="18"/>
  <c r="SO18" i="18"/>
  <c r="SK18" i="18"/>
  <c r="SJ18" i="18"/>
  <c r="SI18" i="18"/>
  <c r="SH18" i="18"/>
  <c r="SG18" i="18"/>
  <c r="SF18" i="18"/>
  <c r="SB18" i="18"/>
  <c r="SA18" i="18"/>
  <c r="RY18" i="18"/>
  <c r="RX18" i="18"/>
  <c r="RW18" i="18"/>
  <c r="RS18" i="18"/>
  <c r="RO18" i="18"/>
  <c r="RN18" i="18"/>
  <c r="RM18" i="18"/>
  <c r="RL18" i="18"/>
  <c r="RK18" i="18"/>
  <c r="RJ18" i="18"/>
  <c r="RF18" i="18"/>
  <c r="RE18" i="18"/>
  <c r="RC18" i="18"/>
  <c r="RB18" i="18"/>
  <c r="RA18" i="18"/>
  <c r="QW18" i="18"/>
  <c r="QS18" i="18"/>
  <c r="QR18" i="18"/>
  <c r="QQ18" i="18"/>
  <c r="QP18" i="18"/>
  <c r="QO18" i="18"/>
  <c r="QN18" i="18"/>
  <c r="QJ18" i="18"/>
  <c r="QI18" i="18"/>
  <c r="QG18" i="18"/>
  <c r="QF18" i="18"/>
  <c r="QE18" i="18"/>
  <c r="QA18" i="18"/>
  <c r="PW18" i="18"/>
  <c r="PV18" i="18"/>
  <c r="PU18" i="18"/>
  <c r="PT18" i="18"/>
  <c r="PS18" i="18"/>
  <c r="PR18" i="18"/>
  <c r="PN18" i="18"/>
  <c r="PM18" i="18"/>
  <c r="PK18" i="18"/>
  <c r="PJ18" i="18"/>
  <c r="PI18" i="18"/>
  <c r="PE18" i="18"/>
  <c r="PA18" i="18"/>
  <c r="OZ18" i="18"/>
  <c r="OY18" i="18"/>
  <c r="OX18" i="18"/>
  <c r="OW18" i="18"/>
  <c r="OV18" i="18"/>
  <c r="OR18" i="18"/>
  <c r="OQ18" i="18"/>
  <c r="OO18" i="18"/>
  <c r="ON18" i="18"/>
  <c r="OM18" i="18"/>
  <c r="OI18" i="18"/>
  <c r="OE18" i="18"/>
  <c r="OD18" i="18"/>
  <c r="OC18" i="18"/>
  <c r="OB18" i="18"/>
  <c r="OA18" i="18"/>
  <c r="NZ18" i="18"/>
  <c r="NV18" i="18"/>
  <c r="NS18" i="18"/>
  <c r="NQ18" i="18"/>
  <c r="NR18" i="18" s="1"/>
  <c r="NM18" i="18"/>
  <c r="NI18" i="18"/>
  <c r="NH18" i="18"/>
  <c r="NG18" i="18"/>
  <c r="NF18" i="18"/>
  <c r="NE18" i="18"/>
  <c r="ND18" i="18"/>
  <c r="MZ18" i="18"/>
  <c r="MY18" i="18"/>
  <c r="MW18" i="18"/>
  <c r="MV18" i="18"/>
  <c r="MU18" i="18"/>
  <c r="MQ18" i="18"/>
  <c r="MM18" i="18"/>
  <c r="ML18" i="18"/>
  <c r="MK18" i="18"/>
  <c r="MJ18" i="18"/>
  <c r="MI18" i="18"/>
  <c r="MH18" i="18"/>
  <c r="MD18" i="18"/>
  <c r="MC18" i="18"/>
  <c r="MA18" i="18"/>
  <c r="LZ18" i="18"/>
  <c r="LY18" i="18"/>
  <c r="LU18" i="18"/>
  <c r="LQ18" i="18"/>
  <c r="LP18" i="18"/>
  <c r="LO18" i="18"/>
  <c r="LN18" i="18"/>
  <c r="LM18" i="18"/>
  <c r="LL18" i="18"/>
  <c r="LH18" i="18"/>
  <c r="LG18" i="18"/>
  <c r="LE18" i="18"/>
  <c r="LD18" i="18"/>
  <c r="LC18" i="18"/>
  <c r="KY18" i="18"/>
  <c r="VU17" i="18"/>
  <c r="VT17" i="18"/>
  <c r="VS17" i="18"/>
  <c r="VR17" i="18"/>
  <c r="VQ17" i="18"/>
  <c r="VP17" i="18"/>
  <c r="VL17" i="18"/>
  <c r="VK17" i="18"/>
  <c r="VI17" i="18"/>
  <c r="VH17" i="18"/>
  <c r="VG17" i="18"/>
  <c r="VC17" i="18"/>
  <c r="UY17" i="18"/>
  <c r="UX17" i="18"/>
  <c r="UW17" i="18"/>
  <c r="UV17" i="18"/>
  <c r="UU17" i="18"/>
  <c r="UT17" i="18"/>
  <c r="UP17" i="18"/>
  <c r="UM17" i="18"/>
  <c r="UK17" i="18"/>
  <c r="UL17" i="18" s="1"/>
  <c r="UG17" i="18"/>
  <c r="UC17" i="18"/>
  <c r="UB17" i="18"/>
  <c r="UA17" i="18"/>
  <c r="TZ17" i="18"/>
  <c r="TY17" i="18"/>
  <c r="TX17" i="18"/>
  <c r="TT17" i="18"/>
  <c r="TS17" i="18"/>
  <c r="TQ17" i="18"/>
  <c r="TP17" i="18"/>
  <c r="TO17" i="18"/>
  <c r="TF17" i="18"/>
  <c r="TD17" i="18"/>
  <c r="TC17" i="18"/>
  <c r="TE17" i="18" s="1"/>
  <c r="TB17" i="18"/>
  <c r="SX17" i="18"/>
  <c r="SW17" i="18"/>
  <c r="SU17" i="18"/>
  <c r="ST17" i="18"/>
  <c r="SS17" i="18"/>
  <c r="SK17" i="18"/>
  <c r="SJ17" i="18"/>
  <c r="SI17" i="18"/>
  <c r="SH17" i="18"/>
  <c r="SG17" i="18"/>
  <c r="SF17" i="18"/>
  <c r="SB17" i="18"/>
  <c r="RY17" i="18"/>
  <c r="RW17" i="18"/>
  <c r="RX17" i="18" s="1"/>
  <c r="RS17" i="18"/>
  <c r="RN17" i="18"/>
  <c r="RL17" i="18"/>
  <c r="RK17" i="18"/>
  <c r="RM17" i="18" s="1"/>
  <c r="RO17" i="18" s="1"/>
  <c r="RJ17" i="18"/>
  <c r="RF17" i="18"/>
  <c r="RE17" i="18"/>
  <c r="RC17" i="18"/>
  <c r="RB17" i="18"/>
  <c r="RA17" i="18"/>
  <c r="QS17" i="18"/>
  <c r="QR17" i="18"/>
  <c r="QQ17" i="18"/>
  <c r="QP17" i="18"/>
  <c r="QO17" i="18"/>
  <c r="QN17" i="18"/>
  <c r="QJ17" i="18"/>
  <c r="QI17" i="18"/>
  <c r="QG17" i="18"/>
  <c r="QF17" i="18"/>
  <c r="QE17" i="18"/>
  <c r="PW17" i="18"/>
  <c r="PV17" i="18"/>
  <c r="PU17" i="18"/>
  <c r="PT17" i="18"/>
  <c r="PS17" i="18"/>
  <c r="PR17" i="18"/>
  <c r="PN17" i="18"/>
  <c r="PK17" i="18"/>
  <c r="PI17" i="18"/>
  <c r="PJ17" i="18" s="1"/>
  <c r="PE17" i="18"/>
  <c r="OZ17" i="18"/>
  <c r="OX17" i="18"/>
  <c r="OW17" i="18"/>
  <c r="OY17" i="18" s="1"/>
  <c r="PA17" i="18" s="1"/>
  <c r="OV17" i="18"/>
  <c r="OR17" i="18"/>
  <c r="OQ17" i="18"/>
  <c r="OO17" i="18"/>
  <c r="ON17" i="18"/>
  <c r="OM17" i="18"/>
  <c r="OE17" i="18"/>
  <c r="OD17" i="18"/>
  <c r="OC17" i="18"/>
  <c r="OB17" i="18"/>
  <c r="OA17" i="18"/>
  <c r="NZ17" i="18"/>
  <c r="NV17" i="18"/>
  <c r="NS17" i="18"/>
  <c r="NR17" i="18"/>
  <c r="NQ17" i="18"/>
  <c r="NM17" i="18"/>
  <c r="NH17" i="18"/>
  <c r="NF17" i="18"/>
  <c r="NE17" i="18"/>
  <c r="ND17" i="18"/>
  <c r="MZ17" i="18"/>
  <c r="MY17" i="18"/>
  <c r="MW17" i="18"/>
  <c r="MV17" i="18"/>
  <c r="MU17" i="18"/>
  <c r="MM17" i="18"/>
  <c r="ML17" i="18"/>
  <c r="MK17" i="18"/>
  <c r="MJ17" i="18"/>
  <c r="MI17" i="18"/>
  <c r="MH17" i="18"/>
  <c r="MD17" i="18"/>
  <c r="MA17" i="18"/>
  <c r="LY17" i="18"/>
  <c r="LZ17" i="18" s="1"/>
  <c r="MC17" i="18" s="1"/>
  <c r="LU17" i="18"/>
  <c r="LP17" i="18"/>
  <c r="LN17" i="18"/>
  <c r="LM17" i="18"/>
  <c r="LL17" i="18"/>
  <c r="LH17" i="18"/>
  <c r="LG17" i="18"/>
  <c r="LE17" i="18"/>
  <c r="LD17" i="18"/>
  <c r="LC17" i="18"/>
  <c r="VU16" i="18"/>
  <c r="VT16" i="18"/>
  <c r="VS16" i="18"/>
  <c r="VR16" i="18"/>
  <c r="VQ16" i="18"/>
  <c r="VP16" i="18"/>
  <c r="VL16" i="18"/>
  <c r="VK16" i="18"/>
  <c r="VI16" i="18"/>
  <c r="VH16" i="18"/>
  <c r="VG16" i="18"/>
  <c r="VC16" i="18"/>
  <c r="UY16" i="18"/>
  <c r="UX16" i="18"/>
  <c r="UW16" i="18"/>
  <c r="UV16" i="18"/>
  <c r="UU16" i="18"/>
  <c r="UT16" i="18"/>
  <c r="UP16" i="18"/>
  <c r="UO16" i="18"/>
  <c r="UM16" i="18"/>
  <c r="UL16" i="18"/>
  <c r="UK16" i="18"/>
  <c r="UG16" i="18"/>
  <c r="UC16" i="18"/>
  <c r="UB16" i="18"/>
  <c r="UA16" i="18"/>
  <c r="TZ16" i="18"/>
  <c r="TY16" i="18"/>
  <c r="TX16" i="18"/>
  <c r="TT16" i="18"/>
  <c r="TS16" i="18"/>
  <c r="TQ16" i="18"/>
  <c r="TP16" i="18"/>
  <c r="TO16" i="18"/>
  <c r="TK16" i="18"/>
  <c r="TG16" i="18"/>
  <c r="TF16" i="18"/>
  <c r="TE16" i="18"/>
  <c r="TD16" i="18"/>
  <c r="TC16" i="18"/>
  <c r="TB16" i="18"/>
  <c r="SX16" i="18"/>
  <c r="SW16" i="18"/>
  <c r="SU16" i="18"/>
  <c r="ST16" i="18"/>
  <c r="SS16" i="18"/>
  <c r="SO16" i="18"/>
  <c r="SK16" i="18"/>
  <c r="SJ16" i="18"/>
  <c r="SI16" i="18"/>
  <c r="SH16" i="18"/>
  <c r="SG16" i="18"/>
  <c r="SF16" i="18"/>
  <c r="SB16" i="18"/>
  <c r="SA16" i="18"/>
  <c r="RY16" i="18"/>
  <c r="RX16" i="18"/>
  <c r="RW16" i="18"/>
  <c r="RS16" i="18"/>
  <c r="RO16" i="18"/>
  <c r="RN16" i="18"/>
  <c r="RM16" i="18"/>
  <c r="RL16" i="18"/>
  <c r="RK16" i="18"/>
  <c r="RJ16" i="18"/>
  <c r="RF16" i="18"/>
  <c r="RE16" i="18"/>
  <c r="RC16" i="18"/>
  <c r="RB16" i="18"/>
  <c r="RA16" i="18"/>
  <c r="QW16" i="18"/>
  <c r="QS16" i="18"/>
  <c r="QR16" i="18"/>
  <c r="QQ16" i="18"/>
  <c r="QP16" i="18"/>
  <c r="QO16" i="18"/>
  <c r="QN16" i="18"/>
  <c r="QJ16" i="18"/>
  <c r="QI16" i="18"/>
  <c r="QG16" i="18"/>
  <c r="QF16" i="18"/>
  <c r="QE16" i="18"/>
  <c r="QA16" i="18"/>
  <c r="PW16" i="18"/>
  <c r="PV16" i="18"/>
  <c r="PU16" i="18"/>
  <c r="PT16" i="18"/>
  <c r="PS16" i="18"/>
  <c r="PR16" i="18"/>
  <c r="PN16" i="18"/>
  <c r="PM16" i="18"/>
  <c r="PK16" i="18"/>
  <c r="PJ16" i="18"/>
  <c r="PI16" i="18"/>
  <c r="PE16" i="18"/>
  <c r="PA16" i="18"/>
  <c r="OZ16" i="18"/>
  <c r="OY16" i="18"/>
  <c r="OX16" i="18"/>
  <c r="OW16" i="18"/>
  <c r="OV16" i="18"/>
  <c r="OR16" i="18"/>
  <c r="OQ16" i="18"/>
  <c r="OO16" i="18"/>
  <c r="ON16" i="18"/>
  <c r="OM16" i="18"/>
  <c r="OI16" i="18"/>
  <c r="OE16" i="18"/>
  <c r="OD16" i="18"/>
  <c r="OC16" i="18"/>
  <c r="OB16" i="18"/>
  <c r="OA16" i="18"/>
  <c r="NZ16" i="18"/>
  <c r="NV16" i="18"/>
  <c r="NU16" i="18"/>
  <c r="NS16" i="18"/>
  <c r="NR16" i="18"/>
  <c r="NQ16" i="18"/>
  <c r="NM16" i="18"/>
  <c r="NI16" i="18"/>
  <c r="NH16" i="18"/>
  <c r="NG16" i="18"/>
  <c r="NF16" i="18"/>
  <c r="NE16" i="18"/>
  <c r="ND16" i="18"/>
  <c r="MZ16" i="18"/>
  <c r="MY16" i="18"/>
  <c r="MW16" i="18"/>
  <c r="MV16" i="18"/>
  <c r="MU16" i="18"/>
  <c r="MQ16" i="18"/>
  <c r="MM16" i="18"/>
  <c r="ML16" i="18"/>
  <c r="MK16" i="18"/>
  <c r="MJ16" i="18"/>
  <c r="MI16" i="18"/>
  <c r="MH16" i="18"/>
  <c r="MD16" i="18"/>
  <c r="MC16" i="18"/>
  <c r="MA16" i="18"/>
  <c r="LZ16" i="18"/>
  <c r="LY16" i="18"/>
  <c r="LU16" i="18"/>
  <c r="LQ16" i="18"/>
  <c r="LP16" i="18"/>
  <c r="LO16" i="18"/>
  <c r="LN16" i="18"/>
  <c r="LM16" i="18"/>
  <c r="LL16" i="18"/>
  <c r="LH16" i="18"/>
  <c r="LG16" i="18"/>
  <c r="LE16" i="18"/>
  <c r="LD16" i="18"/>
  <c r="LC16" i="18"/>
  <c r="KY16" i="18"/>
  <c r="VU15" i="18"/>
  <c r="VT15" i="18"/>
  <c r="VS15" i="18"/>
  <c r="VR15" i="18"/>
  <c r="VQ15" i="18"/>
  <c r="VP15" i="18"/>
  <c r="VL15" i="18"/>
  <c r="VK15" i="18"/>
  <c r="VI15" i="18"/>
  <c r="VH15" i="18"/>
  <c r="VG15" i="18"/>
  <c r="VC15" i="18"/>
  <c r="UY15" i="18"/>
  <c r="UX15" i="18"/>
  <c r="UW15" i="18"/>
  <c r="UV15" i="18"/>
  <c r="UU15" i="18"/>
  <c r="UT15" i="18"/>
  <c r="UP15" i="18"/>
  <c r="UO15" i="18"/>
  <c r="UM15" i="18"/>
  <c r="UL15" i="18"/>
  <c r="UK15" i="18"/>
  <c r="UG15" i="18"/>
  <c r="UC15" i="18"/>
  <c r="UB15" i="18"/>
  <c r="UA15" i="18"/>
  <c r="TZ15" i="18"/>
  <c r="TY15" i="18"/>
  <c r="TX15" i="18"/>
  <c r="TT15" i="18"/>
  <c r="TS15" i="18"/>
  <c r="TQ15" i="18"/>
  <c r="TP15" i="18"/>
  <c r="TO15" i="18"/>
  <c r="TK15" i="18"/>
  <c r="TG15" i="18"/>
  <c r="TF15" i="18"/>
  <c r="TE15" i="18"/>
  <c r="TD15" i="18"/>
  <c r="TC15" i="18"/>
  <c r="TB15" i="18"/>
  <c r="SX15" i="18"/>
  <c r="SW15" i="18"/>
  <c r="SU15" i="18"/>
  <c r="ST15" i="18"/>
  <c r="SS15" i="18"/>
  <c r="SO15" i="18"/>
  <c r="SK15" i="18"/>
  <c r="SJ15" i="18"/>
  <c r="SI15" i="18"/>
  <c r="SH15" i="18"/>
  <c r="SG15" i="18"/>
  <c r="SF15" i="18"/>
  <c r="SB15" i="18"/>
  <c r="SA15" i="18"/>
  <c r="RY15" i="18"/>
  <c r="RX15" i="18"/>
  <c r="RW15" i="18"/>
  <c r="RS15" i="18"/>
  <c r="RO15" i="18"/>
  <c r="RN15" i="18"/>
  <c r="RM15" i="18"/>
  <c r="RL15" i="18"/>
  <c r="RK15" i="18"/>
  <c r="RJ15" i="18"/>
  <c r="RF15" i="18"/>
  <c r="RE15" i="18"/>
  <c r="RC15" i="18"/>
  <c r="RB15" i="18"/>
  <c r="RA15" i="18"/>
  <c r="QW15" i="18"/>
  <c r="QS15" i="18"/>
  <c r="QR15" i="18"/>
  <c r="QQ15" i="18"/>
  <c r="QP15" i="18"/>
  <c r="QO15" i="18"/>
  <c r="QN15" i="18"/>
  <c r="QJ15" i="18"/>
  <c r="QI15" i="18"/>
  <c r="QG15" i="18"/>
  <c r="QF15" i="18"/>
  <c r="QE15" i="18"/>
  <c r="QA15" i="18"/>
  <c r="PW15" i="18"/>
  <c r="PV15" i="18"/>
  <c r="PU15" i="18"/>
  <c r="PT15" i="18"/>
  <c r="PS15" i="18"/>
  <c r="PR15" i="18"/>
  <c r="PN15" i="18"/>
  <c r="PM15" i="18"/>
  <c r="PK15" i="18"/>
  <c r="PJ15" i="18"/>
  <c r="PI15" i="18"/>
  <c r="PE15" i="18"/>
  <c r="PA15" i="18"/>
  <c r="OZ15" i="18"/>
  <c r="OY15" i="18"/>
  <c r="OX15" i="18"/>
  <c r="OW15" i="18"/>
  <c r="OV15" i="18"/>
  <c r="OR15" i="18"/>
  <c r="OQ15" i="18"/>
  <c r="OO15" i="18"/>
  <c r="ON15" i="18"/>
  <c r="OM15" i="18"/>
  <c r="OI15" i="18"/>
  <c r="OE15" i="18"/>
  <c r="OD15" i="18"/>
  <c r="OC15" i="18"/>
  <c r="OB15" i="18"/>
  <c r="OA15" i="18"/>
  <c r="NZ15" i="18"/>
  <c r="NV15" i="18"/>
  <c r="NU15" i="18"/>
  <c r="NS15" i="18"/>
  <c r="NR15" i="18"/>
  <c r="NQ15" i="18"/>
  <c r="NM15" i="18"/>
  <c r="NI15" i="18"/>
  <c r="NH15" i="18"/>
  <c r="NG15" i="18"/>
  <c r="NF15" i="18"/>
  <c r="NE15" i="18"/>
  <c r="ND15" i="18"/>
  <c r="MZ15" i="18"/>
  <c r="MY15" i="18"/>
  <c r="MW15" i="18"/>
  <c r="MV15" i="18"/>
  <c r="MU15" i="18"/>
  <c r="MQ15" i="18"/>
  <c r="MM15" i="18"/>
  <c r="ML15" i="18"/>
  <c r="MK15" i="18"/>
  <c r="MJ15" i="18"/>
  <c r="MI15" i="18"/>
  <c r="MH15" i="18"/>
  <c r="MD15" i="18"/>
  <c r="MC15" i="18"/>
  <c r="MA15" i="18"/>
  <c r="LZ15" i="18"/>
  <c r="LY15" i="18"/>
  <c r="LU15" i="18"/>
  <c r="LQ15" i="18"/>
  <c r="LP15" i="18"/>
  <c r="LO15" i="18"/>
  <c r="LN15" i="18"/>
  <c r="LM15" i="18"/>
  <c r="LL15" i="18"/>
  <c r="LH15" i="18"/>
  <c r="LG15" i="18"/>
  <c r="LE15" i="18"/>
  <c r="LD15" i="18"/>
  <c r="LC15" i="18"/>
  <c r="KY15" i="18"/>
  <c r="VU14" i="18"/>
  <c r="VT14" i="18"/>
  <c r="VS14" i="18"/>
  <c r="VR14" i="18"/>
  <c r="VQ14" i="18"/>
  <c r="VP14" i="18"/>
  <c r="VL14" i="18"/>
  <c r="VK14" i="18"/>
  <c r="VI14" i="18"/>
  <c r="VH14" i="18"/>
  <c r="VG14" i="18"/>
  <c r="UY14" i="18"/>
  <c r="UX14" i="18"/>
  <c r="UW14" i="18"/>
  <c r="UV14" i="18"/>
  <c r="UU14" i="18"/>
  <c r="UT14" i="18"/>
  <c r="UP14" i="18"/>
  <c r="UO14" i="18"/>
  <c r="UM14" i="18"/>
  <c r="UL14" i="18"/>
  <c r="UK14" i="18"/>
  <c r="UC14" i="18"/>
  <c r="UB14" i="18"/>
  <c r="UA14" i="18"/>
  <c r="TZ14" i="18"/>
  <c r="TY14" i="18"/>
  <c r="TX14" i="18"/>
  <c r="TT14" i="18"/>
  <c r="TS14" i="18"/>
  <c r="TQ14" i="18"/>
  <c r="TP14" i="18"/>
  <c r="TO14" i="18"/>
  <c r="TG14" i="18"/>
  <c r="TF14" i="18"/>
  <c r="TE14" i="18"/>
  <c r="TD14" i="18"/>
  <c r="TC14" i="18"/>
  <c r="TB14" i="18"/>
  <c r="SX14" i="18"/>
  <c r="SU14" i="18"/>
  <c r="SS14" i="18"/>
  <c r="ST14" i="18" s="1"/>
  <c r="SW14" i="18" s="1"/>
  <c r="SO14" i="18"/>
  <c r="SK14" i="18"/>
  <c r="SJ14" i="18"/>
  <c r="SI14" i="18"/>
  <c r="SH14" i="18"/>
  <c r="SG14" i="18"/>
  <c r="SF14" i="18"/>
  <c r="SB14" i="18"/>
  <c r="SA14" i="18"/>
  <c r="RY14" i="18"/>
  <c r="RX14" i="18"/>
  <c r="RW14" i="18"/>
  <c r="RO14" i="18"/>
  <c r="RN14" i="18"/>
  <c r="RM14" i="18"/>
  <c r="RL14" i="18"/>
  <c r="RK14" i="18"/>
  <c r="RJ14" i="18"/>
  <c r="RF14" i="18"/>
  <c r="RC14" i="18"/>
  <c r="RA14" i="18"/>
  <c r="RB14" i="18" s="1"/>
  <c r="RE14" i="18" s="1"/>
  <c r="QW14" i="18"/>
  <c r="QS14" i="18"/>
  <c r="QR14" i="18"/>
  <c r="QQ14" i="18"/>
  <c r="QP14" i="18"/>
  <c r="QO14" i="18"/>
  <c r="QN14" i="18"/>
  <c r="QJ14" i="18"/>
  <c r="QI14" i="18"/>
  <c r="QG14" i="18"/>
  <c r="QF14" i="18"/>
  <c r="QE14" i="18"/>
  <c r="PW14" i="18"/>
  <c r="PV14" i="18"/>
  <c r="PU14" i="18"/>
  <c r="PT14" i="18"/>
  <c r="PS14" i="18"/>
  <c r="PR14" i="18"/>
  <c r="PN14" i="18"/>
  <c r="PM14" i="18"/>
  <c r="PK14" i="18"/>
  <c r="PJ14" i="18"/>
  <c r="PI14" i="18"/>
  <c r="PA14" i="18"/>
  <c r="OZ14" i="18"/>
  <c r="OY14" i="18"/>
  <c r="OX14" i="18"/>
  <c r="OW14" i="18"/>
  <c r="OV14" i="18"/>
  <c r="OR14" i="18"/>
  <c r="OO14" i="18"/>
  <c r="ON14" i="18"/>
  <c r="OM14" i="18"/>
  <c r="OI14" i="18"/>
  <c r="OE14" i="18"/>
  <c r="OD14" i="18"/>
  <c r="OC14" i="18"/>
  <c r="OB14" i="18"/>
  <c r="OA14" i="18"/>
  <c r="NZ14" i="18"/>
  <c r="NV14" i="18"/>
  <c r="NU14" i="18"/>
  <c r="NS14" i="18"/>
  <c r="NR14" i="18"/>
  <c r="NQ14" i="18"/>
  <c r="NI14" i="18"/>
  <c r="NH14" i="18"/>
  <c r="NG14" i="18"/>
  <c r="NF14" i="18"/>
  <c r="NE14" i="18"/>
  <c r="ND14" i="18"/>
  <c r="MZ14" i="18"/>
  <c r="MW14" i="18"/>
  <c r="MU14" i="18"/>
  <c r="MV14" i="18" s="1"/>
  <c r="MQ14" i="18"/>
  <c r="MM14" i="18"/>
  <c r="ML14" i="18"/>
  <c r="MK14" i="18"/>
  <c r="MJ14" i="18"/>
  <c r="MI14" i="18"/>
  <c r="MH14" i="18"/>
  <c r="MD14" i="18"/>
  <c r="MC14" i="18"/>
  <c r="MA14" i="18"/>
  <c r="LZ14" i="18"/>
  <c r="LY14" i="18"/>
  <c r="LQ14" i="18"/>
  <c r="LP14" i="18"/>
  <c r="LO14" i="18"/>
  <c r="LN14" i="18"/>
  <c r="LM14" i="18"/>
  <c r="LL14" i="18"/>
  <c r="LH14" i="18"/>
  <c r="LE14" i="18"/>
  <c r="LC14" i="18"/>
  <c r="LD14" i="18" s="1"/>
  <c r="KY14" i="18"/>
  <c r="VU13" i="18"/>
  <c r="VT13" i="18"/>
  <c r="VS13" i="18"/>
  <c r="VR13" i="18"/>
  <c r="VQ13" i="18"/>
  <c r="VP13" i="18"/>
  <c r="VL13" i="18"/>
  <c r="VK13" i="18"/>
  <c r="VI13" i="18"/>
  <c r="VH13" i="18"/>
  <c r="VG13" i="18"/>
  <c r="VC13" i="18"/>
  <c r="UY13" i="18"/>
  <c r="UX13" i="18"/>
  <c r="UW13" i="18"/>
  <c r="UV13" i="18"/>
  <c r="UU13" i="18"/>
  <c r="UT13" i="18"/>
  <c r="UP13" i="18"/>
  <c r="UO13" i="18"/>
  <c r="UM13" i="18"/>
  <c r="UL13" i="18"/>
  <c r="UK13" i="18"/>
  <c r="UG13" i="18"/>
  <c r="UC13" i="18"/>
  <c r="UB13" i="18"/>
  <c r="UA13" i="18"/>
  <c r="TZ13" i="18"/>
  <c r="TY13" i="18"/>
  <c r="TX13" i="18"/>
  <c r="TT13" i="18"/>
  <c r="TS13" i="18"/>
  <c r="TQ13" i="18"/>
  <c r="TP13" i="18"/>
  <c r="TO13" i="18"/>
  <c r="TK13" i="18"/>
  <c r="TG13" i="18"/>
  <c r="TF13" i="18"/>
  <c r="TE13" i="18"/>
  <c r="TD13" i="18"/>
  <c r="TC13" i="18"/>
  <c r="TB13" i="18"/>
  <c r="SX13" i="18"/>
  <c r="SW13" i="18"/>
  <c r="SU13" i="18"/>
  <c r="ST13" i="18"/>
  <c r="SS13" i="18"/>
  <c r="SO13" i="18"/>
  <c r="SK13" i="18"/>
  <c r="SJ13" i="18"/>
  <c r="SI13" i="18"/>
  <c r="SH13" i="18"/>
  <c r="SG13" i="18"/>
  <c r="SF13" i="18"/>
  <c r="SB13" i="18"/>
  <c r="SA13" i="18"/>
  <c r="RY13" i="18"/>
  <c r="RX13" i="18"/>
  <c r="RW13" i="18"/>
  <c r="RS13" i="18"/>
  <c r="RO13" i="18"/>
  <c r="RN13" i="18"/>
  <c r="RM13" i="18"/>
  <c r="RL13" i="18"/>
  <c r="RK13" i="18"/>
  <c r="RJ13" i="18"/>
  <c r="RF13" i="18"/>
  <c r="RE13" i="18"/>
  <c r="RC13" i="18"/>
  <c r="RB13" i="18"/>
  <c r="RA13" i="18"/>
  <c r="QW13" i="18"/>
  <c r="QS13" i="18"/>
  <c r="QR13" i="18"/>
  <c r="QQ13" i="18"/>
  <c r="QP13" i="18"/>
  <c r="QO13" i="18"/>
  <c r="QN13" i="18"/>
  <c r="QJ13" i="18"/>
  <c r="QI13" i="18"/>
  <c r="QG13" i="18"/>
  <c r="QF13" i="18"/>
  <c r="QE13" i="18"/>
  <c r="QA13" i="18"/>
  <c r="PW13" i="18"/>
  <c r="PV13" i="18"/>
  <c r="PU13" i="18"/>
  <c r="PT13" i="18"/>
  <c r="PS13" i="18"/>
  <c r="PR13" i="18"/>
  <c r="PN13" i="18"/>
  <c r="PM13" i="18"/>
  <c r="PK13" i="18"/>
  <c r="PJ13" i="18"/>
  <c r="PI13" i="18"/>
  <c r="PE13" i="18"/>
  <c r="PA13" i="18"/>
  <c r="OZ13" i="18"/>
  <c r="OY13" i="18"/>
  <c r="OX13" i="18"/>
  <c r="OW13" i="18"/>
  <c r="OV13" i="18"/>
  <c r="OR13" i="18"/>
  <c r="OQ13" i="18"/>
  <c r="OO13" i="18"/>
  <c r="ON13" i="18"/>
  <c r="OM13" i="18"/>
  <c r="OI13" i="18"/>
  <c r="OE13" i="18"/>
  <c r="OD13" i="18"/>
  <c r="OC13" i="18"/>
  <c r="OB13" i="18"/>
  <c r="OA13" i="18"/>
  <c r="NZ13" i="18"/>
  <c r="NV13" i="18"/>
  <c r="NU13" i="18"/>
  <c r="NS13" i="18"/>
  <c r="NR13" i="18"/>
  <c r="NQ13" i="18"/>
  <c r="NM13" i="18"/>
  <c r="NI13" i="18"/>
  <c r="NH13" i="18"/>
  <c r="NG13" i="18"/>
  <c r="NF13" i="18"/>
  <c r="NE13" i="18"/>
  <c r="ND13" i="18"/>
  <c r="MZ13" i="18"/>
  <c r="MY13" i="18"/>
  <c r="MW13" i="18"/>
  <c r="MV13" i="18"/>
  <c r="MU13" i="18"/>
  <c r="MQ13" i="18"/>
  <c r="MM13" i="18"/>
  <c r="ML13" i="18"/>
  <c r="MK13" i="18"/>
  <c r="MJ13" i="18"/>
  <c r="MI13" i="18"/>
  <c r="MH13" i="18"/>
  <c r="MD13" i="18"/>
  <c r="MC13" i="18"/>
  <c r="MA13" i="18"/>
  <c r="LZ13" i="18"/>
  <c r="LY13" i="18"/>
  <c r="LU13" i="18"/>
  <c r="LQ13" i="18"/>
  <c r="LP13" i="18"/>
  <c r="LO13" i="18"/>
  <c r="LN13" i="18"/>
  <c r="LM13" i="18"/>
  <c r="LL13" i="18"/>
  <c r="LH13" i="18"/>
  <c r="LG13" i="18"/>
  <c r="LE13" i="18"/>
  <c r="LD13" i="18"/>
  <c r="LC13" i="18"/>
  <c r="KY13" i="18"/>
  <c r="VU12" i="18"/>
  <c r="VT12" i="18"/>
  <c r="VS12" i="18"/>
  <c r="VR12" i="18"/>
  <c r="VQ12" i="18"/>
  <c r="VP12" i="18"/>
  <c r="VL12" i="18"/>
  <c r="VK12" i="18"/>
  <c r="VI12" i="18"/>
  <c r="VH12" i="18"/>
  <c r="VG12" i="18"/>
  <c r="VC12" i="18"/>
  <c r="UY12" i="18"/>
  <c r="UX12" i="18"/>
  <c r="UW12" i="18"/>
  <c r="UV12" i="18"/>
  <c r="UU12" i="18"/>
  <c r="UT12" i="18"/>
  <c r="UP12" i="18"/>
  <c r="UO12" i="18"/>
  <c r="UM12" i="18"/>
  <c r="UL12" i="18"/>
  <c r="UK12" i="18"/>
  <c r="UG12" i="18"/>
  <c r="UC12" i="18"/>
  <c r="UB12" i="18"/>
  <c r="UA12" i="18"/>
  <c r="TZ12" i="18"/>
  <c r="TY12" i="18"/>
  <c r="TX12" i="18"/>
  <c r="TT12" i="18"/>
  <c r="TS12" i="18"/>
  <c r="TQ12" i="18"/>
  <c r="TP12" i="18"/>
  <c r="TO12" i="18"/>
  <c r="TK12" i="18"/>
  <c r="TG12" i="18"/>
  <c r="TF12" i="18"/>
  <c r="TE12" i="18"/>
  <c r="TD12" i="18"/>
  <c r="TC12" i="18"/>
  <c r="TB12" i="18"/>
  <c r="SX12" i="18"/>
  <c r="SW12" i="18"/>
  <c r="SU12" i="18"/>
  <c r="ST12" i="18"/>
  <c r="SS12" i="18"/>
  <c r="SO12" i="18"/>
  <c r="SK12" i="18"/>
  <c r="SJ12" i="18"/>
  <c r="SI12" i="18"/>
  <c r="SH12" i="18"/>
  <c r="SG12" i="18"/>
  <c r="SF12" i="18"/>
  <c r="SB12" i="18"/>
  <c r="RY12" i="18"/>
  <c r="RX12" i="18"/>
  <c r="RW12" i="18"/>
  <c r="RS12" i="18"/>
  <c r="RO12" i="18"/>
  <c r="RN12" i="18"/>
  <c r="RM12" i="18"/>
  <c r="RL12" i="18"/>
  <c r="RK12" i="18"/>
  <c r="RJ12" i="18"/>
  <c r="RF12" i="18"/>
  <c r="RE12" i="18"/>
  <c r="RC12" i="18"/>
  <c r="RB12" i="18"/>
  <c r="RA12" i="18"/>
  <c r="QW12" i="18"/>
  <c r="QS12" i="18"/>
  <c r="QR12" i="18"/>
  <c r="QQ12" i="18"/>
  <c r="QP12" i="18"/>
  <c r="QO12" i="18"/>
  <c r="QN12" i="18"/>
  <c r="QJ12" i="18"/>
  <c r="QI12" i="18"/>
  <c r="QG12" i="18"/>
  <c r="QF12" i="18"/>
  <c r="QE12" i="18"/>
  <c r="QA12" i="18"/>
  <c r="PW12" i="18"/>
  <c r="PV12" i="18"/>
  <c r="PU12" i="18"/>
  <c r="PT12" i="18"/>
  <c r="PS12" i="18"/>
  <c r="PR12" i="18"/>
  <c r="PN12" i="18"/>
  <c r="PM12" i="18"/>
  <c r="PK12" i="18"/>
  <c r="PJ12" i="18"/>
  <c r="PI12" i="18"/>
  <c r="PE12" i="18"/>
  <c r="PA12" i="18"/>
  <c r="OZ12" i="18"/>
  <c r="OY12" i="18"/>
  <c r="OX12" i="18"/>
  <c r="OW12" i="18"/>
  <c r="OV12" i="18"/>
  <c r="OR12" i="18"/>
  <c r="OQ12" i="18"/>
  <c r="OO12" i="18"/>
  <c r="ON12" i="18"/>
  <c r="OM12" i="18"/>
  <c r="OI12" i="18"/>
  <c r="OE12" i="18"/>
  <c r="OD12" i="18"/>
  <c r="OC12" i="18"/>
  <c r="OB12" i="18"/>
  <c r="OA12" i="18"/>
  <c r="NZ12" i="18"/>
  <c r="NV12" i="18"/>
  <c r="NU12" i="18"/>
  <c r="NS12" i="18"/>
  <c r="NR12" i="18"/>
  <c r="NQ12" i="18"/>
  <c r="NM12" i="18"/>
  <c r="NI12" i="18"/>
  <c r="NH12" i="18"/>
  <c r="NG12" i="18"/>
  <c r="NF12" i="18"/>
  <c r="NE12" i="18"/>
  <c r="ND12" i="18"/>
  <c r="MZ12" i="18"/>
  <c r="MY12" i="18"/>
  <c r="MW12" i="18"/>
  <c r="MV12" i="18"/>
  <c r="MU12" i="18"/>
  <c r="MQ12" i="18"/>
  <c r="MM12" i="18"/>
  <c r="ML12" i="18"/>
  <c r="MK12" i="18"/>
  <c r="MJ12" i="18"/>
  <c r="MI12" i="18"/>
  <c r="MH12" i="18"/>
  <c r="MD12" i="18"/>
  <c r="MC12" i="18"/>
  <c r="MA12" i="18"/>
  <c r="LZ12" i="18"/>
  <c r="LY12" i="18"/>
  <c r="LU12" i="18"/>
  <c r="LQ12" i="18"/>
  <c r="LP12" i="18"/>
  <c r="LO12" i="18"/>
  <c r="LN12" i="18"/>
  <c r="LM12" i="18"/>
  <c r="LL12" i="18"/>
  <c r="LH12" i="18"/>
  <c r="LE12" i="18"/>
  <c r="LC12" i="18"/>
  <c r="LD12" i="18" s="1"/>
  <c r="LG12" i="18" s="1"/>
  <c r="KY12" i="18"/>
  <c r="VU11" i="18"/>
  <c r="VT11" i="18"/>
  <c r="VS11" i="18"/>
  <c r="VR11" i="18"/>
  <c r="VQ11" i="18"/>
  <c r="VP11" i="18"/>
  <c r="VL11" i="18"/>
  <c r="VI11" i="18"/>
  <c r="VH11" i="18"/>
  <c r="VG11" i="18"/>
  <c r="VC11" i="18"/>
  <c r="UY11" i="18"/>
  <c r="UX11" i="18"/>
  <c r="UW11" i="18"/>
  <c r="UV11" i="18"/>
  <c r="UU11" i="18"/>
  <c r="UT11" i="18"/>
  <c r="UP11" i="18"/>
  <c r="UM11" i="18"/>
  <c r="UK11" i="18"/>
  <c r="UL11" i="18" s="1"/>
  <c r="UG11" i="18"/>
  <c r="UC11" i="18"/>
  <c r="UB11" i="18"/>
  <c r="UA11" i="18"/>
  <c r="TZ11" i="18"/>
  <c r="TY11" i="18"/>
  <c r="TX11" i="18"/>
  <c r="TT11" i="18"/>
  <c r="TS11" i="18"/>
  <c r="TQ11" i="18"/>
  <c r="TP11" i="18"/>
  <c r="TO11" i="18"/>
  <c r="TG11" i="18"/>
  <c r="TF11" i="18"/>
  <c r="TE11" i="18"/>
  <c r="TD11" i="18"/>
  <c r="TC11" i="18"/>
  <c r="TB11" i="18"/>
  <c r="SX11" i="18"/>
  <c r="SW11" i="18"/>
  <c r="SU11" i="18"/>
  <c r="ST11" i="18"/>
  <c r="SS11" i="18"/>
  <c r="SK11" i="18"/>
  <c r="SJ11" i="18"/>
  <c r="SI11" i="18"/>
  <c r="SH11" i="18"/>
  <c r="SG11" i="18"/>
  <c r="SF11" i="18"/>
  <c r="SB11" i="18"/>
  <c r="SA11" i="18"/>
  <c r="RY11" i="18"/>
  <c r="RX11" i="18"/>
  <c r="RW11" i="18"/>
  <c r="RS11" i="18"/>
  <c r="RO11" i="18"/>
  <c r="RN11" i="18"/>
  <c r="RM11" i="18"/>
  <c r="RL11" i="18"/>
  <c r="RK11" i="18"/>
  <c r="RJ11" i="18"/>
  <c r="RF11" i="18"/>
  <c r="RE11" i="18"/>
  <c r="RC11" i="18"/>
  <c r="RB11" i="18"/>
  <c r="RA11" i="18"/>
  <c r="QS11" i="18"/>
  <c r="QR11" i="18"/>
  <c r="QQ11" i="18"/>
  <c r="QP11" i="18"/>
  <c r="QO11" i="18"/>
  <c r="QN11" i="18"/>
  <c r="QJ11" i="18"/>
  <c r="QG11" i="18"/>
  <c r="QE11" i="18"/>
  <c r="QF11" i="18" s="1"/>
  <c r="QI11" i="18" s="1"/>
  <c r="QA11" i="18"/>
  <c r="PW11" i="18"/>
  <c r="PV11" i="18"/>
  <c r="PU11" i="18"/>
  <c r="PT11" i="18"/>
  <c r="PS11" i="18"/>
  <c r="PR11" i="18"/>
  <c r="PN11" i="18"/>
  <c r="PK11" i="18"/>
  <c r="PI11" i="18"/>
  <c r="PJ11" i="18" s="1"/>
  <c r="PE11" i="18"/>
  <c r="PA11" i="18"/>
  <c r="OZ11" i="18"/>
  <c r="OY11" i="18"/>
  <c r="OX11" i="18"/>
  <c r="OW11" i="18"/>
  <c r="OV11" i="18"/>
  <c r="OR11" i="18"/>
  <c r="OQ11" i="18"/>
  <c r="OO11" i="18"/>
  <c r="ON11" i="18"/>
  <c r="OM11" i="18"/>
  <c r="OE11" i="18"/>
  <c r="OD11" i="18"/>
  <c r="OC11" i="18"/>
  <c r="OB11" i="18"/>
  <c r="OA11" i="18"/>
  <c r="NZ11" i="18"/>
  <c r="NV11" i="18"/>
  <c r="NU11" i="18"/>
  <c r="NS11" i="18"/>
  <c r="NR11" i="18"/>
  <c r="NQ11" i="18"/>
  <c r="NI11" i="18"/>
  <c r="NH11" i="18"/>
  <c r="NG11" i="18"/>
  <c r="NF11" i="18"/>
  <c r="NE11" i="18"/>
  <c r="ND11" i="18"/>
  <c r="MZ11" i="18"/>
  <c r="MY11" i="18"/>
  <c r="MW11" i="18"/>
  <c r="MV11" i="18"/>
  <c r="MU11" i="18"/>
  <c r="MM11" i="18"/>
  <c r="ML11" i="18"/>
  <c r="MK11" i="18"/>
  <c r="MJ11" i="18"/>
  <c r="MI11" i="18"/>
  <c r="MH11" i="18"/>
  <c r="MD11" i="18"/>
  <c r="MA11" i="18"/>
  <c r="LY11" i="18"/>
  <c r="LZ11" i="18" s="1"/>
  <c r="MC11" i="18" s="1"/>
  <c r="LU11" i="18"/>
  <c r="LQ11" i="18"/>
  <c r="LP11" i="18"/>
  <c r="LO11" i="18"/>
  <c r="LN11" i="18"/>
  <c r="LM11" i="18"/>
  <c r="LL11" i="18"/>
  <c r="LH11" i="18"/>
  <c r="LE11" i="18"/>
  <c r="LC11" i="18"/>
  <c r="LD11" i="18" s="1"/>
  <c r="KY11" i="18"/>
  <c r="VU10" i="18"/>
  <c r="VT10" i="18"/>
  <c r="VS10" i="18"/>
  <c r="VR10" i="18"/>
  <c r="VQ10" i="18"/>
  <c r="VP10" i="18"/>
  <c r="VL10" i="18"/>
  <c r="VK10" i="18"/>
  <c r="VI10" i="18"/>
  <c r="VH10" i="18"/>
  <c r="VG10" i="18"/>
  <c r="VC10" i="18"/>
  <c r="UY10" i="18"/>
  <c r="UX10" i="18"/>
  <c r="UW10" i="18"/>
  <c r="UV10" i="18"/>
  <c r="UU10" i="18"/>
  <c r="UT10" i="18"/>
  <c r="UP10" i="18"/>
  <c r="UO10" i="18"/>
  <c r="UM10" i="18"/>
  <c r="UL10" i="18"/>
  <c r="UK10" i="18"/>
  <c r="UG10" i="18"/>
  <c r="UC10" i="18"/>
  <c r="UB10" i="18"/>
  <c r="UA10" i="18"/>
  <c r="TZ10" i="18"/>
  <c r="TY10" i="18"/>
  <c r="TX10" i="18"/>
  <c r="TT10" i="18"/>
  <c r="TS10" i="18"/>
  <c r="TQ10" i="18"/>
  <c r="TP10" i="18"/>
  <c r="TO10" i="18"/>
  <c r="TK10" i="18"/>
  <c r="TG10" i="18"/>
  <c r="TF10" i="18"/>
  <c r="TE10" i="18"/>
  <c r="TD10" i="18"/>
  <c r="TC10" i="18"/>
  <c r="TB10" i="18"/>
  <c r="SX10" i="18"/>
  <c r="SW10" i="18"/>
  <c r="SU10" i="18"/>
  <c r="ST10" i="18"/>
  <c r="SS10" i="18"/>
  <c r="SO10" i="18"/>
  <c r="SK10" i="18"/>
  <c r="SJ10" i="18"/>
  <c r="SI10" i="18"/>
  <c r="SH10" i="18"/>
  <c r="SG10" i="18"/>
  <c r="SF10" i="18"/>
  <c r="SB10" i="18"/>
  <c r="SA10" i="18"/>
  <c r="RY10" i="18"/>
  <c r="RX10" i="18"/>
  <c r="RW10" i="18"/>
  <c r="RS10" i="18"/>
  <c r="RO10" i="18"/>
  <c r="RN10" i="18"/>
  <c r="RM10" i="18"/>
  <c r="RL10" i="18"/>
  <c r="RK10" i="18"/>
  <c r="RJ10" i="18"/>
  <c r="RF10" i="18"/>
  <c r="RE10" i="18"/>
  <c r="RC10" i="18"/>
  <c r="RB10" i="18"/>
  <c r="RA10" i="18"/>
  <c r="QW10" i="18"/>
  <c r="QS10" i="18"/>
  <c r="QR10" i="18"/>
  <c r="QQ10" i="18"/>
  <c r="QP10" i="18"/>
  <c r="QO10" i="18"/>
  <c r="QN10" i="18"/>
  <c r="QJ10" i="18"/>
  <c r="QI10" i="18"/>
  <c r="QG10" i="18"/>
  <c r="QF10" i="18"/>
  <c r="QE10" i="18"/>
  <c r="QA10" i="18"/>
  <c r="PW10" i="18"/>
  <c r="PV10" i="18"/>
  <c r="PU10" i="18"/>
  <c r="PT10" i="18"/>
  <c r="PS10" i="18"/>
  <c r="PR10" i="18"/>
  <c r="PN10" i="18"/>
  <c r="PM10" i="18"/>
  <c r="PK10" i="18"/>
  <c r="PJ10" i="18"/>
  <c r="PI10" i="18"/>
  <c r="PE10" i="18"/>
  <c r="PA10" i="18"/>
  <c r="OZ10" i="18"/>
  <c r="OY10" i="18"/>
  <c r="OX10" i="18"/>
  <c r="OW10" i="18"/>
  <c r="OV10" i="18"/>
  <c r="OR10" i="18"/>
  <c r="OQ10" i="18"/>
  <c r="OO10" i="18"/>
  <c r="ON10" i="18"/>
  <c r="OM10" i="18"/>
  <c r="OI10" i="18"/>
  <c r="OE10" i="18"/>
  <c r="OD10" i="18"/>
  <c r="OC10" i="18"/>
  <c r="OB10" i="18"/>
  <c r="OA10" i="18"/>
  <c r="NZ10" i="18"/>
  <c r="NV10" i="18"/>
  <c r="NS10" i="18"/>
  <c r="NR10" i="18"/>
  <c r="NU10" i="18" s="1"/>
  <c r="NQ10" i="18"/>
  <c r="NM10" i="18"/>
  <c r="NI10" i="18"/>
  <c r="NH10" i="18"/>
  <c r="NG10" i="18"/>
  <c r="NF10" i="18"/>
  <c r="NE10" i="18"/>
  <c r="ND10" i="18"/>
  <c r="MZ10" i="18"/>
  <c r="MY10" i="18"/>
  <c r="MW10" i="18"/>
  <c r="MV10" i="18"/>
  <c r="MU10" i="18"/>
  <c r="MQ10" i="18"/>
  <c r="MM10" i="18"/>
  <c r="ML10" i="18"/>
  <c r="MK10" i="18"/>
  <c r="MJ10" i="18"/>
  <c r="MI10" i="18"/>
  <c r="MH10" i="18"/>
  <c r="MD10" i="18"/>
  <c r="MC10" i="18"/>
  <c r="MA10" i="18"/>
  <c r="LZ10" i="18"/>
  <c r="LY10" i="18"/>
  <c r="LU10" i="18"/>
  <c r="LQ10" i="18"/>
  <c r="LP10" i="18"/>
  <c r="LO10" i="18"/>
  <c r="LN10" i="18"/>
  <c r="LM10" i="18"/>
  <c r="LL10" i="18"/>
  <c r="LH10" i="18"/>
  <c r="LG10" i="18"/>
  <c r="LE10" i="18"/>
  <c r="LD10" i="18"/>
  <c r="LC10" i="18"/>
  <c r="KY10" i="18"/>
  <c r="VU9" i="18"/>
  <c r="VT9" i="18"/>
  <c r="VS9" i="18"/>
  <c r="VR9" i="18"/>
  <c r="VQ9" i="18"/>
  <c r="VP9" i="18"/>
  <c r="VL9" i="18"/>
  <c r="VK9" i="18"/>
  <c r="VI9" i="18"/>
  <c r="VH9" i="18"/>
  <c r="VG9" i="18"/>
  <c r="VC9" i="18"/>
  <c r="UY9" i="18"/>
  <c r="UX9" i="18"/>
  <c r="UW9" i="18"/>
  <c r="UV9" i="18"/>
  <c r="UU9" i="18"/>
  <c r="UT9" i="18"/>
  <c r="UP9" i="18"/>
  <c r="UO9" i="18"/>
  <c r="UM9" i="18"/>
  <c r="UL9" i="18"/>
  <c r="UK9" i="18"/>
  <c r="UG9" i="18"/>
  <c r="UC9" i="18"/>
  <c r="UB9" i="18"/>
  <c r="UA9" i="18"/>
  <c r="TZ9" i="18"/>
  <c r="TY9" i="18"/>
  <c r="TX9" i="18"/>
  <c r="TT9" i="18"/>
  <c r="TS9" i="18"/>
  <c r="TQ9" i="18"/>
  <c r="TP9" i="18"/>
  <c r="TO9" i="18"/>
  <c r="TK9" i="18"/>
  <c r="TG9" i="18"/>
  <c r="TF9" i="18"/>
  <c r="TE9" i="18"/>
  <c r="TD9" i="18"/>
  <c r="TC9" i="18"/>
  <c r="TB9" i="18"/>
  <c r="SX9" i="18"/>
  <c r="SW9" i="18"/>
  <c r="SU9" i="18"/>
  <c r="ST9" i="18"/>
  <c r="SS9" i="18"/>
  <c r="SO9" i="18"/>
  <c r="SK9" i="18"/>
  <c r="SJ9" i="18"/>
  <c r="SI9" i="18"/>
  <c r="SH9" i="18"/>
  <c r="SG9" i="18"/>
  <c r="SF9" i="18"/>
  <c r="SB9" i="18"/>
  <c r="RY9" i="18"/>
  <c r="RX9" i="18"/>
  <c r="SA9" i="18" s="1"/>
  <c r="RW9" i="18"/>
  <c r="RS9" i="18"/>
  <c r="RO9" i="18"/>
  <c r="RN9" i="18"/>
  <c r="RM9" i="18"/>
  <c r="RL9" i="18"/>
  <c r="RK9" i="18"/>
  <c r="RJ9" i="18"/>
  <c r="RF9" i="18"/>
  <c r="RE9" i="18"/>
  <c r="RC9" i="18"/>
  <c r="RB9" i="18"/>
  <c r="RA9" i="18"/>
  <c r="QW9" i="18"/>
  <c r="QS9" i="18"/>
  <c r="QR9" i="18"/>
  <c r="QQ9" i="18"/>
  <c r="QP9" i="18"/>
  <c r="QO9" i="18"/>
  <c r="QN9" i="18"/>
  <c r="QJ9" i="18"/>
  <c r="QI9" i="18"/>
  <c r="QG9" i="18"/>
  <c r="QF9" i="18"/>
  <c r="QE9" i="18"/>
  <c r="QA9" i="18"/>
  <c r="PW9" i="18"/>
  <c r="PV9" i="18"/>
  <c r="PU9" i="18"/>
  <c r="PT9" i="18"/>
  <c r="PS9" i="18"/>
  <c r="PR9" i="18"/>
  <c r="PN9" i="18"/>
  <c r="PK9" i="18"/>
  <c r="PI9" i="18"/>
  <c r="PJ9" i="18" s="1"/>
  <c r="PM9" i="18" s="1"/>
  <c r="PE9" i="18"/>
  <c r="PA9" i="18"/>
  <c r="OZ9" i="18"/>
  <c r="OY9" i="18"/>
  <c r="OX9" i="18"/>
  <c r="OW9" i="18"/>
  <c r="OV9" i="18"/>
  <c r="OR9" i="18"/>
  <c r="OO9" i="18"/>
  <c r="OM9" i="18"/>
  <c r="ON9" i="18" s="1"/>
  <c r="OQ9" i="18" s="1"/>
  <c r="OI9" i="18"/>
  <c r="OD9" i="18"/>
  <c r="OB9" i="18"/>
  <c r="OA9" i="18"/>
  <c r="NZ9" i="18"/>
  <c r="NV9" i="18"/>
  <c r="NS9" i="18"/>
  <c r="NQ9" i="18"/>
  <c r="NR9" i="18" s="1"/>
  <c r="NU9" i="18" s="1"/>
  <c r="NM9" i="18"/>
  <c r="NI9" i="18"/>
  <c r="NH9" i="18"/>
  <c r="NG9" i="18"/>
  <c r="NF9" i="18"/>
  <c r="NE9" i="18"/>
  <c r="ND9" i="18"/>
  <c r="MZ9" i="18"/>
  <c r="MY9" i="18"/>
  <c r="MW9" i="18"/>
  <c r="MV9" i="18"/>
  <c r="MU9" i="18"/>
  <c r="MQ9" i="18"/>
  <c r="MM9" i="18"/>
  <c r="ML9" i="18"/>
  <c r="MK9" i="18"/>
  <c r="MJ9" i="18"/>
  <c r="MI9" i="18"/>
  <c r="MH9" i="18"/>
  <c r="MD9" i="18"/>
  <c r="MA9" i="18"/>
  <c r="LY9" i="18"/>
  <c r="LZ9" i="18" s="1"/>
  <c r="MC9" i="18" s="1"/>
  <c r="LU9" i="18"/>
  <c r="LQ9" i="18"/>
  <c r="LP9" i="18"/>
  <c r="LO9" i="18"/>
  <c r="LN9" i="18"/>
  <c r="LM9" i="18"/>
  <c r="LL9" i="18"/>
  <c r="LH9" i="18"/>
  <c r="LG9" i="18"/>
  <c r="LE9" i="18"/>
  <c r="LD9" i="18"/>
  <c r="LC9" i="18"/>
  <c r="KY9" i="18"/>
  <c r="VT8" i="18"/>
  <c r="VR8" i="18"/>
  <c r="VQ8" i="18"/>
  <c r="VP8" i="18"/>
  <c r="VL8" i="18"/>
  <c r="VI8" i="18"/>
  <c r="VG8" i="18"/>
  <c r="VH8" i="18" s="1"/>
  <c r="VC8" i="18"/>
  <c r="UX8" i="18"/>
  <c r="UV8" i="18"/>
  <c r="UU8" i="18"/>
  <c r="UW8" i="18" s="1"/>
  <c r="UT8" i="18"/>
  <c r="UP8" i="18"/>
  <c r="UM8" i="18"/>
  <c r="UK8" i="18"/>
  <c r="UL8" i="18" s="1"/>
  <c r="UG8" i="18"/>
  <c r="UC8" i="18"/>
  <c r="UB8" i="18"/>
  <c r="UA8" i="18"/>
  <c r="TZ8" i="18"/>
  <c r="TY8" i="18"/>
  <c r="TX8" i="18"/>
  <c r="TT8" i="18"/>
  <c r="TS8" i="18"/>
  <c r="TQ8" i="18"/>
  <c r="TP8" i="18"/>
  <c r="TO8" i="18"/>
  <c r="TG8" i="18"/>
  <c r="TF8" i="18"/>
  <c r="TE8" i="18"/>
  <c r="TD8" i="18"/>
  <c r="TC8" i="18"/>
  <c r="TB8" i="18"/>
  <c r="SX8" i="18"/>
  <c r="SU8" i="18"/>
  <c r="ST8" i="18"/>
  <c r="SS8" i="18"/>
  <c r="SO8" i="18"/>
  <c r="SJ8" i="18"/>
  <c r="SH8" i="18"/>
  <c r="SG8" i="18"/>
  <c r="SI8" i="18" s="1"/>
  <c r="SK8" i="18" s="1"/>
  <c r="SF8" i="18"/>
  <c r="SB8" i="18"/>
  <c r="RY8" i="18"/>
  <c r="RX8" i="18"/>
  <c r="RW8" i="18"/>
  <c r="RS8" i="18"/>
  <c r="RO8" i="18"/>
  <c r="RN8" i="18"/>
  <c r="RM8" i="18"/>
  <c r="RL8" i="18"/>
  <c r="RK8" i="18"/>
  <c r="RJ8" i="18"/>
  <c r="RF8" i="18"/>
  <c r="RC8" i="18"/>
  <c r="RA8" i="18"/>
  <c r="RB8" i="18" s="1"/>
  <c r="QW8" i="18"/>
  <c r="QR8" i="18"/>
  <c r="QP8" i="18"/>
  <c r="QO8" i="18"/>
  <c r="QQ8" i="18" s="1"/>
  <c r="QN8" i="18"/>
  <c r="QJ8" i="18"/>
  <c r="QG8" i="18"/>
  <c r="QE8" i="18"/>
  <c r="QF8" i="18" s="1"/>
  <c r="QA8" i="18"/>
  <c r="PV8" i="18"/>
  <c r="PT8" i="18"/>
  <c r="PS8" i="18"/>
  <c r="PU8" i="18" s="1"/>
  <c r="PR8" i="18"/>
  <c r="PN8" i="18"/>
  <c r="PK8" i="18"/>
  <c r="PI8" i="18"/>
  <c r="PJ8" i="18" s="1"/>
  <c r="PM8" i="18" s="1"/>
  <c r="PE8" i="18"/>
  <c r="PA8" i="18"/>
  <c r="OZ8" i="18"/>
  <c r="OY8" i="18"/>
  <c r="OX8" i="18"/>
  <c r="OW8" i="18"/>
  <c r="OV8" i="18"/>
  <c r="OR8" i="18"/>
  <c r="OO8" i="18"/>
  <c r="ON8" i="18"/>
  <c r="OM8" i="18"/>
  <c r="OI8" i="18"/>
  <c r="OD8" i="18"/>
  <c r="OB8" i="18"/>
  <c r="OA8" i="18"/>
  <c r="OC8" i="18" s="1"/>
  <c r="OE8" i="18" s="1"/>
  <c r="NZ8" i="18"/>
  <c r="NV8" i="18"/>
  <c r="NS8" i="18"/>
  <c r="NR8" i="18"/>
  <c r="NQ8" i="18"/>
  <c r="NM8" i="18"/>
  <c r="NH8" i="18"/>
  <c r="NF8" i="18"/>
  <c r="NE8" i="18"/>
  <c r="ND8" i="18"/>
  <c r="MZ8" i="18"/>
  <c r="MW8" i="18"/>
  <c r="MU8" i="18"/>
  <c r="MV8" i="18" s="1"/>
  <c r="MQ8" i="18"/>
  <c r="ML8" i="18"/>
  <c r="MK8" i="18"/>
  <c r="MM8" i="18" s="1"/>
  <c r="MJ8" i="18"/>
  <c r="MI8" i="18"/>
  <c r="MH8" i="18"/>
  <c r="MD8" i="18"/>
  <c r="MA8" i="18"/>
  <c r="LY8" i="18"/>
  <c r="LZ8" i="18" s="1"/>
  <c r="LU8" i="18"/>
  <c r="LQ8" i="18"/>
  <c r="LP8" i="18"/>
  <c r="LO8" i="18"/>
  <c r="LN8" i="18"/>
  <c r="LM8" i="18"/>
  <c r="LL8" i="18"/>
  <c r="LH8" i="18"/>
  <c r="LE8" i="18"/>
  <c r="LC8" i="18"/>
  <c r="LD8" i="18" s="1"/>
  <c r="LG8" i="18" s="1"/>
  <c r="KY8" i="18"/>
  <c r="KE111" i="18"/>
  <c r="JI111" i="18"/>
  <c r="IM111" i="18"/>
  <c r="KE110" i="18"/>
  <c r="JI110" i="18"/>
  <c r="IM110" i="18"/>
  <c r="KE109" i="18"/>
  <c r="JI109" i="18"/>
  <c r="IM109" i="18"/>
  <c r="KR104" i="18"/>
  <c r="KE108" i="18" s="1"/>
  <c r="JV104" i="18"/>
  <c r="IZ104" i="18"/>
  <c r="IM108" i="18" s="1"/>
  <c r="KR102" i="18"/>
  <c r="KE107" i="18" s="1"/>
  <c r="JV102" i="18"/>
  <c r="JI107" i="18" s="1"/>
  <c r="IZ102" i="18"/>
  <c r="IM107" i="18" s="1"/>
  <c r="KO101" i="18"/>
  <c r="KD109" i="18" s="1"/>
  <c r="KF101" i="18"/>
  <c r="KD107" i="18" s="1"/>
  <c r="KD101" i="18"/>
  <c r="JS101" i="18"/>
  <c r="JH109" i="18" s="1"/>
  <c r="JL109" i="18" s="1"/>
  <c r="JJ101" i="18"/>
  <c r="JH107" i="18" s="1"/>
  <c r="JH101" i="18"/>
  <c r="IW101" i="18"/>
  <c r="IL109" i="18" s="1"/>
  <c r="IN101" i="18"/>
  <c r="IL107" i="18" s="1"/>
  <c r="IL101" i="18"/>
  <c r="KT100" i="18"/>
  <c r="KU100" i="18" s="1"/>
  <c r="KS100" i="18"/>
  <c r="KR100" i="18"/>
  <c r="KQ100" i="18"/>
  <c r="KP100" i="18"/>
  <c r="KL100" i="18"/>
  <c r="KK100" i="18"/>
  <c r="KI100" i="18"/>
  <c r="KH100" i="18"/>
  <c r="KG100" i="18"/>
  <c r="KC100" i="18"/>
  <c r="JX100" i="18"/>
  <c r="JY100" i="18" s="1"/>
  <c r="JW100" i="18"/>
  <c r="JV100" i="18"/>
  <c r="JU100" i="18"/>
  <c r="JT100" i="18"/>
  <c r="JP100" i="18"/>
  <c r="JO100" i="18"/>
  <c r="JM100" i="18"/>
  <c r="JL100" i="18"/>
  <c r="JK100" i="18"/>
  <c r="JG100" i="18"/>
  <c r="JB100" i="18"/>
  <c r="JC100" i="18" s="1"/>
  <c r="JA100" i="18"/>
  <c r="IZ100" i="18"/>
  <c r="IY100" i="18"/>
  <c r="IX100" i="18"/>
  <c r="IT100" i="18"/>
  <c r="IS100" i="18"/>
  <c r="IQ100" i="18"/>
  <c r="IP100" i="18"/>
  <c r="IO100" i="18"/>
  <c r="IK100" i="18"/>
  <c r="KT99" i="18"/>
  <c r="KU99" i="18" s="1"/>
  <c r="KS99" i="18"/>
  <c r="KR99" i="18"/>
  <c r="KQ99" i="18"/>
  <c r="KP99" i="18"/>
  <c r="KL99" i="18"/>
  <c r="KK99" i="18"/>
  <c r="KI99" i="18"/>
  <c r="KH99" i="18"/>
  <c r="KG99" i="18"/>
  <c r="KC99" i="18"/>
  <c r="JX99" i="18"/>
  <c r="JY99" i="18" s="1"/>
  <c r="JW99" i="18"/>
  <c r="JV99" i="18"/>
  <c r="JU99" i="18"/>
  <c r="JT99" i="18"/>
  <c r="JP99" i="18"/>
  <c r="JO99" i="18"/>
  <c r="JM99" i="18"/>
  <c r="JL99" i="18"/>
  <c r="JK99" i="18"/>
  <c r="JG99" i="18"/>
  <c r="JB99" i="18"/>
  <c r="JC99" i="18" s="1"/>
  <c r="JA99" i="18"/>
  <c r="IZ99" i="18"/>
  <c r="IY99" i="18"/>
  <c r="IX99" i="18"/>
  <c r="IT99" i="18"/>
  <c r="IS99" i="18"/>
  <c r="IQ99" i="18"/>
  <c r="IP99" i="18"/>
  <c r="IO99" i="18"/>
  <c r="IK99" i="18"/>
  <c r="KT98" i="18"/>
  <c r="KU98" i="18" s="1"/>
  <c r="KS98" i="18"/>
  <c r="KR98" i="18"/>
  <c r="KQ98" i="18"/>
  <c r="KP98" i="18"/>
  <c r="KL98" i="18"/>
  <c r="KK98" i="18"/>
  <c r="KI98" i="18"/>
  <c r="KH98" i="18"/>
  <c r="KG98" i="18"/>
  <c r="KC98" i="18"/>
  <c r="JX98" i="18"/>
  <c r="JY98" i="18" s="1"/>
  <c r="JW98" i="18"/>
  <c r="JV98" i="18"/>
  <c r="JU98" i="18"/>
  <c r="JT98" i="18"/>
  <c r="JP98" i="18"/>
  <c r="JO98" i="18"/>
  <c r="JM98" i="18"/>
  <c r="JL98" i="18"/>
  <c r="JK98" i="18"/>
  <c r="JG98" i="18"/>
  <c r="JB98" i="18"/>
  <c r="JC98" i="18" s="1"/>
  <c r="JA98" i="18"/>
  <c r="IZ98" i="18"/>
  <c r="IY98" i="18"/>
  <c r="IX98" i="18"/>
  <c r="IT98" i="18"/>
  <c r="IS98" i="18"/>
  <c r="IQ98" i="18"/>
  <c r="IP98" i="18"/>
  <c r="IO98" i="18"/>
  <c r="IK98" i="18"/>
  <c r="KT97" i="18"/>
  <c r="KU97" i="18" s="1"/>
  <c r="KS97" i="18"/>
  <c r="KR97" i="18"/>
  <c r="KQ97" i="18"/>
  <c r="KP97" i="18"/>
  <c r="KL97" i="18"/>
  <c r="KK97" i="18"/>
  <c r="KI97" i="18"/>
  <c r="KH97" i="18"/>
  <c r="KG97" i="18"/>
  <c r="KC97" i="18"/>
  <c r="JX97" i="18"/>
  <c r="JY97" i="18" s="1"/>
  <c r="JW97" i="18"/>
  <c r="JV97" i="18"/>
  <c r="JU97" i="18"/>
  <c r="JT97" i="18"/>
  <c r="JP97" i="18"/>
  <c r="JO97" i="18"/>
  <c r="JM97" i="18"/>
  <c r="JL97" i="18"/>
  <c r="JK97" i="18"/>
  <c r="JG97" i="18"/>
  <c r="JB97" i="18"/>
  <c r="JC97" i="18" s="1"/>
  <c r="JA97" i="18"/>
  <c r="IZ97" i="18"/>
  <c r="IY97" i="18"/>
  <c r="IX97" i="18"/>
  <c r="IT97" i="18"/>
  <c r="IS97" i="18"/>
  <c r="IQ97" i="18"/>
  <c r="IP97" i="18"/>
  <c r="IO97" i="18"/>
  <c r="IK97" i="18"/>
  <c r="KT96" i="18"/>
  <c r="KU96" i="18" s="1"/>
  <c r="KS96" i="18"/>
  <c r="KR96" i="18"/>
  <c r="KQ96" i="18"/>
  <c r="KP96" i="18"/>
  <c r="KL96" i="18"/>
  <c r="KK96" i="18"/>
  <c r="KI96" i="18"/>
  <c r="KH96" i="18"/>
  <c r="KG96" i="18"/>
  <c r="KC96" i="18"/>
  <c r="JX96" i="18"/>
  <c r="JY96" i="18" s="1"/>
  <c r="JW96" i="18"/>
  <c r="JV96" i="18"/>
  <c r="JU96" i="18"/>
  <c r="JT96" i="18"/>
  <c r="JP96" i="18"/>
  <c r="JO96" i="18"/>
  <c r="JM96" i="18"/>
  <c r="JL96" i="18"/>
  <c r="JK96" i="18"/>
  <c r="JG96" i="18"/>
  <c r="JB96" i="18"/>
  <c r="JC96" i="18" s="1"/>
  <c r="JA96" i="18"/>
  <c r="IZ96" i="18"/>
  <c r="IY96" i="18"/>
  <c r="IX96" i="18"/>
  <c r="IT96" i="18"/>
  <c r="IS96" i="18"/>
  <c r="IQ96" i="18"/>
  <c r="IP96" i="18"/>
  <c r="IO96" i="18"/>
  <c r="IK96" i="18"/>
  <c r="KT95" i="18"/>
  <c r="KU95" i="18" s="1"/>
  <c r="KS95" i="18"/>
  <c r="KR95" i="18"/>
  <c r="KQ95" i="18"/>
  <c r="KP95" i="18"/>
  <c r="KL95" i="18"/>
  <c r="KK95" i="18"/>
  <c r="KI95" i="18"/>
  <c r="KH95" i="18"/>
  <c r="KG95" i="18"/>
  <c r="KC95" i="18"/>
  <c r="JX95" i="18"/>
  <c r="JY95" i="18" s="1"/>
  <c r="JW95" i="18"/>
  <c r="JV95" i="18"/>
  <c r="JU95" i="18"/>
  <c r="JT95" i="18"/>
  <c r="JP95" i="18"/>
  <c r="JO95" i="18"/>
  <c r="JM95" i="18"/>
  <c r="JL95" i="18"/>
  <c r="JK95" i="18"/>
  <c r="JG95" i="18"/>
  <c r="JB95" i="18"/>
  <c r="JC95" i="18" s="1"/>
  <c r="JA95" i="18"/>
  <c r="IZ95" i="18"/>
  <c r="IY95" i="18"/>
  <c r="IX95" i="18"/>
  <c r="IT95" i="18"/>
  <c r="IS95" i="18"/>
  <c r="IQ95" i="18"/>
  <c r="IP95" i="18"/>
  <c r="IO95" i="18"/>
  <c r="IK95" i="18"/>
  <c r="KT94" i="18"/>
  <c r="KU94" i="18" s="1"/>
  <c r="KS94" i="18"/>
  <c r="KR94" i="18"/>
  <c r="KQ94" i="18"/>
  <c r="KP94" i="18"/>
  <c r="KL94" i="18"/>
  <c r="KK94" i="18"/>
  <c r="KI94" i="18"/>
  <c r="KH94" i="18"/>
  <c r="KG94" i="18"/>
  <c r="KC94" i="18"/>
  <c r="JX94" i="18"/>
  <c r="JY94" i="18" s="1"/>
  <c r="JW94" i="18"/>
  <c r="JV94" i="18"/>
  <c r="JU94" i="18"/>
  <c r="JT94" i="18"/>
  <c r="JP94" i="18"/>
  <c r="JO94" i="18"/>
  <c r="JM94" i="18"/>
  <c r="JL94" i="18"/>
  <c r="JK94" i="18"/>
  <c r="JG94" i="18"/>
  <c r="JB94" i="18"/>
  <c r="JC94" i="18" s="1"/>
  <c r="JA94" i="18"/>
  <c r="IZ94" i="18"/>
  <c r="IY94" i="18"/>
  <c r="IX94" i="18"/>
  <c r="IT94" i="18"/>
  <c r="IS94" i="18"/>
  <c r="IQ94" i="18"/>
  <c r="IP94" i="18"/>
  <c r="IO94" i="18"/>
  <c r="IK94" i="18"/>
  <c r="KT93" i="18"/>
  <c r="KU93" i="18" s="1"/>
  <c r="KS93" i="18"/>
  <c r="KR93" i="18"/>
  <c r="KQ93" i="18"/>
  <c r="KP93" i="18"/>
  <c r="KL93" i="18"/>
  <c r="KK93" i="18"/>
  <c r="KI93" i="18"/>
  <c r="KH93" i="18"/>
  <c r="KG93" i="18"/>
  <c r="KC93" i="18"/>
  <c r="JX93" i="18"/>
  <c r="JY93" i="18" s="1"/>
  <c r="JW93" i="18"/>
  <c r="JV93" i="18"/>
  <c r="JU93" i="18"/>
  <c r="JT93" i="18"/>
  <c r="JP93" i="18"/>
  <c r="JO93" i="18"/>
  <c r="JM93" i="18"/>
  <c r="JL93" i="18"/>
  <c r="JK93" i="18"/>
  <c r="JG93" i="18"/>
  <c r="JB93" i="18"/>
  <c r="JC93" i="18" s="1"/>
  <c r="JA93" i="18"/>
  <c r="IZ93" i="18"/>
  <c r="IY93" i="18"/>
  <c r="IX93" i="18"/>
  <c r="IT93" i="18"/>
  <c r="IS93" i="18"/>
  <c r="IQ93" i="18"/>
  <c r="IP93" i="18"/>
  <c r="IO93" i="18"/>
  <c r="IK93" i="18"/>
  <c r="KT92" i="18"/>
  <c r="KU92" i="18" s="1"/>
  <c r="KS92" i="18"/>
  <c r="KR92" i="18"/>
  <c r="KQ92" i="18"/>
  <c r="KP92" i="18"/>
  <c r="KL92" i="18"/>
  <c r="KK92" i="18"/>
  <c r="KI92" i="18"/>
  <c r="KH92" i="18"/>
  <c r="KG92" i="18"/>
  <c r="KC92" i="18"/>
  <c r="JX92" i="18"/>
  <c r="JY92" i="18" s="1"/>
  <c r="JW92" i="18"/>
  <c r="JV92" i="18"/>
  <c r="JU92" i="18"/>
  <c r="JT92" i="18"/>
  <c r="JP92" i="18"/>
  <c r="JO92" i="18"/>
  <c r="JM92" i="18"/>
  <c r="JL92" i="18"/>
  <c r="JK92" i="18"/>
  <c r="JG92" i="18"/>
  <c r="JB92" i="18"/>
  <c r="JC92" i="18" s="1"/>
  <c r="JA92" i="18"/>
  <c r="IZ92" i="18"/>
  <c r="IY92" i="18"/>
  <c r="IX92" i="18"/>
  <c r="IT92" i="18"/>
  <c r="IS92" i="18"/>
  <c r="IQ92" i="18"/>
  <c r="IP92" i="18"/>
  <c r="IO92" i="18"/>
  <c r="IK92" i="18"/>
  <c r="KT91" i="18"/>
  <c r="KU91" i="18" s="1"/>
  <c r="KS91" i="18"/>
  <c r="KR91" i="18"/>
  <c r="KQ91" i="18"/>
  <c r="KP91" i="18"/>
  <c r="KL91" i="18"/>
  <c r="KK91" i="18"/>
  <c r="KI91" i="18"/>
  <c r="KH91" i="18"/>
  <c r="KG91" i="18"/>
  <c r="KC91" i="18"/>
  <c r="JX91" i="18"/>
  <c r="JY91" i="18" s="1"/>
  <c r="JW91" i="18"/>
  <c r="JV91" i="18"/>
  <c r="JU91" i="18"/>
  <c r="JT91" i="18"/>
  <c r="JP91" i="18"/>
  <c r="JO91" i="18"/>
  <c r="JM91" i="18"/>
  <c r="JL91" i="18"/>
  <c r="JK91" i="18"/>
  <c r="JG91" i="18"/>
  <c r="JB91" i="18"/>
  <c r="JC91" i="18" s="1"/>
  <c r="JA91" i="18"/>
  <c r="IZ91" i="18"/>
  <c r="IY91" i="18"/>
  <c r="IX91" i="18"/>
  <c r="IT91" i="18"/>
  <c r="IS91" i="18"/>
  <c r="IQ91" i="18"/>
  <c r="IP91" i="18"/>
  <c r="IO91" i="18"/>
  <c r="IK91" i="18"/>
  <c r="KT90" i="18"/>
  <c r="KU90" i="18" s="1"/>
  <c r="KS90" i="18"/>
  <c r="KR90" i="18"/>
  <c r="KQ90" i="18"/>
  <c r="KP90" i="18"/>
  <c r="KL90" i="18"/>
  <c r="KK90" i="18"/>
  <c r="KI90" i="18"/>
  <c r="KH90" i="18"/>
  <c r="KG90" i="18"/>
  <c r="KC90" i="18"/>
  <c r="JX90" i="18"/>
  <c r="JY90" i="18" s="1"/>
  <c r="JW90" i="18"/>
  <c r="JV90" i="18"/>
  <c r="JU90" i="18"/>
  <c r="JT90" i="18"/>
  <c r="JP90" i="18"/>
  <c r="JO90" i="18"/>
  <c r="JM90" i="18"/>
  <c r="JL90" i="18"/>
  <c r="JK90" i="18"/>
  <c r="JG90" i="18"/>
  <c r="JB90" i="18"/>
  <c r="JC90" i="18" s="1"/>
  <c r="JA90" i="18"/>
  <c r="IZ90" i="18"/>
  <c r="IY90" i="18"/>
  <c r="IX90" i="18"/>
  <c r="IT90" i="18"/>
  <c r="IS90" i="18"/>
  <c r="IQ90" i="18"/>
  <c r="IP90" i="18"/>
  <c r="IO90" i="18"/>
  <c r="IK90" i="18"/>
  <c r="KT89" i="18"/>
  <c r="KU89" i="18" s="1"/>
  <c r="KS89" i="18"/>
  <c r="KR89" i="18"/>
  <c r="KQ89" i="18"/>
  <c r="KP89" i="18"/>
  <c r="KL89" i="18"/>
  <c r="KK89" i="18"/>
  <c r="KI89" i="18"/>
  <c r="KH89" i="18"/>
  <c r="KG89" i="18"/>
  <c r="KC89" i="18"/>
  <c r="JX89" i="18"/>
  <c r="JY89" i="18" s="1"/>
  <c r="JW89" i="18"/>
  <c r="JV89" i="18"/>
  <c r="JU89" i="18"/>
  <c r="JT89" i="18"/>
  <c r="JP89" i="18"/>
  <c r="JO89" i="18"/>
  <c r="JM89" i="18"/>
  <c r="JL89" i="18"/>
  <c r="JK89" i="18"/>
  <c r="JG89" i="18"/>
  <c r="JB89" i="18"/>
  <c r="JC89" i="18" s="1"/>
  <c r="JA89" i="18"/>
  <c r="IZ89" i="18"/>
  <c r="IY89" i="18"/>
  <c r="IX89" i="18"/>
  <c r="IT89" i="18"/>
  <c r="IS89" i="18"/>
  <c r="IQ89" i="18"/>
  <c r="IP89" i="18"/>
  <c r="IO89" i="18"/>
  <c r="IK89" i="18"/>
  <c r="KT88" i="18"/>
  <c r="KU88" i="18" s="1"/>
  <c r="KS88" i="18"/>
  <c r="KR88" i="18"/>
  <c r="KQ88" i="18"/>
  <c r="KP88" i="18"/>
  <c r="KL88" i="18"/>
  <c r="KK88" i="18"/>
  <c r="KI88" i="18"/>
  <c r="KH88" i="18"/>
  <c r="KG88" i="18"/>
  <c r="KC88" i="18"/>
  <c r="JX88" i="18"/>
  <c r="JY88" i="18" s="1"/>
  <c r="JW88" i="18"/>
  <c r="JV88" i="18"/>
  <c r="JU88" i="18"/>
  <c r="JT88" i="18"/>
  <c r="JP88" i="18"/>
  <c r="JO88" i="18"/>
  <c r="JM88" i="18"/>
  <c r="JL88" i="18"/>
  <c r="JK88" i="18"/>
  <c r="JG88" i="18"/>
  <c r="JB88" i="18"/>
  <c r="JC88" i="18" s="1"/>
  <c r="JA88" i="18"/>
  <c r="IZ88" i="18"/>
  <c r="IY88" i="18"/>
  <c r="IX88" i="18"/>
  <c r="IT88" i="18"/>
  <c r="IS88" i="18"/>
  <c r="IQ88" i="18"/>
  <c r="IP88" i="18"/>
  <c r="IO88" i="18"/>
  <c r="IK88" i="18"/>
  <c r="KT87" i="18"/>
  <c r="KU87" i="18" s="1"/>
  <c r="KS87" i="18"/>
  <c r="KR87" i="18"/>
  <c r="KQ87" i="18"/>
  <c r="KP87" i="18"/>
  <c r="KL87" i="18"/>
  <c r="KK87" i="18"/>
  <c r="KI87" i="18"/>
  <c r="KH87" i="18"/>
  <c r="KG87" i="18"/>
  <c r="KC87" i="18"/>
  <c r="JX87" i="18"/>
  <c r="JY87" i="18" s="1"/>
  <c r="JW87" i="18"/>
  <c r="JV87" i="18"/>
  <c r="JU87" i="18"/>
  <c r="JT87" i="18"/>
  <c r="JP87" i="18"/>
  <c r="JO87" i="18"/>
  <c r="JM87" i="18"/>
  <c r="JL87" i="18"/>
  <c r="JK87" i="18"/>
  <c r="JG87" i="18"/>
  <c r="JB87" i="18"/>
  <c r="JC87" i="18" s="1"/>
  <c r="JA87" i="18"/>
  <c r="IZ87" i="18"/>
  <c r="IY87" i="18"/>
  <c r="IX87" i="18"/>
  <c r="IT87" i="18"/>
  <c r="IS87" i="18"/>
  <c r="IQ87" i="18"/>
  <c r="IP87" i="18"/>
  <c r="IO87" i="18"/>
  <c r="IK87" i="18"/>
  <c r="KT86" i="18"/>
  <c r="KU86" i="18" s="1"/>
  <c r="KS86" i="18"/>
  <c r="KR86" i="18"/>
  <c r="KQ86" i="18"/>
  <c r="KP86" i="18"/>
  <c r="KL86" i="18"/>
  <c r="KK86" i="18"/>
  <c r="KI86" i="18"/>
  <c r="KH86" i="18"/>
  <c r="KG86" i="18"/>
  <c r="KC86" i="18"/>
  <c r="JX86" i="18"/>
  <c r="JY86" i="18" s="1"/>
  <c r="JW86" i="18"/>
  <c r="JV86" i="18"/>
  <c r="JU86" i="18"/>
  <c r="JT86" i="18"/>
  <c r="JP86" i="18"/>
  <c r="JO86" i="18"/>
  <c r="JM86" i="18"/>
  <c r="JL86" i="18"/>
  <c r="JK86" i="18"/>
  <c r="JG86" i="18"/>
  <c r="JB86" i="18"/>
  <c r="JC86" i="18" s="1"/>
  <c r="JA86" i="18"/>
  <c r="IZ86" i="18"/>
  <c r="IY86" i="18"/>
  <c r="IX86" i="18"/>
  <c r="IT86" i="18"/>
  <c r="IS86" i="18"/>
  <c r="IQ86" i="18"/>
  <c r="IP86" i="18"/>
  <c r="IO86" i="18"/>
  <c r="IK86" i="18"/>
  <c r="KT85" i="18"/>
  <c r="KU85" i="18" s="1"/>
  <c r="KS85" i="18"/>
  <c r="KR85" i="18"/>
  <c r="KQ85" i="18"/>
  <c r="KP85" i="18"/>
  <c r="KL85" i="18"/>
  <c r="KK85" i="18"/>
  <c r="KI85" i="18"/>
  <c r="KH85" i="18"/>
  <c r="KG85" i="18"/>
  <c r="KC85" i="18"/>
  <c r="JX85" i="18"/>
  <c r="JY85" i="18" s="1"/>
  <c r="JW85" i="18"/>
  <c r="JV85" i="18"/>
  <c r="JU85" i="18"/>
  <c r="JT85" i="18"/>
  <c r="JP85" i="18"/>
  <c r="JO85" i="18"/>
  <c r="JM85" i="18"/>
  <c r="JL85" i="18"/>
  <c r="JK85" i="18"/>
  <c r="JG85" i="18"/>
  <c r="JB85" i="18"/>
  <c r="JC85" i="18" s="1"/>
  <c r="JA85" i="18"/>
  <c r="IZ85" i="18"/>
  <c r="IY85" i="18"/>
  <c r="IX85" i="18"/>
  <c r="IT85" i="18"/>
  <c r="IS85" i="18"/>
  <c r="IQ85" i="18"/>
  <c r="IP85" i="18"/>
  <c r="IO85" i="18"/>
  <c r="IK85" i="18"/>
  <c r="KT84" i="18"/>
  <c r="KU84" i="18" s="1"/>
  <c r="KS84" i="18"/>
  <c r="KR84" i="18"/>
  <c r="KQ84" i="18"/>
  <c r="KP84" i="18"/>
  <c r="KL84" i="18"/>
  <c r="KK84" i="18"/>
  <c r="KI84" i="18"/>
  <c r="KH84" i="18"/>
  <c r="KG84" i="18"/>
  <c r="KC84" i="18"/>
  <c r="JX84" i="18"/>
  <c r="JY84" i="18" s="1"/>
  <c r="JW84" i="18"/>
  <c r="JV84" i="18"/>
  <c r="JU84" i="18"/>
  <c r="JT84" i="18"/>
  <c r="JP84" i="18"/>
  <c r="JO84" i="18"/>
  <c r="JM84" i="18"/>
  <c r="JL84" i="18"/>
  <c r="JK84" i="18"/>
  <c r="JG84" i="18"/>
  <c r="JB84" i="18"/>
  <c r="JC84" i="18" s="1"/>
  <c r="JA84" i="18"/>
  <c r="IZ84" i="18"/>
  <c r="IY84" i="18"/>
  <c r="IX84" i="18"/>
  <c r="IT84" i="18"/>
  <c r="IS84" i="18"/>
  <c r="IQ84" i="18"/>
  <c r="IP84" i="18"/>
  <c r="IO84" i="18"/>
  <c r="IK84" i="18"/>
  <c r="KT83" i="18"/>
  <c r="KU83" i="18" s="1"/>
  <c r="KS83" i="18"/>
  <c r="KR83" i="18"/>
  <c r="KQ83" i="18"/>
  <c r="KP83" i="18"/>
  <c r="KL83" i="18"/>
  <c r="KK83" i="18"/>
  <c r="KI83" i="18"/>
  <c r="KH83" i="18"/>
  <c r="KG83" i="18"/>
  <c r="KC83" i="18"/>
  <c r="JX83" i="18"/>
  <c r="JY83" i="18" s="1"/>
  <c r="JW83" i="18"/>
  <c r="JV83" i="18"/>
  <c r="JU83" i="18"/>
  <c r="JT83" i="18"/>
  <c r="JP83" i="18"/>
  <c r="JO83" i="18"/>
  <c r="JM83" i="18"/>
  <c r="JL83" i="18"/>
  <c r="JK83" i="18"/>
  <c r="JG83" i="18"/>
  <c r="JB83" i="18"/>
  <c r="JC83" i="18" s="1"/>
  <c r="JA83" i="18"/>
  <c r="IZ83" i="18"/>
  <c r="IY83" i="18"/>
  <c r="IX83" i="18"/>
  <c r="IT83" i="18"/>
  <c r="IS83" i="18"/>
  <c r="IQ83" i="18"/>
  <c r="IP83" i="18"/>
  <c r="IO83" i="18"/>
  <c r="IK83" i="18"/>
  <c r="KT82" i="18"/>
  <c r="KU82" i="18" s="1"/>
  <c r="KS82" i="18"/>
  <c r="KR82" i="18"/>
  <c r="KQ82" i="18"/>
  <c r="KP82" i="18"/>
  <c r="KL82" i="18"/>
  <c r="KK82" i="18"/>
  <c r="KI82" i="18"/>
  <c r="KH82" i="18"/>
  <c r="KG82" i="18"/>
  <c r="KC82" i="18"/>
  <c r="JX82" i="18"/>
  <c r="JY82" i="18" s="1"/>
  <c r="JW82" i="18"/>
  <c r="JV82" i="18"/>
  <c r="JU82" i="18"/>
  <c r="JT82" i="18"/>
  <c r="JP82" i="18"/>
  <c r="JO82" i="18"/>
  <c r="JM82" i="18"/>
  <c r="JL82" i="18"/>
  <c r="JK82" i="18"/>
  <c r="JG82" i="18"/>
  <c r="JB82" i="18"/>
  <c r="JC82" i="18" s="1"/>
  <c r="JA82" i="18"/>
  <c r="IZ82" i="18"/>
  <c r="IY82" i="18"/>
  <c r="IX82" i="18"/>
  <c r="IT82" i="18"/>
  <c r="IS82" i="18"/>
  <c r="IQ82" i="18"/>
  <c r="IP82" i="18"/>
  <c r="IO82" i="18"/>
  <c r="IK82" i="18"/>
  <c r="KT81" i="18"/>
  <c r="KU81" i="18" s="1"/>
  <c r="KS81" i="18"/>
  <c r="KR81" i="18"/>
  <c r="KQ81" i="18"/>
  <c r="KP81" i="18"/>
  <c r="KL81" i="18"/>
  <c r="KK81" i="18"/>
  <c r="KI81" i="18"/>
  <c r="KH81" i="18"/>
  <c r="KG81" i="18"/>
  <c r="KC81" i="18"/>
  <c r="JX81" i="18"/>
  <c r="JY81" i="18" s="1"/>
  <c r="JW81" i="18"/>
  <c r="JV81" i="18"/>
  <c r="JU81" i="18"/>
  <c r="JT81" i="18"/>
  <c r="JP81" i="18"/>
  <c r="JO81" i="18"/>
  <c r="JM81" i="18"/>
  <c r="JL81" i="18"/>
  <c r="JK81" i="18"/>
  <c r="JG81" i="18"/>
  <c r="JB81" i="18"/>
  <c r="JC81" i="18" s="1"/>
  <c r="JA81" i="18"/>
  <c r="IZ81" i="18"/>
  <c r="IY81" i="18"/>
  <c r="IX81" i="18"/>
  <c r="IT81" i="18"/>
  <c r="IS81" i="18"/>
  <c r="IQ81" i="18"/>
  <c r="IP81" i="18"/>
  <c r="IO81" i="18"/>
  <c r="IK81" i="18"/>
  <c r="KT80" i="18"/>
  <c r="KU80" i="18" s="1"/>
  <c r="KS80" i="18"/>
  <c r="KR80" i="18"/>
  <c r="KQ80" i="18"/>
  <c r="KP80" i="18"/>
  <c r="KL80" i="18"/>
  <c r="KK80" i="18"/>
  <c r="KI80" i="18"/>
  <c r="KH80" i="18"/>
  <c r="KG80" i="18"/>
  <c r="KC80" i="18"/>
  <c r="JX80" i="18"/>
  <c r="JY80" i="18" s="1"/>
  <c r="JW80" i="18"/>
  <c r="JV80" i="18"/>
  <c r="JU80" i="18"/>
  <c r="JT80" i="18"/>
  <c r="JP80" i="18"/>
  <c r="JO80" i="18"/>
  <c r="JM80" i="18"/>
  <c r="JL80" i="18"/>
  <c r="JK80" i="18"/>
  <c r="JG80" i="18"/>
  <c r="JB80" i="18"/>
  <c r="JC80" i="18" s="1"/>
  <c r="JA80" i="18"/>
  <c r="IZ80" i="18"/>
  <c r="IY80" i="18"/>
  <c r="IX80" i="18"/>
  <c r="IT80" i="18"/>
  <c r="IS80" i="18"/>
  <c r="IQ80" i="18"/>
  <c r="IP80" i="18"/>
  <c r="IO80" i="18"/>
  <c r="IK80" i="18"/>
  <c r="KT79" i="18"/>
  <c r="KU79" i="18" s="1"/>
  <c r="KS79" i="18"/>
  <c r="KR79" i="18"/>
  <c r="KQ79" i="18"/>
  <c r="KP79" i="18"/>
  <c r="KL79" i="18"/>
  <c r="KK79" i="18"/>
  <c r="KI79" i="18"/>
  <c r="KH79" i="18"/>
  <c r="KG79" i="18"/>
  <c r="KC79" i="18"/>
  <c r="JX79" i="18"/>
  <c r="JY79" i="18" s="1"/>
  <c r="JW79" i="18"/>
  <c r="JV79" i="18"/>
  <c r="JU79" i="18"/>
  <c r="JT79" i="18"/>
  <c r="JP79" i="18"/>
  <c r="JO79" i="18"/>
  <c r="JM79" i="18"/>
  <c r="JL79" i="18"/>
  <c r="JK79" i="18"/>
  <c r="JG79" i="18"/>
  <c r="JB79" i="18"/>
  <c r="JC79" i="18" s="1"/>
  <c r="JA79" i="18"/>
  <c r="IZ79" i="18"/>
  <c r="IY79" i="18"/>
  <c r="IX79" i="18"/>
  <c r="IT79" i="18"/>
  <c r="IS79" i="18"/>
  <c r="IQ79" i="18"/>
  <c r="IP79" i="18"/>
  <c r="IO79" i="18"/>
  <c r="IK79" i="18"/>
  <c r="KT78" i="18"/>
  <c r="KU78" i="18" s="1"/>
  <c r="KS78" i="18"/>
  <c r="KR78" i="18"/>
  <c r="KQ78" i="18"/>
  <c r="KP78" i="18"/>
  <c r="KL78" i="18"/>
  <c r="KK78" i="18"/>
  <c r="KI78" i="18"/>
  <c r="KH78" i="18"/>
  <c r="KG78" i="18"/>
  <c r="KC78" i="18"/>
  <c r="JX78" i="18"/>
  <c r="JY78" i="18" s="1"/>
  <c r="JW78" i="18"/>
  <c r="JV78" i="18"/>
  <c r="JU78" i="18"/>
  <c r="JT78" i="18"/>
  <c r="JP78" i="18"/>
  <c r="JO78" i="18"/>
  <c r="JM78" i="18"/>
  <c r="JL78" i="18"/>
  <c r="JK78" i="18"/>
  <c r="JG78" i="18"/>
  <c r="JC78" i="18"/>
  <c r="JB78" i="18"/>
  <c r="JA78" i="18"/>
  <c r="IZ78" i="18"/>
  <c r="IY78" i="18"/>
  <c r="IX78" i="18"/>
  <c r="IT78" i="18"/>
  <c r="IS78" i="18"/>
  <c r="IQ78" i="18"/>
  <c r="IP78" i="18"/>
  <c r="IO78" i="18"/>
  <c r="IK78" i="18"/>
  <c r="KU77" i="18"/>
  <c r="KT77" i="18"/>
  <c r="KS77" i="18"/>
  <c r="KR77" i="18"/>
  <c r="KQ77" i="18"/>
  <c r="KP77" i="18"/>
  <c r="KL77" i="18"/>
  <c r="KK77" i="18"/>
  <c r="KI77" i="18"/>
  <c r="KH77" i="18"/>
  <c r="KG77" i="18"/>
  <c r="KC77" i="18"/>
  <c r="JY77" i="18"/>
  <c r="JX77" i="18"/>
  <c r="JW77" i="18"/>
  <c r="JV77" i="18"/>
  <c r="JU77" i="18"/>
  <c r="JT77" i="18"/>
  <c r="JP77" i="18"/>
  <c r="JO77" i="18"/>
  <c r="JM77" i="18"/>
  <c r="JL77" i="18"/>
  <c r="JK77" i="18"/>
  <c r="JG77" i="18"/>
  <c r="JC77" i="18"/>
  <c r="JB77" i="18"/>
  <c r="JA77" i="18"/>
  <c r="IZ77" i="18"/>
  <c r="IY77" i="18"/>
  <c r="IX77" i="18"/>
  <c r="IT77" i="18"/>
  <c r="IS77" i="18"/>
  <c r="IQ77" i="18"/>
  <c r="IP77" i="18"/>
  <c r="IO77" i="18"/>
  <c r="IK77" i="18"/>
  <c r="KU76" i="18"/>
  <c r="KT76" i="18"/>
  <c r="KS76" i="18"/>
  <c r="KR76" i="18"/>
  <c r="KQ76" i="18"/>
  <c r="KP76" i="18"/>
  <c r="KL76" i="18"/>
  <c r="KK76" i="18"/>
  <c r="KI76" i="18"/>
  <c r="KH76" i="18"/>
  <c r="KG76" i="18"/>
  <c r="KC76" i="18"/>
  <c r="JY76" i="18"/>
  <c r="JX76" i="18"/>
  <c r="JW76" i="18"/>
  <c r="JV76" i="18"/>
  <c r="JU76" i="18"/>
  <c r="JT76" i="18"/>
  <c r="JP76" i="18"/>
  <c r="JO76" i="18"/>
  <c r="JM76" i="18"/>
  <c r="JL76" i="18"/>
  <c r="JK76" i="18"/>
  <c r="JG76" i="18"/>
  <c r="JC76" i="18"/>
  <c r="JB76" i="18"/>
  <c r="JA76" i="18"/>
  <c r="IZ76" i="18"/>
  <c r="IY76" i="18"/>
  <c r="IX76" i="18"/>
  <c r="IT76" i="18"/>
  <c r="IS76" i="18"/>
  <c r="IQ76" i="18"/>
  <c r="IP76" i="18"/>
  <c r="IO76" i="18"/>
  <c r="IK76" i="18"/>
  <c r="KU75" i="18"/>
  <c r="KT75" i="18"/>
  <c r="KS75" i="18"/>
  <c r="KR75" i="18"/>
  <c r="KQ75" i="18"/>
  <c r="KP75" i="18"/>
  <c r="KL75" i="18"/>
  <c r="KK75" i="18"/>
  <c r="KI75" i="18"/>
  <c r="KH75" i="18"/>
  <c r="KG75" i="18"/>
  <c r="KC75" i="18"/>
  <c r="JY75" i="18"/>
  <c r="JX75" i="18"/>
  <c r="JW75" i="18"/>
  <c r="JV75" i="18"/>
  <c r="JU75" i="18"/>
  <c r="JT75" i="18"/>
  <c r="JP75" i="18"/>
  <c r="JO75" i="18"/>
  <c r="JM75" i="18"/>
  <c r="JL75" i="18"/>
  <c r="JK75" i="18"/>
  <c r="JG75" i="18"/>
  <c r="JC75" i="18"/>
  <c r="JB75" i="18"/>
  <c r="JA75" i="18"/>
  <c r="IZ75" i="18"/>
  <c r="IY75" i="18"/>
  <c r="IX75" i="18"/>
  <c r="IT75" i="18"/>
  <c r="IS75" i="18"/>
  <c r="IQ75" i="18"/>
  <c r="IP75" i="18"/>
  <c r="IO75" i="18"/>
  <c r="IK75" i="18"/>
  <c r="KU74" i="18"/>
  <c r="KT74" i="18"/>
  <c r="KS74" i="18"/>
  <c r="KR74" i="18"/>
  <c r="KQ74" i="18"/>
  <c r="KP74" i="18"/>
  <c r="KL74" i="18"/>
  <c r="KK74" i="18"/>
  <c r="KI74" i="18"/>
  <c r="KH74" i="18"/>
  <c r="KG74" i="18"/>
  <c r="KC74" i="18"/>
  <c r="JY74" i="18"/>
  <c r="JX74" i="18"/>
  <c r="JW74" i="18"/>
  <c r="JV74" i="18"/>
  <c r="JU74" i="18"/>
  <c r="JT74" i="18"/>
  <c r="JP74" i="18"/>
  <c r="JO74" i="18"/>
  <c r="JM74" i="18"/>
  <c r="JL74" i="18"/>
  <c r="JK74" i="18"/>
  <c r="JG74" i="18"/>
  <c r="JC74" i="18"/>
  <c r="JB74" i="18"/>
  <c r="JA74" i="18"/>
  <c r="IZ74" i="18"/>
  <c r="IY74" i="18"/>
  <c r="IX74" i="18"/>
  <c r="IT74" i="18"/>
  <c r="IS74" i="18"/>
  <c r="IQ74" i="18"/>
  <c r="IP74" i="18"/>
  <c r="IO74" i="18"/>
  <c r="IK74" i="18"/>
  <c r="KU73" i="18"/>
  <c r="KT73" i="18"/>
  <c r="KS73" i="18"/>
  <c r="KR73" i="18"/>
  <c r="KQ73" i="18"/>
  <c r="KP73" i="18"/>
  <c r="KL73" i="18"/>
  <c r="KK73" i="18"/>
  <c r="KI73" i="18"/>
  <c r="KH73" i="18"/>
  <c r="KG73" i="18"/>
  <c r="KC73" i="18"/>
  <c r="JY73" i="18"/>
  <c r="JX73" i="18"/>
  <c r="JW73" i="18"/>
  <c r="JV73" i="18"/>
  <c r="JU73" i="18"/>
  <c r="JT73" i="18"/>
  <c r="JP73" i="18"/>
  <c r="JO73" i="18"/>
  <c r="JM73" i="18"/>
  <c r="JL73" i="18"/>
  <c r="JK73" i="18"/>
  <c r="JG73" i="18"/>
  <c r="JC73" i="18"/>
  <c r="JB73" i="18"/>
  <c r="JA73" i="18"/>
  <c r="IZ73" i="18"/>
  <c r="IY73" i="18"/>
  <c r="IX73" i="18"/>
  <c r="IT73" i="18"/>
  <c r="IS73" i="18"/>
  <c r="IQ73" i="18"/>
  <c r="IP73" i="18"/>
  <c r="IO73" i="18"/>
  <c r="IK73" i="18"/>
  <c r="KU72" i="18"/>
  <c r="KT72" i="18"/>
  <c r="KS72" i="18"/>
  <c r="KR72" i="18"/>
  <c r="KQ72" i="18"/>
  <c r="KP72" i="18"/>
  <c r="KL72" i="18"/>
  <c r="KK72" i="18"/>
  <c r="KI72" i="18"/>
  <c r="KH72" i="18"/>
  <c r="KG72" i="18"/>
  <c r="KC72" i="18"/>
  <c r="JY72" i="18"/>
  <c r="JX72" i="18"/>
  <c r="JW72" i="18"/>
  <c r="JV72" i="18"/>
  <c r="JU72" i="18"/>
  <c r="JT72" i="18"/>
  <c r="JP72" i="18"/>
  <c r="JO72" i="18"/>
  <c r="JM72" i="18"/>
  <c r="JL72" i="18"/>
  <c r="JK72" i="18"/>
  <c r="JG72" i="18"/>
  <c r="JC72" i="18"/>
  <c r="JB72" i="18"/>
  <c r="JA72" i="18"/>
  <c r="IZ72" i="18"/>
  <c r="IY72" i="18"/>
  <c r="IX72" i="18"/>
  <c r="IT72" i="18"/>
  <c r="IS72" i="18"/>
  <c r="IQ72" i="18"/>
  <c r="IP72" i="18"/>
  <c r="IO72" i="18"/>
  <c r="IK72" i="18"/>
  <c r="KU71" i="18"/>
  <c r="KT71" i="18"/>
  <c r="KS71" i="18"/>
  <c r="KR71" i="18"/>
  <c r="KQ71" i="18"/>
  <c r="KP71" i="18"/>
  <c r="KL71" i="18"/>
  <c r="KK71" i="18"/>
  <c r="KI71" i="18"/>
  <c r="KH71" i="18"/>
  <c r="KG71" i="18"/>
  <c r="KC71" i="18"/>
  <c r="JY71" i="18"/>
  <c r="JX71" i="18"/>
  <c r="JW71" i="18"/>
  <c r="JV71" i="18"/>
  <c r="JU71" i="18"/>
  <c r="JT71" i="18"/>
  <c r="JP71" i="18"/>
  <c r="JO71" i="18"/>
  <c r="JM71" i="18"/>
  <c r="JL71" i="18"/>
  <c r="JK71" i="18"/>
  <c r="JG71" i="18"/>
  <c r="JC71" i="18"/>
  <c r="JB71" i="18"/>
  <c r="JA71" i="18"/>
  <c r="IZ71" i="18"/>
  <c r="IY71" i="18"/>
  <c r="IX71" i="18"/>
  <c r="IT71" i="18"/>
  <c r="IS71" i="18"/>
  <c r="IQ71" i="18"/>
  <c r="IP71" i="18"/>
  <c r="IO71" i="18"/>
  <c r="IK71" i="18"/>
  <c r="KU70" i="18"/>
  <c r="KT70" i="18"/>
  <c r="KS70" i="18"/>
  <c r="KR70" i="18"/>
  <c r="KQ70" i="18"/>
  <c r="KP70" i="18"/>
  <c r="KL70" i="18"/>
  <c r="KK70" i="18"/>
  <c r="KI70" i="18"/>
  <c r="KH70" i="18"/>
  <c r="KG70" i="18"/>
  <c r="KC70" i="18"/>
  <c r="JY70" i="18"/>
  <c r="JX70" i="18"/>
  <c r="JW70" i="18"/>
  <c r="JV70" i="18"/>
  <c r="JU70" i="18"/>
  <c r="JT70" i="18"/>
  <c r="JP70" i="18"/>
  <c r="JO70" i="18"/>
  <c r="JM70" i="18"/>
  <c r="JL70" i="18"/>
  <c r="JK70" i="18"/>
  <c r="JG70" i="18"/>
  <c r="JC70" i="18"/>
  <c r="JB70" i="18"/>
  <c r="JA70" i="18"/>
  <c r="IZ70" i="18"/>
  <c r="IY70" i="18"/>
  <c r="IX70" i="18"/>
  <c r="IT70" i="18"/>
  <c r="IS70" i="18"/>
  <c r="IQ70" i="18"/>
  <c r="IP70" i="18"/>
  <c r="IO70" i="18"/>
  <c r="IK70" i="18"/>
  <c r="KU69" i="18"/>
  <c r="KT69" i="18"/>
  <c r="KS69" i="18"/>
  <c r="KR69" i="18"/>
  <c r="KQ69" i="18"/>
  <c r="KP69" i="18"/>
  <c r="KL69" i="18"/>
  <c r="KK69" i="18"/>
  <c r="KI69" i="18"/>
  <c r="KH69" i="18"/>
  <c r="KG69" i="18"/>
  <c r="KC69" i="18"/>
  <c r="JY69" i="18"/>
  <c r="JX69" i="18"/>
  <c r="JW69" i="18"/>
  <c r="JV69" i="18"/>
  <c r="JU69" i="18"/>
  <c r="JT69" i="18"/>
  <c r="JP69" i="18"/>
  <c r="JO69" i="18"/>
  <c r="JM69" i="18"/>
  <c r="JL69" i="18"/>
  <c r="JK69" i="18"/>
  <c r="JG69" i="18"/>
  <c r="JC69" i="18"/>
  <c r="JB69" i="18"/>
  <c r="JA69" i="18"/>
  <c r="IZ69" i="18"/>
  <c r="IY69" i="18"/>
  <c r="IX69" i="18"/>
  <c r="IT69" i="18"/>
  <c r="IS69" i="18"/>
  <c r="IQ69" i="18"/>
  <c r="IP69" i="18"/>
  <c r="IO69" i="18"/>
  <c r="IK69" i="18"/>
  <c r="KU68" i="18"/>
  <c r="KT68" i="18"/>
  <c r="KS68" i="18"/>
  <c r="KR68" i="18"/>
  <c r="KQ68" i="18"/>
  <c r="KP68" i="18"/>
  <c r="KL68" i="18"/>
  <c r="KK68" i="18"/>
  <c r="KI68" i="18"/>
  <c r="KH68" i="18"/>
  <c r="KG68" i="18"/>
  <c r="KC68" i="18"/>
  <c r="JY68" i="18"/>
  <c r="JX68" i="18"/>
  <c r="JW68" i="18"/>
  <c r="JV68" i="18"/>
  <c r="JU68" i="18"/>
  <c r="JT68" i="18"/>
  <c r="JP68" i="18"/>
  <c r="JO68" i="18"/>
  <c r="JM68" i="18"/>
  <c r="JL68" i="18"/>
  <c r="JK68" i="18"/>
  <c r="JG68" i="18"/>
  <c r="JC68" i="18"/>
  <c r="JB68" i="18"/>
  <c r="JA68" i="18"/>
  <c r="IZ68" i="18"/>
  <c r="IY68" i="18"/>
  <c r="IX68" i="18"/>
  <c r="IT68" i="18"/>
  <c r="IS68" i="18"/>
  <c r="IQ68" i="18"/>
  <c r="IP68" i="18"/>
  <c r="IO68" i="18"/>
  <c r="IK68" i="18"/>
  <c r="KU67" i="18"/>
  <c r="KT67" i="18"/>
  <c r="KS67" i="18"/>
  <c r="KR67" i="18"/>
  <c r="KQ67" i="18"/>
  <c r="KP67" i="18"/>
  <c r="KL67" i="18"/>
  <c r="KK67" i="18"/>
  <c r="KI67" i="18"/>
  <c r="KH67" i="18"/>
  <c r="KG67" i="18"/>
  <c r="KC67" i="18"/>
  <c r="JY67" i="18"/>
  <c r="JX67" i="18"/>
  <c r="JW67" i="18"/>
  <c r="JV67" i="18"/>
  <c r="JU67" i="18"/>
  <c r="JT67" i="18"/>
  <c r="JP67" i="18"/>
  <c r="JO67" i="18"/>
  <c r="JM67" i="18"/>
  <c r="JL67" i="18"/>
  <c r="JK67" i="18"/>
  <c r="JG67" i="18"/>
  <c r="JC67" i="18"/>
  <c r="JB67" i="18"/>
  <c r="JA67" i="18"/>
  <c r="IZ67" i="18"/>
  <c r="IY67" i="18"/>
  <c r="IX67" i="18"/>
  <c r="IT67" i="18"/>
  <c r="IS67" i="18"/>
  <c r="IQ67" i="18"/>
  <c r="IP67" i="18"/>
  <c r="IO67" i="18"/>
  <c r="IK67" i="18"/>
  <c r="KU66" i="18"/>
  <c r="KT66" i="18"/>
  <c r="KS66" i="18"/>
  <c r="KR66" i="18"/>
  <c r="KQ66" i="18"/>
  <c r="KP66" i="18"/>
  <c r="KL66" i="18"/>
  <c r="KK66" i="18"/>
  <c r="KI66" i="18"/>
  <c r="KH66" i="18"/>
  <c r="KG66" i="18"/>
  <c r="KC66" i="18"/>
  <c r="JY66" i="18"/>
  <c r="JX66" i="18"/>
  <c r="JW66" i="18"/>
  <c r="JV66" i="18"/>
  <c r="JU66" i="18"/>
  <c r="JT66" i="18"/>
  <c r="JP66" i="18"/>
  <c r="JO66" i="18"/>
  <c r="JM66" i="18"/>
  <c r="JL66" i="18"/>
  <c r="JK66" i="18"/>
  <c r="JG66" i="18"/>
  <c r="JC66" i="18"/>
  <c r="JB66" i="18"/>
  <c r="JA66" i="18"/>
  <c r="IZ66" i="18"/>
  <c r="IY66" i="18"/>
  <c r="IX66" i="18"/>
  <c r="IT66" i="18"/>
  <c r="IS66" i="18"/>
  <c r="IQ66" i="18"/>
  <c r="IP66" i="18"/>
  <c r="IO66" i="18"/>
  <c r="IK66" i="18"/>
  <c r="KU65" i="18"/>
  <c r="KT65" i="18"/>
  <c r="KS65" i="18"/>
  <c r="KR65" i="18"/>
  <c r="KQ65" i="18"/>
  <c r="KP65" i="18"/>
  <c r="KL65" i="18"/>
  <c r="KK65" i="18"/>
  <c r="KI65" i="18"/>
  <c r="KH65" i="18"/>
  <c r="KG65" i="18"/>
  <c r="KC65" i="18"/>
  <c r="JY65" i="18"/>
  <c r="JX65" i="18"/>
  <c r="JW65" i="18"/>
  <c r="JV65" i="18"/>
  <c r="JU65" i="18"/>
  <c r="JT65" i="18"/>
  <c r="JP65" i="18"/>
  <c r="JO65" i="18"/>
  <c r="JM65" i="18"/>
  <c r="JL65" i="18"/>
  <c r="JK65" i="18"/>
  <c r="JG65" i="18"/>
  <c r="JC65" i="18"/>
  <c r="JB65" i="18"/>
  <c r="JA65" i="18"/>
  <c r="IZ65" i="18"/>
  <c r="IY65" i="18"/>
  <c r="IX65" i="18"/>
  <c r="IT65" i="18"/>
  <c r="IS65" i="18"/>
  <c r="IQ65" i="18"/>
  <c r="IP65" i="18"/>
  <c r="IO65" i="18"/>
  <c r="IK65" i="18"/>
  <c r="KU64" i="18"/>
  <c r="KT64" i="18"/>
  <c r="KS64" i="18"/>
  <c r="KR64" i="18"/>
  <c r="KQ64" i="18"/>
  <c r="KP64" i="18"/>
  <c r="KL64" i="18"/>
  <c r="KK64" i="18"/>
  <c r="KI64" i="18"/>
  <c r="KH64" i="18"/>
  <c r="KG64" i="18"/>
  <c r="KC64" i="18"/>
  <c r="JY64" i="18"/>
  <c r="JX64" i="18"/>
  <c r="JW64" i="18"/>
  <c r="JV64" i="18"/>
  <c r="JU64" i="18"/>
  <c r="JT64" i="18"/>
  <c r="JP64" i="18"/>
  <c r="JO64" i="18"/>
  <c r="JM64" i="18"/>
  <c r="JL64" i="18"/>
  <c r="JK64" i="18"/>
  <c r="JG64" i="18"/>
  <c r="JC64" i="18"/>
  <c r="JB64" i="18"/>
  <c r="JA64" i="18"/>
  <c r="IZ64" i="18"/>
  <c r="IY64" i="18"/>
  <c r="IX64" i="18"/>
  <c r="IT64" i="18"/>
  <c r="IS64" i="18"/>
  <c r="IQ64" i="18"/>
  <c r="IP64" i="18"/>
  <c r="IO64" i="18"/>
  <c r="IK64" i="18"/>
  <c r="KU63" i="18"/>
  <c r="KT63" i="18"/>
  <c r="KS63" i="18"/>
  <c r="KR63" i="18"/>
  <c r="KQ63" i="18"/>
  <c r="KP63" i="18"/>
  <c r="KL63" i="18"/>
  <c r="KK63" i="18"/>
  <c r="KI63" i="18"/>
  <c r="KH63" i="18"/>
  <c r="KG63" i="18"/>
  <c r="KC63" i="18"/>
  <c r="JY63" i="18"/>
  <c r="JX63" i="18"/>
  <c r="JW63" i="18"/>
  <c r="JV63" i="18"/>
  <c r="JU63" i="18"/>
  <c r="JT63" i="18"/>
  <c r="JP63" i="18"/>
  <c r="JO63" i="18"/>
  <c r="JM63" i="18"/>
  <c r="JL63" i="18"/>
  <c r="JK63" i="18"/>
  <c r="JG63" i="18"/>
  <c r="JC63" i="18"/>
  <c r="JB63" i="18"/>
  <c r="JA63" i="18"/>
  <c r="IZ63" i="18"/>
  <c r="IY63" i="18"/>
  <c r="IX63" i="18"/>
  <c r="IT63" i="18"/>
  <c r="IS63" i="18"/>
  <c r="IQ63" i="18"/>
  <c r="IP63" i="18"/>
  <c r="IO63" i="18"/>
  <c r="IK63" i="18"/>
  <c r="KU62" i="18"/>
  <c r="KT62" i="18"/>
  <c r="KS62" i="18"/>
  <c r="KR62" i="18"/>
  <c r="KQ62" i="18"/>
  <c r="KP62" i="18"/>
  <c r="KL62" i="18"/>
  <c r="KI62" i="18"/>
  <c r="KG62" i="18"/>
  <c r="KH62" i="18" s="1"/>
  <c r="KC62" i="18"/>
  <c r="JY62" i="18"/>
  <c r="JX62" i="18"/>
  <c r="JW62" i="18"/>
  <c r="JV62" i="18"/>
  <c r="JU62" i="18"/>
  <c r="JT62" i="18"/>
  <c r="JP62" i="18"/>
  <c r="JM62" i="18"/>
  <c r="JK62" i="18"/>
  <c r="JL62" i="18" s="1"/>
  <c r="JG62" i="18"/>
  <c r="JC62" i="18"/>
  <c r="JB62" i="18"/>
  <c r="JA62" i="18"/>
  <c r="IZ62" i="18"/>
  <c r="IY62" i="18"/>
  <c r="IX62" i="18"/>
  <c r="IT62" i="18"/>
  <c r="IQ62" i="18"/>
  <c r="IO62" i="18"/>
  <c r="IP62" i="18" s="1"/>
  <c r="IK62" i="18"/>
  <c r="KU61" i="18"/>
  <c r="KT61" i="18"/>
  <c r="KS61" i="18"/>
  <c r="KR61" i="18"/>
  <c r="KQ61" i="18"/>
  <c r="KP61" i="18"/>
  <c r="KL61" i="18"/>
  <c r="KK61" i="18"/>
  <c r="KI61" i="18"/>
  <c r="KH61" i="18"/>
  <c r="KG61" i="18"/>
  <c r="KC61" i="18"/>
  <c r="JY61" i="18"/>
  <c r="JX61" i="18"/>
  <c r="JW61" i="18"/>
  <c r="JV61" i="18"/>
  <c r="JU61" i="18"/>
  <c r="JT61" i="18"/>
  <c r="JP61" i="18"/>
  <c r="JO61" i="18"/>
  <c r="JM61" i="18"/>
  <c r="JL61" i="18"/>
  <c r="JK61" i="18"/>
  <c r="JG61" i="18"/>
  <c r="JC61" i="18"/>
  <c r="JB61" i="18"/>
  <c r="JA61" i="18"/>
  <c r="IZ61" i="18"/>
  <c r="IY61" i="18"/>
  <c r="IX61" i="18"/>
  <c r="IT61" i="18"/>
  <c r="IS61" i="18"/>
  <c r="IQ61" i="18"/>
  <c r="IP61" i="18"/>
  <c r="IO61" i="18"/>
  <c r="IK61" i="18"/>
  <c r="KU60" i="18"/>
  <c r="KT60" i="18"/>
  <c r="KS60" i="18"/>
  <c r="KR60" i="18"/>
  <c r="KQ60" i="18"/>
  <c r="KP60" i="18"/>
  <c r="KL60" i="18"/>
  <c r="KK60" i="18"/>
  <c r="KI60" i="18"/>
  <c r="KH60" i="18"/>
  <c r="KG60" i="18"/>
  <c r="KC60" i="18"/>
  <c r="JX60" i="18"/>
  <c r="JV60" i="18"/>
  <c r="JU60" i="18"/>
  <c r="JT60" i="18"/>
  <c r="JP60" i="18"/>
  <c r="JO60" i="18"/>
  <c r="JM60" i="18"/>
  <c r="JL60" i="18"/>
  <c r="JK60" i="18"/>
  <c r="JG60" i="18"/>
  <c r="JC60" i="18"/>
  <c r="JB60" i="18"/>
  <c r="JA60" i="18"/>
  <c r="IZ60" i="18"/>
  <c r="IY60" i="18"/>
  <c r="IX60" i="18"/>
  <c r="IT60" i="18"/>
  <c r="IS60" i="18"/>
  <c r="IQ60" i="18"/>
  <c r="IP60" i="18"/>
  <c r="IO60" i="18"/>
  <c r="IK60" i="18"/>
  <c r="KU59" i="18"/>
  <c r="KT59" i="18"/>
  <c r="KS59" i="18"/>
  <c r="KR59" i="18"/>
  <c r="KQ59" i="18"/>
  <c r="KP59" i="18"/>
  <c r="KL59" i="18"/>
  <c r="KI59" i="18"/>
  <c r="KH59" i="18"/>
  <c r="KG59" i="18"/>
  <c r="KC59" i="18"/>
  <c r="JX59" i="18"/>
  <c r="JV59" i="18"/>
  <c r="JU59" i="18"/>
  <c r="JW59" i="18" s="1"/>
  <c r="JY59" i="18" s="1"/>
  <c r="JT59" i="18"/>
  <c r="JP59" i="18"/>
  <c r="JO59" i="18"/>
  <c r="JM59" i="18"/>
  <c r="JL59" i="18"/>
  <c r="JK59" i="18"/>
  <c r="JC59" i="18"/>
  <c r="JB59" i="18"/>
  <c r="JA59" i="18"/>
  <c r="IZ59" i="18"/>
  <c r="IY59" i="18"/>
  <c r="IX59" i="18"/>
  <c r="IT59" i="18"/>
  <c r="IS59" i="18"/>
  <c r="IQ59" i="18"/>
  <c r="IP59" i="18"/>
  <c r="IO59" i="18"/>
  <c r="KU58" i="18"/>
  <c r="KT58" i="18"/>
  <c r="KS58" i="18"/>
  <c r="KR58" i="18"/>
  <c r="KQ58" i="18"/>
  <c r="KP58" i="18"/>
  <c r="KL58" i="18"/>
  <c r="KK58" i="18"/>
  <c r="KI58" i="18"/>
  <c r="KH58" i="18"/>
  <c r="KG58" i="18"/>
  <c r="KC58" i="18"/>
  <c r="JY58" i="18"/>
  <c r="JX58" i="18"/>
  <c r="JW58" i="18"/>
  <c r="JV58" i="18"/>
  <c r="JU58" i="18"/>
  <c r="JT58" i="18"/>
  <c r="JP58" i="18"/>
  <c r="JO58" i="18"/>
  <c r="JM58" i="18"/>
  <c r="JL58" i="18"/>
  <c r="JK58" i="18"/>
  <c r="JG58" i="18"/>
  <c r="JC58" i="18"/>
  <c r="JB58" i="18"/>
  <c r="JA58" i="18"/>
  <c r="IZ58" i="18"/>
  <c r="IY58" i="18"/>
  <c r="IX58" i="18"/>
  <c r="IT58" i="18"/>
  <c r="IS58" i="18"/>
  <c r="IQ58" i="18"/>
  <c r="IP58" i="18"/>
  <c r="IO58" i="18"/>
  <c r="IK58" i="18"/>
  <c r="KU57" i="18"/>
  <c r="KT57" i="18"/>
  <c r="KS57" i="18"/>
  <c r="KR57" i="18"/>
  <c r="KQ57" i="18"/>
  <c r="KP57" i="18"/>
  <c r="KL57" i="18"/>
  <c r="KK57" i="18"/>
  <c r="KI57" i="18"/>
  <c r="KH57" i="18"/>
  <c r="KG57" i="18"/>
  <c r="KC57" i="18"/>
  <c r="JY57" i="18"/>
  <c r="JX57" i="18"/>
  <c r="JW57" i="18"/>
  <c r="JV57" i="18"/>
  <c r="JU57" i="18"/>
  <c r="JT57" i="18"/>
  <c r="JP57" i="18"/>
  <c r="JO57" i="18"/>
  <c r="JM57" i="18"/>
  <c r="JL57" i="18"/>
  <c r="JK57" i="18"/>
  <c r="JG57" i="18"/>
  <c r="JC57" i="18"/>
  <c r="JB57" i="18"/>
  <c r="JA57" i="18"/>
  <c r="IZ57" i="18"/>
  <c r="IY57" i="18"/>
  <c r="IX57" i="18"/>
  <c r="IT57" i="18"/>
  <c r="IS57" i="18"/>
  <c r="IQ57" i="18"/>
  <c r="IP57" i="18"/>
  <c r="IO57" i="18"/>
  <c r="IK57" i="18"/>
  <c r="KU56" i="18"/>
  <c r="KT56" i="18"/>
  <c r="KS56" i="18"/>
  <c r="KR56" i="18"/>
  <c r="KQ56" i="18"/>
  <c r="KP56" i="18"/>
  <c r="KL56" i="18"/>
  <c r="KK56" i="18"/>
  <c r="KI56" i="18"/>
  <c r="KH56" i="18"/>
  <c r="KG56" i="18"/>
  <c r="JX56" i="18"/>
  <c r="JV56" i="18"/>
  <c r="JU56" i="18"/>
  <c r="JW56" i="18" s="1"/>
  <c r="JT56" i="18"/>
  <c r="JP56" i="18"/>
  <c r="JM56" i="18"/>
  <c r="JK56" i="18"/>
  <c r="JL56" i="18" s="1"/>
  <c r="JG56" i="18"/>
  <c r="JB56" i="18"/>
  <c r="IZ56" i="18"/>
  <c r="IY56" i="18"/>
  <c r="JA56" i="18" s="1"/>
  <c r="IX56" i="18"/>
  <c r="IT56" i="18"/>
  <c r="IQ56" i="18"/>
  <c r="IO56" i="18"/>
  <c r="IP56" i="18" s="1"/>
  <c r="IK56" i="18"/>
  <c r="KU55" i="18"/>
  <c r="KT55" i="18"/>
  <c r="KS55" i="18"/>
  <c r="KR55" i="18"/>
  <c r="KQ55" i="18"/>
  <c r="KP55" i="18"/>
  <c r="KL55" i="18"/>
  <c r="KK55" i="18"/>
  <c r="KI55" i="18"/>
  <c r="KH55" i="18"/>
  <c r="KG55" i="18"/>
  <c r="KC55" i="18"/>
  <c r="JY55" i="18"/>
  <c r="JX55" i="18"/>
  <c r="JW55" i="18"/>
  <c r="JV55" i="18"/>
  <c r="JU55" i="18"/>
  <c r="JT55" i="18"/>
  <c r="JP55" i="18"/>
  <c r="JO55" i="18"/>
  <c r="JM55" i="18"/>
  <c r="JL55" i="18"/>
  <c r="JK55" i="18"/>
  <c r="JG55" i="18"/>
  <c r="JC55" i="18"/>
  <c r="JB55" i="18"/>
  <c r="JA55" i="18"/>
  <c r="IZ55" i="18"/>
  <c r="IY55" i="18"/>
  <c r="IX55" i="18"/>
  <c r="IT55" i="18"/>
  <c r="IS55" i="18"/>
  <c r="IQ55" i="18"/>
  <c r="IP55" i="18"/>
  <c r="IO55" i="18"/>
  <c r="IK55" i="18"/>
  <c r="KU54" i="18"/>
  <c r="KT54" i="18"/>
  <c r="KS54" i="18"/>
  <c r="KR54" i="18"/>
  <c r="KQ54" i="18"/>
  <c r="KP54" i="18"/>
  <c r="KL54" i="18"/>
  <c r="KK54" i="18"/>
  <c r="KI54" i="18"/>
  <c r="KH54" i="18"/>
  <c r="KG54" i="18"/>
  <c r="KC54" i="18"/>
  <c r="JY54" i="18"/>
  <c r="JX54" i="18"/>
  <c r="JW54" i="18"/>
  <c r="JV54" i="18"/>
  <c r="JU54" i="18"/>
  <c r="JT54" i="18"/>
  <c r="JP54" i="18"/>
  <c r="JO54" i="18"/>
  <c r="JM54" i="18"/>
  <c r="JL54" i="18"/>
  <c r="JK54" i="18"/>
  <c r="JG54" i="18"/>
  <c r="JC54" i="18"/>
  <c r="JB54" i="18"/>
  <c r="JA54" i="18"/>
  <c r="IZ54" i="18"/>
  <c r="IY54" i="18"/>
  <c r="IX54" i="18"/>
  <c r="IT54" i="18"/>
  <c r="IS54" i="18"/>
  <c r="IQ54" i="18"/>
  <c r="IP54" i="18"/>
  <c r="IO54" i="18"/>
  <c r="IK54" i="18"/>
  <c r="KU53" i="18"/>
  <c r="KT53" i="18"/>
  <c r="KS53" i="18"/>
  <c r="KR53" i="18"/>
  <c r="KQ53" i="18"/>
  <c r="KP53" i="18"/>
  <c r="KL53" i="18"/>
  <c r="KI53" i="18"/>
  <c r="KG53" i="18"/>
  <c r="KH53" i="18" s="1"/>
  <c r="KK53" i="18" s="1"/>
  <c r="KC53" i="18"/>
  <c r="JY53" i="18"/>
  <c r="JX53" i="18"/>
  <c r="JW53" i="18"/>
  <c r="JV53" i="18"/>
  <c r="JU53" i="18"/>
  <c r="JT53" i="18"/>
  <c r="JP53" i="18"/>
  <c r="JM53" i="18"/>
  <c r="JK53" i="18"/>
  <c r="JL53" i="18" s="1"/>
  <c r="JG53" i="18"/>
  <c r="JC53" i="18"/>
  <c r="JB53" i="18"/>
  <c r="JA53" i="18"/>
  <c r="IZ53" i="18"/>
  <c r="IY53" i="18"/>
  <c r="IX53" i="18"/>
  <c r="IT53" i="18"/>
  <c r="IQ53" i="18"/>
  <c r="IP53" i="18"/>
  <c r="IO53" i="18"/>
  <c r="IK53" i="18"/>
  <c r="KU52" i="18"/>
  <c r="KT52" i="18"/>
  <c r="KS52" i="18"/>
  <c r="KR52" i="18"/>
  <c r="KQ52" i="18"/>
  <c r="KP52" i="18"/>
  <c r="KL52" i="18"/>
  <c r="KK52" i="18"/>
  <c r="KI52" i="18"/>
  <c r="KH52" i="18"/>
  <c r="KG52" i="18"/>
  <c r="KC52" i="18"/>
  <c r="JY52" i="18"/>
  <c r="JX52" i="18"/>
  <c r="JW52" i="18"/>
  <c r="JV52" i="18"/>
  <c r="JU52" i="18"/>
  <c r="JT52" i="18"/>
  <c r="JP52" i="18"/>
  <c r="JO52" i="18"/>
  <c r="JM52" i="18"/>
  <c r="JL52" i="18"/>
  <c r="JK52" i="18"/>
  <c r="JG52" i="18"/>
  <c r="JC52" i="18"/>
  <c r="JB52" i="18"/>
  <c r="JA52" i="18"/>
  <c r="IZ52" i="18"/>
  <c r="IY52" i="18"/>
  <c r="IX52" i="18"/>
  <c r="IT52" i="18"/>
  <c r="IS52" i="18"/>
  <c r="IQ52" i="18"/>
  <c r="IP52" i="18"/>
  <c r="IO52" i="18"/>
  <c r="IK52" i="18"/>
  <c r="KU51" i="18"/>
  <c r="KT51" i="18"/>
  <c r="KS51" i="18"/>
  <c r="KR51" i="18"/>
  <c r="KQ51" i="18"/>
  <c r="KP51" i="18"/>
  <c r="KL51" i="18"/>
  <c r="KK51" i="18"/>
  <c r="KI51" i="18"/>
  <c r="KH51" i="18"/>
  <c r="KG51" i="18"/>
  <c r="KC51" i="18"/>
  <c r="JY51" i="18"/>
  <c r="JX51" i="18"/>
  <c r="JW51" i="18"/>
  <c r="JV51" i="18"/>
  <c r="JU51" i="18"/>
  <c r="JT51" i="18"/>
  <c r="JP51" i="18"/>
  <c r="JO51" i="18"/>
  <c r="JM51" i="18"/>
  <c r="JL51" i="18"/>
  <c r="JK51" i="18"/>
  <c r="JG51" i="18"/>
  <c r="JC51" i="18"/>
  <c r="JB51" i="18"/>
  <c r="JA51" i="18"/>
  <c r="IZ51" i="18"/>
  <c r="IY51" i="18"/>
  <c r="IX51" i="18"/>
  <c r="IT51" i="18"/>
  <c r="IQ51" i="18"/>
  <c r="IO51" i="18"/>
  <c r="IP51" i="18" s="1"/>
  <c r="IS51" i="18" s="1"/>
  <c r="IK51" i="18"/>
  <c r="KT50" i="18"/>
  <c r="KR50" i="18"/>
  <c r="KQ50" i="18"/>
  <c r="KS50" i="18" s="1"/>
  <c r="KP50" i="18"/>
  <c r="KL50" i="18"/>
  <c r="KI50" i="18"/>
  <c r="KG50" i="18"/>
  <c r="KH50" i="18" s="1"/>
  <c r="KK50" i="18" s="1"/>
  <c r="KC50" i="18"/>
  <c r="JY50" i="18"/>
  <c r="JX50" i="18"/>
  <c r="JW50" i="18"/>
  <c r="JV50" i="18"/>
  <c r="JU50" i="18"/>
  <c r="JT50" i="18"/>
  <c r="JP50" i="18"/>
  <c r="JM50" i="18"/>
  <c r="JK50" i="18"/>
  <c r="JL50" i="18" s="1"/>
  <c r="JO50" i="18" s="1"/>
  <c r="JG50" i="18"/>
  <c r="JC50" i="18"/>
  <c r="JB50" i="18"/>
  <c r="JA50" i="18"/>
  <c r="IZ50" i="18"/>
  <c r="IY50" i="18"/>
  <c r="IX50" i="18"/>
  <c r="IT50" i="18"/>
  <c r="IQ50" i="18"/>
  <c r="IO50" i="18"/>
  <c r="IP50" i="18" s="1"/>
  <c r="IK50" i="18"/>
  <c r="KU49" i="18"/>
  <c r="KT49" i="18"/>
  <c r="KS49" i="18"/>
  <c r="KR49" i="18"/>
  <c r="KQ49" i="18"/>
  <c r="KP49" i="18"/>
  <c r="KL49" i="18"/>
  <c r="KK49" i="18"/>
  <c r="KI49" i="18"/>
  <c r="KH49" i="18"/>
  <c r="KG49" i="18"/>
  <c r="KC49" i="18"/>
  <c r="JY49" i="18"/>
  <c r="JX49" i="18"/>
  <c r="JW49" i="18"/>
  <c r="JV49" i="18"/>
  <c r="JU49" i="18"/>
  <c r="JT49" i="18"/>
  <c r="JP49" i="18"/>
  <c r="JO49" i="18"/>
  <c r="JM49" i="18"/>
  <c r="JL49" i="18"/>
  <c r="JK49" i="18"/>
  <c r="JG49" i="18"/>
  <c r="JC49" i="18"/>
  <c r="JB49" i="18"/>
  <c r="JA49" i="18"/>
  <c r="IZ49" i="18"/>
  <c r="IY49" i="18"/>
  <c r="IX49" i="18"/>
  <c r="IT49" i="18"/>
  <c r="IS49" i="18"/>
  <c r="IQ49" i="18"/>
  <c r="IP49" i="18"/>
  <c r="IO49" i="18"/>
  <c r="IK49" i="18"/>
  <c r="KU48" i="18"/>
  <c r="KT48" i="18"/>
  <c r="KS48" i="18"/>
  <c r="KR48" i="18"/>
  <c r="KQ48" i="18"/>
  <c r="KP48" i="18"/>
  <c r="KL48" i="18"/>
  <c r="KK48" i="18"/>
  <c r="KI48" i="18"/>
  <c r="KH48" i="18"/>
  <c r="KG48" i="18"/>
  <c r="KC48" i="18"/>
  <c r="JY48" i="18"/>
  <c r="JX48" i="18"/>
  <c r="JW48" i="18"/>
  <c r="JV48" i="18"/>
  <c r="JU48" i="18"/>
  <c r="JT48" i="18"/>
  <c r="JP48" i="18"/>
  <c r="JO48" i="18"/>
  <c r="JM48" i="18"/>
  <c r="JL48" i="18"/>
  <c r="JK48" i="18"/>
  <c r="JG48" i="18"/>
  <c r="JC48" i="18"/>
  <c r="JB48" i="18"/>
  <c r="JA48" i="18"/>
  <c r="IZ48" i="18"/>
  <c r="IY48" i="18"/>
  <c r="IX48" i="18"/>
  <c r="IT48" i="18"/>
  <c r="IS48" i="18"/>
  <c r="IQ48" i="18"/>
  <c r="IP48" i="18"/>
  <c r="IO48" i="18"/>
  <c r="IK48" i="18"/>
  <c r="KU47" i="18"/>
  <c r="KT47" i="18"/>
  <c r="KS47" i="18"/>
  <c r="KR47" i="18"/>
  <c r="KQ47" i="18"/>
  <c r="KP47" i="18"/>
  <c r="KL47" i="18"/>
  <c r="KI47" i="18"/>
  <c r="KG47" i="18"/>
  <c r="KH47" i="18" s="1"/>
  <c r="KK47" i="18" s="1"/>
  <c r="KC47" i="18"/>
  <c r="JX47" i="18"/>
  <c r="JV47" i="18"/>
  <c r="JU47" i="18"/>
  <c r="JY47" i="18" s="1"/>
  <c r="JT47" i="18"/>
  <c r="JP47" i="18"/>
  <c r="JM47" i="18"/>
  <c r="JK47" i="18"/>
  <c r="JL47" i="18" s="1"/>
  <c r="JG47" i="18"/>
  <c r="JC47" i="18"/>
  <c r="JB47" i="18"/>
  <c r="JA47" i="18"/>
  <c r="IZ47" i="18"/>
  <c r="IY47" i="18"/>
  <c r="IX47" i="18"/>
  <c r="IT47" i="18"/>
  <c r="IQ47" i="18"/>
  <c r="IO47" i="18"/>
  <c r="IP47" i="18" s="1"/>
  <c r="IK47" i="18"/>
  <c r="KU46" i="18"/>
  <c r="KT46" i="18"/>
  <c r="KS46" i="18"/>
  <c r="KR46" i="18"/>
  <c r="KQ46" i="18"/>
  <c r="KP46" i="18"/>
  <c r="KL46" i="18"/>
  <c r="KK46" i="18"/>
  <c r="KI46" i="18"/>
  <c r="KH46" i="18"/>
  <c r="KG46" i="18"/>
  <c r="KC46" i="18"/>
  <c r="JY46" i="18"/>
  <c r="JX46" i="18"/>
  <c r="JW46" i="18"/>
  <c r="JV46" i="18"/>
  <c r="JU46" i="18"/>
  <c r="JT46" i="18"/>
  <c r="JP46" i="18"/>
  <c r="JO46" i="18"/>
  <c r="JM46" i="18"/>
  <c r="JL46" i="18"/>
  <c r="JK46" i="18"/>
  <c r="JG46" i="18"/>
  <c r="JC46" i="18"/>
  <c r="JB46" i="18"/>
  <c r="JA46" i="18"/>
  <c r="IZ46" i="18"/>
  <c r="IY46" i="18"/>
  <c r="IX46" i="18"/>
  <c r="IT46" i="18"/>
  <c r="IS46" i="18"/>
  <c r="IQ46" i="18"/>
  <c r="IP46" i="18"/>
  <c r="IO46" i="18"/>
  <c r="IK46" i="18"/>
  <c r="KU45" i="18"/>
  <c r="KT45" i="18"/>
  <c r="KS45" i="18"/>
  <c r="KR45" i="18"/>
  <c r="KQ45" i="18"/>
  <c r="KP45" i="18"/>
  <c r="KL45" i="18"/>
  <c r="KI45" i="18"/>
  <c r="KH45" i="18"/>
  <c r="KK45" i="18" s="1"/>
  <c r="KG45" i="18"/>
  <c r="KC45" i="18"/>
  <c r="JY45" i="18"/>
  <c r="JX45" i="18"/>
  <c r="JW45" i="18"/>
  <c r="JV45" i="18"/>
  <c r="JU45" i="18"/>
  <c r="JT45" i="18"/>
  <c r="JP45" i="18"/>
  <c r="JO45" i="18"/>
  <c r="JM45" i="18"/>
  <c r="JL45" i="18"/>
  <c r="JK45" i="18"/>
  <c r="JG45" i="18"/>
  <c r="JC45" i="18"/>
  <c r="JB45" i="18"/>
  <c r="JA45" i="18"/>
  <c r="IZ45" i="18"/>
  <c r="IY45" i="18"/>
  <c r="IX45" i="18"/>
  <c r="IT45" i="18"/>
  <c r="IQ45" i="18"/>
  <c r="IO45" i="18"/>
  <c r="IP45" i="18" s="1"/>
  <c r="IS45" i="18" s="1"/>
  <c r="IK45" i="18"/>
  <c r="KU44" i="18"/>
  <c r="KT44" i="18"/>
  <c r="KS44" i="18"/>
  <c r="KR44" i="18"/>
  <c r="KQ44" i="18"/>
  <c r="KP44" i="18"/>
  <c r="KL44" i="18"/>
  <c r="KI44" i="18"/>
  <c r="KG44" i="18"/>
  <c r="KH44" i="18" s="1"/>
  <c r="KC44" i="18"/>
  <c r="JX44" i="18"/>
  <c r="JV44" i="18"/>
  <c r="JU44" i="18"/>
  <c r="JW44" i="18" s="1"/>
  <c r="JT44" i="18"/>
  <c r="JP44" i="18"/>
  <c r="JM44" i="18"/>
  <c r="JK44" i="18"/>
  <c r="JL44" i="18" s="1"/>
  <c r="JO44" i="18" s="1"/>
  <c r="JG44" i="18"/>
  <c r="JC44" i="18"/>
  <c r="JB44" i="18"/>
  <c r="JA44" i="18"/>
  <c r="IZ44" i="18"/>
  <c r="IY44" i="18"/>
  <c r="IX44" i="18"/>
  <c r="IT44" i="18"/>
  <c r="IQ44" i="18"/>
  <c r="IO44" i="18"/>
  <c r="IP44" i="18" s="1"/>
  <c r="IK44" i="18"/>
  <c r="KU43" i="18"/>
  <c r="KT43" i="18"/>
  <c r="KS43" i="18"/>
  <c r="KR43" i="18"/>
  <c r="KQ43" i="18"/>
  <c r="KP43" i="18"/>
  <c r="KL43" i="18"/>
  <c r="KK43" i="18"/>
  <c r="KI43" i="18"/>
  <c r="KH43" i="18"/>
  <c r="KG43" i="18"/>
  <c r="KC43" i="18"/>
  <c r="JY43" i="18"/>
  <c r="JX43" i="18"/>
  <c r="JW43" i="18"/>
  <c r="JV43" i="18"/>
  <c r="JU43" i="18"/>
  <c r="JT43" i="18"/>
  <c r="JP43" i="18"/>
  <c r="JO43" i="18"/>
  <c r="JM43" i="18"/>
  <c r="JL43" i="18"/>
  <c r="JK43" i="18"/>
  <c r="JG43" i="18"/>
  <c r="JC43" i="18"/>
  <c r="JB43" i="18"/>
  <c r="JA43" i="18"/>
  <c r="IZ43" i="18"/>
  <c r="IY43" i="18"/>
  <c r="IX43" i="18"/>
  <c r="IT43" i="18"/>
  <c r="IS43" i="18"/>
  <c r="IQ43" i="18"/>
  <c r="IP43" i="18"/>
  <c r="IO43" i="18"/>
  <c r="IK43" i="18"/>
  <c r="KU42" i="18"/>
  <c r="KT42" i="18"/>
  <c r="KS42" i="18"/>
  <c r="KR42" i="18"/>
  <c r="KQ42" i="18"/>
  <c r="KP42" i="18"/>
  <c r="KL42" i="18"/>
  <c r="KK42" i="18"/>
  <c r="KI42" i="18"/>
  <c r="KH42" i="18"/>
  <c r="KG42" i="18"/>
  <c r="KC42" i="18"/>
  <c r="JY42" i="18"/>
  <c r="JX42" i="18"/>
  <c r="JW42" i="18"/>
  <c r="JV42" i="18"/>
  <c r="JU42" i="18"/>
  <c r="JT42" i="18"/>
  <c r="JP42" i="18"/>
  <c r="JO42" i="18"/>
  <c r="JM42" i="18"/>
  <c r="JL42" i="18"/>
  <c r="JK42" i="18"/>
  <c r="JG42" i="18"/>
  <c r="JC42" i="18"/>
  <c r="JB42" i="18"/>
  <c r="JA42" i="18"/>
  <c r="IZ42" i="18"/>
  <c r="IY42" i="18"/>
  <c r="IX42" i="18"/>
  <c r="IT42" i="18"/>
  <c r="IS42" i="18"/>
  <c r="IQ42" i="18"/>
  <c r="IP42" i="18"/>
  <c r="IO42" i="18"/>
  <c r="IK42" i="18"/>
  <c r="KU41" i="18"/>
  <c r="KT41" i="18"/>
  <c r="KS41" i="18"/>
  <c r="KR41" i="18"/>
  <c r="KQ41" i="18"/>
  <c r="KP41" i="18"/>
  <c r="KL41" i="18"/>
  <c r="KI41" i="18"/>
  <c r="KG41" i="18"/>
  <c r="KH41" i="18" s="1"/>
  <c r="KC41" i="18"/>
  <c r="JX41" i="18"/>
  <c r="JY41" i="18" s="1"/>
  <c r="JV41" i="18"/>
  <c r="JU41" i="18"/>
  <c r="JW41" i="18" s="1"/>
  <c r="JT41" i="18"/>
  <c r="JP41" i="18"/>
  <c r="JM41" i="18"/>
  <c r="JK41" i="18"/>
  <c r="JL41" i="18" s="1"/>
  <c r="JO41" i="18" s="1"/>
  <c r="JG41" i="18"/>
  <c r="JC41" i="18"/>
  <c r="JB41" i="18"/>
  <c r="JA41" i="18"/>
  <c r="IZ41" i="18"/>
  <c r="IY41" i="18"/>
  <c r="IX41" i="18"/>
  <c r="IT41" i="18"/>
  <c r="IQ41" i="18"/>
  <c r="IO41" i="18"/>
  <c r="IP41" i="18" s="1"/>
  <c r="IS41" i="18" s="1"/>
  <c r="IK41" i="18"/>
  <c r="KU40" i="18"/>
  <c r="KT40" i="18"/>
  <c r="KS40" i="18"/>
  <c r="KR40" i="18"/>
  <c r="KQ40" i="18"/>
  <c r="KP40" i="18"/>
  <c r="KL40" i="18"/>
  <c r="KK40" i="18"/>
  <c r="KI40" i="18"/>
  <c r="KH40" i="18"/>
  <c r="KG40" i="18"/>
  <c r="KC40" i="18"/>
  <c r="JY40" i="18"/>
  <c r="JX40" i="18"/>
  <c r="JW40" i="18"/>
  <c r="JV40" i="18"/>
  <c r="JU40" i="18"/>
  <c r="JT40" i="18"/>
  <c r="JP40" i="18"/>
  <c r="JO40" i="18"/>
  <c r="JM40" i="18"/>
  <c r="JL40" i="18"/>
  <c r="JK40" i="18"/>
  <c r="JG40" i="18"/>
  <c r="JC40" i="18"/>
  <c r="JB40" i="18"/>
  <c r="JA40" i="18"/>
  <c r="IZ40" i="18"/>
  <c r="IY40" i="18"/>
  <c r="IX40" i="18"/>
  <c r="IT40" i="18"/>
  <c r="IS40" i="18"/>
  <c r="IQ40" i="18"/>
  <c r="IP40" i="18"/>
  <c r="IO40" i="18"/>
  <c r="IK40" i="18"/>
  <c r="KU39" i="18"/>
  <c r="KT39" i="18"/>
  <c r="KS39" i="18"/>
  <c r="KR39" i="18"/>
  <c r="KQ39" i="18"/>
  <c r="KP39" i="18"/>
  <c r="KL39" i="18"/>
  <c r="KK39" i="18"/>
  <c r="KI39" i="18"/>
  <c r="KH39" i="18"/>
  <c r="KG39" i="18"/>
  <c r="KC39" i="18"/>
  <c r="JY39" i="18"/>
  <c r="JX39" i="18"/>
  <c r="JW39" i="18"/>
  <c r="JV39" i="18"/>
  <c r="JU39" i="18"/>
  <c r="JT39" i="18"/>
  <c r="JP39" i="18"/>
  <c r="JO39" i="18"/>
  <c r="JM39" i="18"/>
  <c r="JL39" i="18"/>
  <c r="JK39" i="18"/>
  <c r="JG39" i="18"/>
  <c r="JC39" i="18"/>
  <c r="JB39" i="18"/>
  <c r="JA39" i="18"/>
  <c r="IZ39" i="18"/>
  <c r="IY39" i="18"/>
  <c r="IX39" i="18"/>
  <c r="IT39" i="18"/>
  <c r="IS39" i="18"/>
  <c r="IQ39" i="18"/>
  <c r="IP39" i="18"/>
  <c r="IO39" i="18"/>
  <c r="IK39" i="18"/>
  <c r="KU38" i="18"/>
  <c r="KT38" i="18"/>
  <c r="KS38" i="18"/>
  <c r="KR38" i="18"/>
  <c r="KQ38" i="18"/>
  <c r="KP38" i="18"/>
  <c r="KL38" i="18"/>
  <c r="KK38" i="18"/>
  <c r="KI38" i="18"/>
  <c r="KH38" i="18"/>
  <c r="KG38" i="18"/>
  <c r="JY38" i="18"/>
  <c r="JX38" i="18"/>
  <c r="JW38" i="18"/>
  <c r="JV38" i="18"/>
  <c r="JU38" i="18"/>
  <c r="JT38" i="18"/>
  <c r="JP38" i="18"/>
  <c r="JM38" i="18"/>
  <c r="JK38" i="18"/>
  <c r="JL38" i="18" s="1"/>
  <c r="JG38" i="18"/>
  <c r="JC38" i="18"/>
  <c r="JB38" i="18"/>
  <c r="JA38" i="18"/>
  <c r="IZ38" i="18"/>
  <c r="IY38" i="18"/>
  <c r="IX38" i="18"/>
  <c r="IT38" i="18"/>
  <c r="IQ38" i="18"/>
  <c r="IO38" i="18"/>
  <c r="IP38" i="18" s="1"/>
  <c r="IS38" i="18" s="1"/>
  <c r="IK38" i="18"/>
  <c r="KU37" i="18"/>
  <c r="KT37" i="18"/>
  <c r="KS37" i="18"/>
  <c r="KR37" i="18"/>
  <c r="KQ37" i="18"/>
  <c r="KP37" i="18"/>
  <c r="KL37" i="18"/>
  <c r="KK37" i="18"/>
  <c r="KI37" i="18"/>
  <c r="KH37" i="18"/>
  <c r="KG37" i="18"/>
  <c r="KC37" i="18"/>
  <c r="JY37" i="18"/>
  <c r="JX37" i="18"/>
  <c r="JW37" i="18"/>
  <c r="JV37" i="18"/>
  <c r="JU37" i="18"/>
  <c r="JT37" i="18"/>
  <c r="JP37" i="18"/>
  <c r="JO37" i="18"/>
  <c r="JM37" i="18"/>
  <c r="JL37" i="18"/>
  <c r="JK37" i="18"/>
  <c r="JG37" i="18"/>
  <c r="JC37" i="18"/>
  <c r="JB37" i="18"/>
  <c r="JA37" i="18"/>
  <c r="IZ37" i="18"/>
  <c r="IY37" i="18"/>
  <c r="IX37" i="18"/>
  <c r="IT37" i="18"/>
  <c r="IS37" i="18"/>
  <c r="IQ37" i="18"/>
  <c r="IP37" i="18"/>
  <c r="IO37" i="18"/>
  <c r="IK37" i="18"/>
  <c r="KU36" i="18"/>
  <c r="KT36" i="18"/>
  <c r="KS36" i="18"/>
  <c r="KR36" i="18"/>
  <c r="KQ36" i="18"/>
  <c r="KP36" i="18"/>
  <c r="KL36" i="18"/>
  <c r="KK36" i="18"/>
  <c r="KI36" i="18"/>
  <c r="KH36" i="18"/>
  <c r="KG36" i="18"/>
  <c r="KC36" i="18"/>
  <c r="JY36" i="18"/>
  <c r="JX36" i="18"/>
  <c r="JW36" i="18"/>
  <c r="JV36" i="18"/>
  <c r="JU36" i="18"/>
  <c r="JT36" i="18"/>
  <c r="JP36" i="18"/>
  <c r="JO36" i="18"/>
  <c r="JM36" i="18"/>
  <c r="JL36" i="18"/>
  <c r="JK36" i="18"/>
  <c r="JG36" i="18"/>
  <c r="JC36" i="18"/>
  <c r="JB36" i="18"/>
  <c r="JA36" i="18"/>
  <c r="IZ36" i="18"/>
  <c r="IY36" i="18"/>
  <c r="IX36" i="18"/>
  <c r="IT36" i="18"/>
  <c r="IS36" i="18"/>
  <c r="IQ36" i="18"/>
  <c r="IP36" i="18"/>
  <c r="IO36" i="18"/>
  <c r="IK36" i="18"/>
  <c r="KU35" i="18"/>
  <c r="KT35" i="18"/>
  <c r="KS35" i="18"/>
  <c r="KR35" i="18"/>
  <c r="KQ35" i="18"/>
  <c r="KP35" i="18"/>
  <c r="KL35" i="18"/>
  <c r="KI35" i="18"/>
  <c r="KG35" i="18"/>
  <c r="KH35" i="18" s="1"/>
  <c r="KC35" i="18"/>
  <c r="JY35" i="18"/>
  <c r="JX35" i="18"/>
  <c r="JW35" i="18"/>
  <c r="JV35" i="18"/>
  <c r="JU35" i="18"/>
  <c r="JT35" i="18"/>
  <c r="JP35" i="18"/>
  <c r="JO35" i="18"/>
  <c r="JM35" i="18"/>
  <c r="JL35" i="18"/>
  <c r="JK35" i="18"/>
  <c r="JC35" i="18"/>
  <c r="JB35" i="18"/>
  <c r="JA35" i="18"/>
  <c r="IZ35" i="18"/>
  <c r="IY35" i="18"/>
  <c r="IX35" i="18"/>
  <c r="IT35" i="18"/>
  <c r="IS35" i="18"/>
  <c r="IQ35" i="18"/>
  <c r="IP35" i="18"/>
  <c r="IO35" i="18"/>
  <c r="KU34" i="18"/>
  <c r="KT34" i="18"/>
  <c r="KS34" i="18"/>
  <c r="KR34" i="18"/>
  <c r="KQ34" i="18"/>
  <c r="KP34" i="18"/>
  <c r="KL34" i="18"/>
  <c r="KK34" i="18"/>
  <c r="KI34" i="18"/>
  <c r="KH34" i="18"/>
  <c r="KG34" i="18"/>
  <c r="KC34" i="18"/>
  <c r="JY34" i="18"/>
  <c r="JX34" i="18"/>
  <c r="JW34" i="18"/>
  <c r="JV34" i="18"/>
  <c r="JU34" i="18"/>
  <c r="JT34" i="18"/>
  <c r="JP34" i="18"/>
  <c r="JO34" i="18"/>
  <c r="JM34" i="18"/>
  <c r="JL34" i="18"/>
  <c r="JK34" i="18"/>
  <c r="JG34" i="18"/>
  <c r="JC34" i="18"/>
  <c r="JB34" i="18"/>
  <c r="JA34" i="18"/>
  <c r="IZ34" i="18"/>
  <c r="IY34" i="18"/>
  <c r="IX34" i="18"/>
  <c r="IT34" i="18"/>
  <c r="IS34" i="18"/>
  <c r="IQ34" i="18"/>
  <c r="IP34" i="18"/>
  <c r="IO34" i="18"/>
  <c r="IK34" i="18"/>
  <c r="KU33" i="18"/>
  <c r="KT33" i="18"/>
  <c r="KS33" i="18"/>
  <c r="KR33" i="18"/>
  <c r="KQ33" i="18"/>
  <c r="KP33" i="18"/>
  <c r="KL33" i="18"/>
  <c r="KK33" i="18"/>
  <c r="KI33" i="18"/>
  <c r="KH33" i="18"/>
  <c r="KG33" i="18"/>
  <c r="KC33" i="18"/>
  <c r="JY33" i="18"/>
  <c r="JX33" i="18"/>
  <c r="JW33" i="18"/>
  <c r="JV33" i="18"/>
  <c r="JU33" i="18"/>
  <c r="JT33" i="18"/>
  <c r="JP33" i="18"/>
  <c r="JO33" i="18"/>
  <c r="JM33" i="18"/>
  <c r="JL33" i="18"/>
  <c r="JK33" i="18"/>
  <c r="JG33" i="18"/>
  <c r="JC33" i="18"/>
  <c r="JB33" i="18"/>
  <c r="JA33" i="18"/>
  <c r="IZ33" i="18"/>
  <c r="IY33" i="18"/>
  <c r="IX33" i="18"/>
  <c r="IT33" i="18"/>
  <c r="IS33" i="18"/>
  <c r="IQ33" i="18"/>
  <c r="IP33" i="18"/>
  <c r="IO33" i="18"/>
  <c r="IK33" i="18"/>
  <c r="KU32" i="18"/>
  <c r="KT32" i="18"/>
  <c r="KS32" i="18"/>
  <c r="KR32" i="18"/>
  <c r="KQ32" i="18"/>
  <c r="KP32" i="18"/>
  <c r="KL32" i="18"/>
  <c r="KI32" i="18"/>
  <c r="KG32" i="18"/>
  <c r="KH32" i="18" s="1"/>
  <c r="KK32" i="18" s="1"/>
  <c r="KC32" i="18"/>
  <c r="JY32" i="18"/>
  <c r="JX32" i="18"/>
  <c r="JW32" i="18"/>
  <c r="JV32" i="18"/>
  <c r="JU32" i="18"/>
  <c r="JT32" i="18"/>
  <c r="JP32" i="18"/>
  <c r="JM32" i="18"/>
  <c r="JL32" i="18"/>
  <c r="JK32" i="18"/>
  <c r="JG32" i="18"/>
  <c r="JC32" i="18"/>
  <c r="JB32" i="18"/>
  <c r="JA32" i="18"/>
  <c r="IZ32" i="18"/>
  <c r="IY32" i="18"/>
  <c r="IX32" i="18"/>
  <c r="IT32" i="18"/>
  <c r="IQ32" i="18"/>
  <c r="IO32" i="18"/>
  <c r="IP32" i="18" s="1"/>
  <c r="IS32" i="18" s="1"/>
  <c r="IK32" i="18"/>
  <c r="KU31" i="18"/>
  <c r="KT31" i="18"/>
  <c r="KS31" i="18"/>
  <c r="KR31" i="18"/>
  <c r="KQ31" i="18"/>
  <c r="KP31" i="18"/>
  <c r="KL31" i="18"/>
  <c r="KI31" i="18"/>
  <c r="KG31" i="18"/>
  <c r="KH31" i="18" s="1"/>
  <c r="KK31" i="18" s="1"/>
  <c r="KC31" i="18"/>
  <c r="JY31" i="18"/>
  <c r="JX31" i="18"/>
  <c r="JW31" i="18"/>
  <c r="JV31" i="18"/>
  <c r="JU31" i="18"/>
  <c r="JT31" i="18"/>
  <c r="JP31" i="18"/>
  <c r="JO31" i="18"/>
  <c r="JM31" i="18"/>
  <c r="JL31" i="18"/>
  <c r="JK31" i="18"/>
  <c r="JG31" i="18"/>
  <c r="JC31" i="18"/>
  <c r="JB31" i="18"/>
  <c r="JA31" i="18"/>
  <c r="IZ31" i="18"/>
  <c r="IY31" i="18"/>
  <c r="IX31" i="18"/>
  <c r="IT31" i="18"/>
  <c r="IS31" i="18"/>
  <c r="IQ31" i="18"/>
  <c r="IP31" i="18"/>
  <c r="IO31" i="18"/>
  <c r="IK31" i="18"/>
  <c r="KU30" i="18"/>
  <c r="KT30" i="18"/>
  <c r="KS30" i="18"/>
  <c r="KR30" i="18"/>
  <c r="KQ30" i="18"/>
  <c r="KP30" i="18"/>
  <c r="KL30" i="18"/>
  <c r="KI30" i="18"/>
  <c r="KG30" i="18"/>
  <c r="KH30" i="18" s="1"/>
  <c r="KK30" i="18" s="1"/>
  <c r="KC30" i="18"/>
  <c r="JY30" i="18"/>
  <c r="JX30" i="18"/>
  <c r="JW30" i="18"/>
  <c r="JV30" i="18"/>
  <c r="JU30" i="18"/>
  <c r="JT30" i="18"/>
  <c r="JP30" i="18"/>
  <c r="JO30" i="18"/>
  <c r="JM30" i="18"/>
  <c r="JL30" i="18"/>
  <c r="JK30" i="18"/>
  <c r="JG30" i="18"/>
  <c r="JC30" i="18"/>
  <c r="JB30" i="18"/>
  <c r="JA30" i="18"/>
  <c r="IZ30" i="18"/>
  <c r="IY30" i="18"/>
  <c r="IX30" i="18"/>
  <c r="IT30" i="18"/>
  <c r="IS30" i="18"/>
  <c r="IQ30" i="18"/>
  <c r="IP30" i="18"/>
  <c r="IO30" i="18"/>
  <c r="IK30" i="18"/>
  <c r="KU29" i="18"/>
  <c r="KT29" i="18"/>
  <c r="KS29" i="18"/>
  <c r="KR29" i="18"/>
  <c r="KQ29" i="18"/>
  <c r="KP29" i="18"/>
  <c r="KL29" i="18"/>
  <c r="KI29" i="18"/>
  <c r="KG29" i="18"/>
  <c r="KH29" i="18" s="1"/>
  <c r="KK29" i="18" s="1"/>
  <c r="KC29" i="18"/>
  <c r="JY29" i="18"/>
  <c r="JX29" i="18"/>
  <c r="JW29" i="18"/>
  <c r="JV29" i="18"/>
  <c r="JU29" i="18"/>
  <c r="JT29" i="18"/>
  <c r="JP29" i="18"/>
  <c r="JM29" i="18"/>
  <c r="JL29" i="18"/>
  <c r="JK29" i="18"/>
  <c r="JG29" i="18"/>
  <c r="JC29" i="18"/>
  <c r="JB29" i="18"/>
  <c r="JA29" i="18"/>
  <c r="IZ29" i="18"/>
  <c r="IY29" i="18"/>
  <c r="IX29" i="18"/>
  <c r="IT29" i="18"/>
  <c r="IQ29" i="18"/>
  <c r="IO29" i="18"/>
  <c r="IP29" i="18" s="1"/>
  <c r="IK29" i="18"/>
  <c r="KU28" i="18"/>
  <c r="KT28" i="18"/>
  <c r="KS28" i="18"/>
  <c r="KR28" i="18"/>
  <c r="KQ28" i="18"/>
  <c r="KP28" i="18"/>
  <c r="KL28" i="18"/>
  <c r="KK28" i="18"/>
  <c r="KI28" i="18"/>
  <c r="KH28" i="18"/>
  <c r="KG28" i="18"/>
  <c r="KC28" i="18"/>
  <c r="JY28" i="18"/>
  <c r="JX28" i="18"/>
  <c r="JW28" i="18"/>
  <c r="JV28" i="18"/>
  <c r="JU28" i="18"/>
  <c r="JT28" i="18"/>
  <c r="JP28" i="18"/>
  <c r="JO28" i="18"/>
  <c r="JM28" i="18"/>
  <c r="JL28" i="18"/>
  <c r="JK28" i="18"/>
  <c r="JG28" i="18"/>
  <c r="JC28" i="18"/>
  <c r="JB28" i="18"/>
  <c r="JA28" i="18"/>
  <c r="IZ28" i="18"/>
  <c r="IY28" i="18"/>
  <c r="IX28" i="18"/>
  <c r="IT28" i="18"/>
  <c r="IS28" i="18"/>
  <c r="IQ28" i="18"/>
  <c r="IP28" i="18"/>
  <c r="IO28" i="18"/>
  <c r="IK28" i="18"/>
  <c r="KU27" i="18"/>
  <c r="KT27" i="18"/>
  <c r="KS27" i="18"/>
  <c r="KR27" i="18"/>
  <c r="KQ27" i="18"/>
  <c r="KP27" i="18"/>
  <c r="KL27" i="18"/>
  <c r="KK27" i="18"/>
  <c r="KI27" i="18"/>
  <c r="KH27" i="18"/>
  <c r="KG27" i="18"/>
  <c r="KC27" i="18"/>
  <c r="JY27" i="18"/>
  <c r="JX27" i="18"/>
  <c r="JW27" i="18"/>
  <c r="JV27" i="18"/>
  <c r="JU27" i="18"/>
  <c r="JT27" i="18"/>
  <c r="JP27" i="18"/>
  <c r="JO27" i="18"/>
  <c r="JM27" i="18"/>
  <c r="JL27" i="18"/>
  <c r="JK27" i="18"/>
  <c r="JG27" i="18"/>
  <c r="JC27" i="18"/>
  <c r="JB27" i="18"/>
  <c r="JA27" i="18"/>
  <c r="IZ27" i="18"/>
  <c r="IY27" i="18"/>
  <c r="IX27" i="18"/>
  <c r="IT27" i="18"/>
  <c r="IQ27" i="18"/>
  <c r="IO27" i="18"/>
  <c r="IP27" i="18" s="1"/>
  <c r="IS27" i="18" s="1"/>
  <c r="IK27" i="18"/>
  <c r="KU26" i="18"/>
  <c r="KT26" i="18"/>
  <c r="KS26" i="18"/>
  <c r="KR26" i="18"/>
  <c r="KQ26" i="18"/>
  <c r="KP26" i="18"/>
  <c r="KL26" i="18"/>
  <c r="KI26" i="18"/>
  <c r="KG26" i="18"/>
  <c r="KH26" i="18" s="1"/>
  <c r="KK26" i="18" s="1"/>
  <c r="KC26" i="18"/>
  <c r="JY26" i="18"/>
  <c r="JX26" i="18"/>
  <c r="JW26" i="18"/>
  <c r="JV26" i="18"/>
  <c r="JU26" i="18"/>
  <c r="JT26" i="18"/>
  <c r="JP26" i="18"/>
  <c r="JM26" i="18"/>
  <c r="JK26" i="18"/>
  <c r="JL26" i="18" s="1"/>
  <c r="JG26" i="18"/>
  <c r="JC26" i="18"/>
  <c r="JB26" i="18"/>
  <c r="JA26" i="18"/>
  <c r="IZ26" i="18"/>
  <c r="IY26" i="18"/>
  <c r="IX26" i="18"/>
  <c r="IT26" i="18"/>
  <c r="IQ26" i="18"/>
  <c r="IP26" i="18"/>
  <c r="IO26" i="18"/>
  <c r="IK26" i="18"/>
  <c r="KU25" i="18"/>
  <c r="KT25" i="18"/>
  <c r="KS25" i="18"/>
  <c r="KR25" i="18"/>
  <c r="KQ25" i="18"/>
  <c r="KP25" i="18"/>
  <c r="KL25" i="18"/>
  <c r="KK25" i="18"/>
  <c r="KI25" i="18"/>
  <c r="KH25" i="18"/>
  <c r="KG25" i="18"/>
  <c r="KC25" i="18"/>
  <c r="JY25" i="18"/>
  <c r="JX25" i="18"/>
  <c r="JW25" i="18"/>
  <c r="JV25" i="18"/>
  <c r="JU25" i="18"/>
  <c r="JT25" i="18"/>
  <c r="JP25" i="18"/>
  <c r="JO25" i="18"/>
  <c r="JM25" i="18"/>
  <c r="JL25" i="18"/>
  <c r="JK25" i="18"/>
  <c r="JG25" i="18"/>
  <c r="JC25" i="18"/>
  <c r="JB25" i="18"/>
  <c r="JA25" i="18"/>
  <c r="IZ25" i="18"/>
  <c r="IY25" i="18"/>
  <c r="IX25" i="18"/>
  <c r="IT25" i="18"/>
  <c r="IS25" i="18"/>
  <c r="IQ25" i="18"/>
  <c r="IP25" i="18"/>
  <c r="IO25" i="18"/>
  <c r="IK25" i="18"/>
  <c r="KU24" i="18"/>
  <c r="KT24" i="18"/>
  <c r="KS24" i="18"/>
  <c r="KR24" i="18"/>
  <c r="KQ24" i="18"/>
  <c r="KP24" i="18"/>
  <c r="KL24" i="18"/>
  <c r="KK24" i="18"/>
  <c r="KI24" i="18"/>
  <c r="KH24" i="18"/>
  <c r="KG24" i="18"/>
  <c r="KC24" i="18"/>
  <c r="JY24" i="18"/>
  <c r="JX24" i="18"/>
  <c r="JW24" i="18"/>
  <c r="JV24" i="18"/>
  <c r="JU24" i="18"/>
  <c r="JT24" i="18"/>
  <c r="JP24" i="18"/>
  <c r="JO24" i="18"/>
  <c r="JM24" i="18"/>
  <c r="JL24" i="18"/>
  <c r="JK24" i="18"/>
  <c r="JG24" i="18"/>
  <c r="JC24" i="18"/>
  <c r="JB24" i="18"/>
  <c r="JA24" i="18"/>
  <c r="IZ24" i="18"/>
  <c r="IY24" i="18"/>
  <c r="IX24" i="18"/>
  <c r="IT24" i="18"/>
  <c r="IQ24" i="18"/>
  <c r="IO24" i="18"/>
  <c r="IP24" i="18" s="1"/>
  <c r="IS24" i="18" s="1"/>
  <c r="IK24" i="18"/>
  <c r="KU23" i="18"/>
  <c r="KT23" i="18"/>
  <c r="KS23" i="18"/>
  <c r="KR23" i="18"/>
  <c r="KQ23" i="18"/>
  <c r="KP23" i="18"/>
  <c r="KL23" i="18"/>
  <c r="KI23" i="18"/>
  <c r="KG23" i="18"/>
  <c r="KH23" i="18" s="1"/>
  <c r="KK23" i="18" s="1"/>
  <c r="KC23" i="18"/>
  <c r="JY23" i="18"/>
  <c r="JX23" i="18"/>
  <c r="JW23" i="18"/>
  <c r="JV23" i="18"/>
  <c r="JU23" i="18"/>
  <c r="JT23" i="18"/>
  <c r="JP23" i="18"/>
  <c r="JM23" i="18"/>
  <c r="JK23" i="18"/>
  <c r="JL23" i="18" s="1"/>
  <c r="JG23" i="18"/>
  <c r="JC23" i="18"/>
  <c r="JB23" i="18"/>
  <c r="JA23" i="18"/>
  <c r="IZ23" i="18"/>
  <c r="IY23" i="18"/>
  <c r="IX23" i="18"/>
  <c r="IT23" i="18"/>
  <c r="IQ23" i="18"/>
  <c r="IO23" i="18"/>
  <c r="IP23" i="18" s="1"/>
  <c r="IS23" i="18" s="1"/>
  <c r="IK23" i="18"/>
  <c r="KU22" i="18"/>
  <c r="KT22" i="18"/>
  <c r="KS22" i="18"/>
  <c r="KR22" i="18"/>
  <c r="KQ22" i="18"/>
  <c r="KP22" i="18"/>
  <c r="KL22" i="18"/>
  <c r="KK22" i="18"/>
  <c r="KI22" i="18"/>
  <c r="KH22" i="18"/>
  <c r="KG22" i="18"/>
  <c r="KC22" i="18"/>
  <c r="JY22" i="18"/>
  <c r="JX22" i="18"/>
  <c r="JW22" i="18"/>
  <c r="JV22" i="18"/>
  <c r="JU22" i="18"/>
  <c r="JT22" i="18"/>
  <c r="JP22" i="18"/>
  <c r="JO22" i="18"/>
  <c r="JM22" i="18"/>
  <c r="JL22" i="18"/>
  <c r="JK22" i="18"/>
  <c r="JG22" i="18"/>
  <c r="JC22" i="18"/>
  <c r="JB22" i="18"/>
  <c r="JA22" i="18"/>
  <c r="IZ22" i="18"/>
  <c r="IY22" i="18"/>
  <c r="IX22" i="18"/>
  <c r="IT22" i="18"/>
  <c r="IS22" i="18"/>
  <c r="IQ22" i="18"/>
  <c r="IP22" i="18"/>
  <c r="IO22" i="18"/>
  <c r="IK22" i="18"/>
  <c r="KU21" i="18"/>
  <c r="KT21" i="18"/>
  <c r="KS21" i="18"/>
  <c r="KR21" i="18"/>
  <c r="KQ21" i="18"/>
  <c r="KP21" i="18"/>
  <c r="KL21" i="18"/>
  <c r="KI21" i="18"/>
  <c r="KG21" i="18"/>
  <c r="KH21" i="18" s="1"/>
  <c r="KK21" i="18" s="1"/>
  <c r="KC21" i="18"/>
  <c r="JY21" i="18"/>
  <c r="JX21" i="18"/>
  <c r="JW21" i="18"/>
  <c r="JV21" i="18"/>
  <c r="JU21" i="18"/>
  <c r="JT21" i="18"/>
  <c r="JP21" i="18"/>
  <c r="JO21" i="18"/>
  <c r="JM21" i="18"/>
  <c r="JL21" i="18"/>
  <c r="JK21" i="18"/>
  <c r="JG21" i="18"/>
  <c r="JC21" i="18"/>
  <c r="JB21" i="18"/>
  <c r="JA21" i="18"/>
  <c r="IZ21" i="18"/>
  <c r="IY21" i="18"/>
  <c r="IX21" i="18"/>
  <c r="IT21" i="18"/>
  <c r="IS21" i="18"/>
  <c r="IQ21" i="18"/>
  <c r="IP21" i="18"/>
  <c r="IO21" i="18"/>
  <c r="IK21" i="18"/>
  <c r="KT20" i="18"/>
  <c r="KR20" i="18"/>
  <c r="KQ20" i="18"/>
  <c r="KS20" i="18" s="1"/>
  <c r="KP20" i="18"/>
  <c r="KL20" i="18"/>
  <c r="KI20" i="18"/>
  <c r="KG20" i="18"/>
  <c r="KH20" i="18" s="1"/>
  <c r="KC20" i="18"/>
  <c r="JY20" i="18"/>
  <c r="JX20" i="18"/>
  <c r="JW20" i="18"/>
  <c r="JV20" i="18"/>
  <c r="JU20" i="18"/>
  <c r="JT20" i="18"/>
  <c r="JP20" i="18"/>
  <c r="JM20" i="18"/>
  <c r="JL20" i="18"/>
  <c r="JK20" i="18"/>
  <c r="JG20" i="18"/>
  <c r="JC20" i="18"/>
  <c r="JB20" i="18"/>
  <c r="JA20" i="18"/>
  <c r="IZ20" i="18"/>
  <c r="IY20" i="18"/>
  <c r="IX20" i="18"/>
  <c r="IT20" i="18"/>
  <c r="IQ20" i="18"/>
  <c r="IO20" i="18"/>
  <c r="IP20" i="18" s="1"/>
  <c r="IS20" i="18" s="1"/>
  <c r="IK20" i="18"/>
  <c r="KU19" i="18"/>
  <c r="KT19" i="18"/>
  <c r="KS19" i="18"/>
  <c r="KR19" i="18"/>
  <c r="KQ19" i="18"/>
  <c r="KP19" i="18"/>
  <c r="KL19" i="18"/>
  <c r="KK19" i="18"/>
  <c r="KI19" i="18"/>
  <c r="KH19" i="18"/>
  <c r="KG19" i="18"/>
  <c r="KC19" i="18"/>
  <c r="JY19" i="18"/>
  <c r="JX19" i="18"/>
  <c r="JW19" i="18"/>
  <c r="JV19" i="18"/>
  <c r="JU19" i="18"/>
  <c r="JT19" i="18"/>
  <c r="JP19" i="18"/>
  <c r="JO19" i="18"/>
  <c r="JM19" i="18"/>
  <c r="JL19" i="18"/>
  <c r="JK19" i="18"/>
  <c r="JG19" i="18"/>
  <c r="JC19" i="18"/>
  <c r="JB19" i="18"/>
  <c r="JA19" i="18"/>
  <c r="IZ19" i="18"/>
  <c r="IY19" i="18"/>
  <c r="IX19" i="18"/>
  <c r="IT19" i="18"/>
  <c r="IS19" i="18"/>
  <c r="IQ19" i="18"/>
  <c r="IP19" i="18"/>
  <c r="IO19" i="18"/>
  <c r="IK19" i="18"/>
  <c r="KU18" i="18"/>
  <c r="KT18" i="18"/>
  <c r="KS18" i="18"/>
  <c r="KR18" i="18"/>
  <c r="KQ18" i="18"/>
  <c r="KP18" i="18"/>
  <c r="KL18" i="18"/>
  <c r="KI18" i="18"/>
  <c r="KG18" i="18"/>
  <c r="KH18" i="18" s="1"/>
  <c r="KK18" i="18" s="1"/>
  <c r="KC18" i="18"/>
  <c r="JY18" i="18"/>
  <c r="JX18" i="18"/>
  <c r="JW18" i="18"/>
  <c r="JV18" i="18"/>
  <c r="JU18" i="18"/>
  <c r="JT18" i="18"/>
  <c r="JP18" i="18"/>
  <c r="JO18" i="18"/>
  <c r="JM18" i="18"/>
  <c r="JL18" i="18"/>
  <c r="JK18" i="18"/>
  <c r="JG18" i="18"/>
  <c r="JC18" i="18"/>
  <c r="JB18" i="18"/>
  <c r="JA18" i="18"/>
  <c r="IZ18" i="18"/>
  <c r="IY18" i="18"/>
  <c r="IX18" i="18"/>
  <c r="IT18" i="18"/>
  <c r="IS18" i="18"/>
  <c r="IQ18" i="18"/>
  <c r="IP18" i="18"/>
  <c r="IO18" i="18"/>
  <c r="IK18" i="18"/>
  <c r="KU17" i="18"/>
  <c r="KT17" i="18"/>
  <c r="KS17" i="18"/>
  <c r="KR17" i="18"/>
  <c r="KQ17" i="18"/>
  <c r="KP17" i="18"/>
  <c r="KL17" i="18"/>
  <c r="KI17" i="18"/>
  <c r="KG17" i="18"/>
  <c r="KH17" i="18" s="1"/>
  <c r="KC17" i="18"/>
  <c r="JX17" i="18"/>
  <c r="JV17" i="18"/>
  <c r="JU17" i="18"/>
  <c r="JT17" i="18"/>
  <c r="JP17" i="18"/>
  <c r="JO17" i="18"/>
  <c r="JM17" i="18"/>
  <c r="JL17" i="18"/>
  <c r="JK17" i="18"/>
  <c r="JB17" i="18"/>
  <c r="IZ17" i="18"/>
  <c r="IY17" i="18"/>
  <c r="JA17" i="18" s="1"/>
  <c r="IX17" i="18"/>
  <c r="IT17" i="18"/>
  <c r="IS17" i="18"/>
  <c r="IQ17" i="18"/>
  <c r="IP17" i="18"/>
  <c r="IO17" i="18"/>
  <c r="KU16" i="18"/>
  <c r="KT16" i="18"/>
  <c r="KS16" i="18"/>
  <c r="KR16" i="18"/>
  <c r="KQ16" i="18"/>
  <c r="KP16" i="18"/>
  <c r="KL16" i="18"/>
  <c r="KK16" i="18"/>
  <c r="KI16" i="18"/>
  <c r="KH16" i="18"/>
  <c r="KG16" i="18"/>
  <c r="KC16" i="18"/>
  <c r="JY16" i="18"/>
  <c r="JX16" i="18"/>
  <c r="JW16" i="18"/>
  <c r="JV16" i="18"/>
  <c r="JU16" i="18"/>
  <c r="JT16" i="18"/>
  <c r="JP16" i="18"/>
  <c r="JO16" i="18"/>
  <c r="JM16" i="18"/>
  <c r="JL16" i="18"/>
  <c r="JK16" i="18"/>
  <c r="JG16" i="18"/>
  <c r="JC16" i="18"/>
  <c r="JB16" i="18"/>
  <c r="JA16" i="18"/>
  <c r="IZ16" i="18"/>
  <c r="IY16" i="18"/>
  <c r="IX16" i="18"/>
  <c r="IT16" i="18"/>
  <c r="IS16" i="18"/>
  <c r="IQ16" i="18"/>
  <c r="IP16" i="18"/>
  <c r="IO16" i="18"/>
  <c r="IK16" i="18"/>
  <c r="KU15" i="18"/>
  <c r="KT15" i="18"/>
  <c r="KS15" i="18"/>
  <c r="KR15" i="18"/>
  <c r="KQ15" i="18"/>
  <c r="KP15" i="18"/>
  <c r="KL15" i="18"/>
  <c r="KK15" i="18"/>
  <c r="KI15" i="18"/>
  <c r="KH15" i="18"/>
  <c r="KG15" i="18"/>
  <c r="KC15" i="18"/>
  <c r="JY15" i="18"/>
  <c r="JX15" i="18"/>
  <c r="JW15" i="18"/>
  <c r="JV15" i="18"/>
  <c r="JU15" i="18"/>
  <c r="JT15" i="18"/>
  <c r="JP15" i="18"/>
  <c r="JM15" i="18"/>
  <c r="JK15" i="18"/>
  <c r="JL15" i="18" s="1"/>
  <c r="JG15" i="18"/>
  <c r="JC15" i="18"/>
  <c r="JB15" i="18"/>
  <c r="JA15" i="18"/>
  <c r="IZ15" i="18"/>
  <c r="IY15" i="18"/>
  <c r="IX15" i="18"/>
  <c r="IT15" i="18"/>
  <c r="IS15" i="18"/>
  <c r="IQ15" i="18"/>
  <c r="IP15" i="18"/>
  <c r="IO15" i="18"/>
  <c r="IK15" i="18"/>
  <c r="KU14" i="18"/>
  <c r="KT14" i="18"/>
  <c r="KS14" i="18"/>
  <c r="KR14" i="18"/>
  <c r="KQ14" i="18"/>
  <c r="KP14" i="18"/>
  <c r="KL14" i="18"/>
  <c r="KK14" i="18"/>
  <c r="KI14" i="18"/>
  <c r="KH14" i="18"/>
  <c r="KG14" i="18"/>
  <c r="JY14" i="18"/>
  <c r="JX14" i="18"/>
  <c r="JW14" i="18"/>
  <c r="JV14" i="18"/>
  <c r="JU14" i="18"/>
  <c r="JT14" i="18"/>
  <c r="JP14" i="18"/>
  <c r="JM14" i="18"/>
  <c r="JL14" i="18"/>
  <c r="JK14" i="18"/>
  <c r="JG14" i="18"/>
  <c r="JC14" i="18"/>
  <c r="JB14" i="18"/>
  <c r="JA14" i="18"/>
  <c r="IZ14" i="18"/>
  <c r="IY14" i="18"/>
  <c r="IX14" i="18"/>
  <c r="IT14" i="18"/>
  <c r="IQ14" i="18"/>
  <c r="IO14" i="18"/>
  <c r="IP14" i="18" s="1"/>
  <c r="IK14" i="18"/>
  <c r="KU13" i="18"/>
  <c r="KT13" i="18"/>
  <c r="KS13" i="18"/>
  <c r="KR13" i="18"/>
  <c r="KQ13" i="18"/>
  <c r="KP13" i="18"/>
  <c r="KL13" i="18"/>
  <c r="KK13" i="18"/>
  <c r="KI13" i="18"/>
  <c r="KH13" i="18"/>
  <c r="KG13" i="18"/>
  <c r="KC13" i="18"/>
  <c r="JY13" i="18"/>
  <c r="JX13" i="18"/>
  <c r="JW13" i="18"/>
  <c r="JV13" i="18"/>
  <c r="JU13" i="18"/>
  <c r="JT13" i="18"/>
  <c r="JP13" i="18"/>
  <c r="JO13" i="18"/>
  <c r="JM13" i="18"/>
  <c r="JL13" i="18"/>
  <c r="JK13" i="18"/>
  <c r="JG13" i="18"/>
  <c r="JC13" i="18"/>
  <c r="JB13" i="18"/>
  <c r="JA13" i="18"/>
  <c r="IZ13" i="18"/>
  <c r="IY13" i="18"/>
  <c r="IX13" i="18"/>
  <c r="IT13" i="18"/>
  <c r="IS13" i="18"/>
  <c r="IQ13" i="18"/>
  <c r="IP13" i="18"/>
  <c r="IO13" i="18"/>
  <c r="IK13" i="18"/>
  <c r="KU12" i="18"/>
  <c r="KT12" i="18"/>
  <c r="KS12" i="18"/>
  <c r="KR12" i="18"/>
  <c r="KQ12" i="18"/>
  <c r="KP12" i="18"/>
  <c r="KL12" i="18"/>
  <c r="KI12" i="18"/>
  <c r="KH12" i="18"/>
  <c r="KK12" i="18" s="1"/>
  <c r="KG12" i="18"/>
  <c r="KC12" i="18"/>
  <c r="JY12" i="18"/>
  <c r="JX12" i="18"/>
  <c r="JW12" i="18"/>
  <c r="JV12" i="18"/>
  <c r="JU12" i="18"/>
  <c r="JT12" i="18"/>
  <c r="JP12" i="18"/>
  <c r="JO12" i="18"/>
  <c r="JM12" i="18"/>
  <c r="JL12" i="18"/>
  <c r="JK12" i="18"/>
  <c r="JG12" i="18"/>
  <c r="JC12" i="18"/>
  <c r="JB12" i="18"/>
  <c r="JA12" i="18"/>
  <c r="IZ12" i="18"/>
  <c r="IY12" i="18"/>
  <c r="IX12" i="18"/>
  <c r="IT12" i="18"/>
  <c r="IS12" i="18"/>
  <c r="IQ12" i="18"/>
  <c r="IP12" i="18"/>
  <c r="IO12" i="18"/>
  <c r="IK12" i="18"/>
  <c r="KU11" i="18"/>
  <c r="KT11" i="18"/>
  <c r="KS11" i="18"/>
  <c r="KR11" i="18"/>
  <c r="KQ11" i="18"/>
  <c r="KP11" i="18"/>
  <c r="KL11" i="18"/>
  <c r="KI11" i="18"/>
  <c r="KG11" i="18"/>
  <c r="KH11" i="18" s="1"/>
  <c r="KC11" i="18"/>
  <c r="JY11" i="18"/>
  <c r="JX11" i="18"/>
  <c r="JW11" i="18"/>
  <c r="JV11" i="18"/>
  <c r="JU11" i="18"/>
  <c r="JT11" i="18"/>
  <c r="JP11" i="18"/>
  <c r="JM11" i="18"/>
  <c r="JK11" i="18"/>
  <c r="JL11" i="18" s="1"/>
  <c r="JG11" i="18"/>
  <c r="JC11" i="18"/>
  <c r="JB11" i="18"/>
  <c r="JA11" i="18"/>
  <c r="IZ11" i="18"/>
  <c r="IY11" i="18"/>
  <c r="IX11" i="18"/>
  <c r="IT11" i="18"/>
  <c r="IS11" i="18"/>
  <c r="IQ11" i="18"/>
  <c r="IP11" i="18"/>
  <c r="IO11" i="18"/>
  <c r="KU10" i="18"/>
  <c r="KT10" i="18"/>
  <c r="KS10" i="18"/>
  <c r="KR10" i="18"/>
  <c r="KQ10" i="18"/>
  <c r="KP10" i="18"/>
  <c r="KL10" i="18"/>
  <c r="KK10" i="18"/>
  <c r="KI10" i="18"/>
  <c r="KH10" i="18"/>
  <c r="KG10" i="18"/>
  <c r="KC10" i="18"/>
  <c r="JY10" i="18"/>
  <c r="JX10" i="18"/>
  <c r="JW10" i="18"/>
  <c r="JV10" i="18"/>
  <c r="JU10" i="18"/>
  <c r="JT10" i="18"/>
  <c r="JP10" i="18"/>
  <c r="JO10" i="18"/>
  <c r="JM10" i="18"/>
  <c r="JL10" i="18"/>
  <c r="JK10" i="18"/>
  <c r="JG10" i="18"/>
  <c r="JC10" i="18"/>
  <c r="JB10" i="18"/>
  <c r="JA10" i="18"/>
  <c r="IZ10" i="18"/>
  <c r="IY10" i="18"/>
  <c r="IX10" i="18"/>
  <c r="IT10" i="18"/>
  <c r="IS10" i="18"/>
  <c r="IQ10" i="18"/>
  <c r="IP10" i="18"/>
  <c r="IO10" i="18"/>
  <c r="IK10" i="18"/>
  <c r="KT9" i="18"/>
  <c r="KR9" i="18"/>
  <c r="KQ9" i="18"/>
  <c r="KU9" i="18" s="1"/>
  <c r="KP9" i="18"/>
  <c r="KL9" i="18"/>
  <c r="KI9" i="18"/>
  <c r="KG9" i="18"/>
  <c r="KH9" i="18" s="1"/>
  <c r="KK9" i="18" s="1"/>
  <c r="KC9" i="18"/>
  <c r="JY9" i="18"/>
  <c r="JX9" i="18"/>
  <c r="JW9" i="18"/>
  <c r="JV9" i="18"/>
  <c r="JU9" i="18"/>
  <c r="JT9" i="18"/>
  <c r="JP9" i="18"/>
  <c r="JO9" i="18"/>
  <c r="JM9" i="18"/>
  <c r="JL9" i="18"/>
  <c r="JK9" i="18"/>
  <c r="JG9" i="18"/>
  <c r="JC9" i="18"/>
  <c r="JB9" i="18"/>
  <c r="JA9" i="18"/>
  <c r="IZ9" i="18"/>
  <c r="IY9" i="18"/>
  <c r="IX9" i="18"/>
  <c r="IT9" i="18"/>
  <c r="IS9" i="18"/>
  <c r="IQ9" i="18"/>
  <c r="IP9" i="18"/>
  <c r="IO9" i="18"/>
  <c r="IK9" i="18"/>
  <c r="KT8" i="18"/>
  <c r="KR8" i="18"/>
  <c r="KQ8" i="18"/>
  <c r="KS8" i="18" s="1"/>
  <c r="KU8" i="18" s="1"/>
  <c r="KP8" i="18"/>
  <c r="KL8" i="18"/>
  <c r="KI8" i="18"/>
  <c r="KH8" i="18"/>
  <c r="KG8" i="18"/>
  <c r="KC8" i="18"/>
  <c r="JX8" i="18"/>
  <c r="JV8" i="18"/>
  <c r="JU8" i="18"/>
  <c r="JW8" i="18" s="1"/>
  <c r="JY8" i="18" s="1"/>
  <c r="JT8" i="18"/>
  <c r="JP8" i="18"/>
  <c r="JM8" i="18"/>
  <c r="JK8" i="18"/>
  <c r="JL8" i="18" s="1"/>
  <c r="JG8" i="18"/>
  <c r="JC8" i="18"/>
  <c r="JB8" i="18"/>
  <c r="JA8" i="18"/>
  <c r="IZ8" i="18"/>
  <c r="IY8" i="18"/>
  <c r="IX8" i="18"/>
  <c r="IT8" i="18"/>
  <c r="IQ8" i="18"/>
  <c r="IO8" i="18"/>
  <c r="IP8" i="18" s="1"/>
  <c r="IK8" i="18"/>
  <c r="HQ111" i="18"/>
  <c r="GU111" i="18"/>
  <c r="FY111" i="18"/>
  <c r="HQ110" i="18"/>
  <c r="GU110" i="18"/>
  <c r="FY110" i="18"/>
  <c r="HQ109" i="18"/>
  <c r="GU109" i="18"/>
  <c r="FY109" i="18"/>
  <c r="ID104" i="18"/>
  <c r="HH104" i="18"/>
  <c r="GL104" i="18"/>
  <c r="FY108" i="18" s="1"/>
  <c r="ID102" i="18"/>
  <c r="HQ107" i="18" s="1"/>
  <c r="HH102" i="18"/>
  <c r="GU107" i="18" s="1"/>
  <c r="GL102" i="18"/>
  <c r="FY107" i="18" s="1"/>
  <c r="IA101" i="18"/>
  <c r="HP109" i="18" s="1"/>
  <c r="HR101" i="18"/>
  <c r="HP107" i="18" s="1"/>
  <c r="HP101" i="18"/>
  <c r="HE101" i="18"/>
  <c r="GT109" i="18" s="1"/>
  <c r="GV101" i="18"/>
  <c r="GT107" i="18" s="1"/>
  <c r="GT101" i="18"/>
  <c r="GI101" i="18"/>
  <c r="FX109" i="18" s="1"/>
  <c r="FZ101" i="18"/>
  <c r="FX107" i="18" s="1"/>
  <c r="FX101" i="18"/>
  <c r="IF100" i="18"/>
  <c r="IG100" i="18" s="1"/>
  <c r="IE100" i="18"/>
  <c r="ID100" i="18"/>
  <c r="IC100" i="18"/>
  <c r="IB100" i="18"/>
  <c r="HX100" i="18"/>
  <c r="HW100" i="18"/>
  <c r="HU100" i="18"/>
  <c r="HT100" i="18"/>
  <c r="HS100" i="18"/>
  <c r="HO100" i="18"/>
  <c r="HJ100" i="18"/>
  <c r="HK100" i="18" s="1"/>
  <c r="HI100" i="18"/>
  <c r="HH100" i="18"/>
  <c r="HG100" i="18"/>
  <c r="HF100" i="18"/>
  <c r="HB100" i="18"/>
  <c r="HA100" i="18"/>
  <c r="GY100" i="18"/>
  <c r="GX100" i="18"/>
  <c r="GW100" i="18"/>
  <c r="GS100" i="18"/>
  <c r="GN100" i="18"/>
  <c r="GO100" i="18" s="1"/>
  <c r="GM100" i="18"/>
  <c r="GL100" i="18"/>
  <c r="GK100" i="18"/>
  <c r="GJ100" i="18"/>
  <c r="GF100" i="18"/>
  <c r="GE100" i="18"/>
  <c r="GC100" i="18"/>
  <c r="GB100" i="18"/>
  <c r="GA100" i="18"/>
  <c r="FW100" i="18"/>
  <c r="IF99" i="18"/>
  <c r="IG99" i="18" s="1"/>
  <c r="IE99" i="18"/>
  <c r="ID99" i="18"/>
  <c r="IC99" i="18"/>
  <c r="IB99" i="18"/>
  <c r="HX99" i="18"/>
  <c r="HW99" i="18"/>
  <c r="HU99" i="18"/>
  <c r="HT99" i="18"/>
  <c r="HS99" i="18"/>
  <c r="HO99" i="18"/>
  <c r="HJ99" i="18"/>
  <c r="HK99" i="18" s="1"/>
  <c r="HI99" i="18"/>
  <c r="HH99" i="18"/>
  <c r="HG99" i="18"/>
  <c r="HF99" i="18"/>
  <c r="HB99" i="18"/>
  <c r="HA99" i="18"/>
  <c r="GY99" i="18"/>
  <c r="GX99" i="18"/>
  <c r="GW99" i="18"/>
  <c r="GS99" i="18"/>
  <c r="GN99" i="18"/>
  <c r="GO99" i="18" s="1"/>
  <c r="GM99" i="18"/>
  <c r="GL99" i="18"/>
  <c r="GK99" i="18"/>
  <c r="GJ99" i="18"/>
  <c r="GF99" i="18"/>
  <c r="GE99" i="18"/>
  <c r="GC99" i="18"/>
  <c r="GB99" i="18"/>
  <c r="GA99" i="18"/>
  <c r="FW99" i="18"/>
  <c r="IF98" i="18"/>
  <c r="IG98" i="18" s="1"/>
  <c r="IE98" i="18"/>
  <c r="ID98" i="18"/>
  <c r="IC98" i="18"/>
  <c r="IB98" i="18"/>
  <c r="HX98" i="18"/>
  <c r="HW98" i="18"/>
  <c r="HU98" i="18"/>
  <c r="HT98" i="18"/>
  <c r="HS98" i="18"/>
  <c r="HO98" i="18"/>
  <c r="HJ98" i="18"/>
  <c r="HK98" i="18" s="1"/>
  <c r="HI98" i="18"/>
  <c r="HH98" i="18"/>
  <c r="HG98" i="18"/>
  <c r="HF98" i="18"/>
  <c r="HB98" i="18"/>
  <c r="HA98" i="18"/>
  <c r="GY98" i="18"/>
  <c r="GX98" i="18"/>
  <c r="GW98" i="18"/>
  <c r="GS98" i="18"/>
  <c r="GN98" i="18"/>
  <c r="GO98" i="18" s="1"/>
  <c r="GM98" i="18"/>
  <c r="GL98" i="18"/>
  <c r="GK98" i="18"/>
  <c r="GJ98" i="18"/>
  <c r="GF98" i="18"/>
  <c r="GE98" i="18"/>
  <c r="GC98" i="18"/>
  <c r="GB98" i="18"/>
  <c r="GA98" i="18"/>
  <c r="FW98" i="18"/>
  <c r="IF97" i="18"/>
  <c r="IG97" i="18" s="1"/>
  <c r="IE97" i="18"/>
  <c r="ID97" i="18"/>
  <c r="IC97" i="18"/>
  <c r="IB97" i="18"/>
  <c r="HX97" i="18"/>
  <c r="HW97" i="18"/>
  <c r="HU97" i="18"/>
  <c r="HT97" i="18"/>
  <c r="HS97" i="18"/>
  <c r="HO97" i="18"/>
  <c r="HJ97" i="18"/>
  <c r="HK97" i="18" s="1"/>
  <c r="HI97" i="18"/>
  <c r="HH97" i="18"/>
  <c r="HG97" i="18"/>
  <c r="HF97" i="18"/>
  <c r="HB97" i="18"/>
  <c r="HA97" i="18"/>
  <c r="GY97" i="18"/>
  <c r="GX97" i="18"/>
  <c r="GW97" i="18"/>
  <c r="GS97" i="18"/>
  <c r="GN97" i="18"/>
  <c r="GO97" i="18" s="1"/>
  <c r="GM97" i="18"/>
  <c r="GL97" i="18"/>
  <c r="GK97" i="18"/>
  <c r="GJ97" i="18"/>
  <c r="GF97" i="18"/>
  <c r="GE97" i="18"/>
  <c r="GC97" i="18"/>
  <c r="GB97" i="18"/>
  <c r="GA97" i="18"/>
  <c r="FW97" i="18"/>
  <c r="IF96" i="18"/>
  <c r="IG96" i="18" s="1"/>
  <c r="IE96" i="18"/>
  <c r="ID96" i="18"/>
  <c r="IC96" i="18"/>
  <c r="IB96" i="18"/>
  <c r="HX96" i="18"/>
  <c r="HW96" i="18"/>
  <c r="HU96" i="18"/>
  <c r="HT96" i="18"/>
  <c r="HS96" i="18"/>
  <c r="HO96" i="18"/>
  <c r="HJ96" i="18"/>
  <c r="HK96" i="18" s="1"/>
  <c r="HI96" i="18"/>
  <c r="HH96" i="18"/>
  <c r="HG96" i="18"/>
  <c r="HF96" i="18"/>
  <c r="HB96" i="18"/>
  <c r="HA96" i="18"/>
  <c r="GY96" i="18"/>
  <c r="GX96" i="18"/>
  <c r="GW96" i="18"/>
  <c r="GS96" i="18"/>
  <c r="GN96" i="18"/>
  <c r="GO96" i="18" s="1"/>
  <c r="GM96" i="18"/>
  <c r="GL96" i="18"/>
  <c r="GK96" i="18"/>
  <c r="GJ96" i="18"/>
  <c r="GF96" i="18"/>
  <c r="GE96" i="18"/>
  <c r="GC96" i="18"/>
  <c r="GB96" i="18"/>
  <c r="GA96" i="18"/>
  <c r="FW96" i="18"/>
  <c r="IF95" i="18"/>
  <c r="IG95" i="18" s="1"/>
  <c r="IE95" i="18"/>
  <c r="ID95" i="18"/>
  <c r="IC95" i="18"/>
  <c r="IB95" i="18"/>
  <c r="HX95" i="18"/>
  <c r="HW95" i="18"/>
  <c r="HU95" i="18"/>
  <c r="HT95" i="18"/>
  <c r="HS95" i="18"/>
  <c r="HO95" i="18"/>
  <c r="HJ95" i="18"/>
  <c r="HK95" i="18" s="1"/>
  <c r="HI95" i="18"/>
  <c r="HH95" i="18"/>
  <c r="HG95" i="18"/>
  <c r="HF95" i="18"/>
  <c r="HB95" i="18"/>
  <c r="HA95" i="18"/>
  <c r="GY95" i="18"/>
  <c r="GX95" i="18"/>
  <c r="GW95" i="18"/>
  <c r="GS95" i="18"/>
  <c r="GN95" i="18"/>
  <c r="GO95" i="18" s="1"/>
  <c r="GM95" i="18"/>
  <c r="GL95" i="18"/>
  <c r="GK95" i="18"/>
  <c r="GJ95" i="18"/>
  <c r="GF95" i="18"/>
  <c r="GE95" i="18"/>
  <c r="GC95" i="18"/>
  <c r="GB95" i="18"/>
  <c r="GA95" i="18"/>
  <c r="FW95" i="18"/>
  <c r="IF94" i="18"/>
  <c r="IG94" i="18" s="1"/>
  <c r="IE94" i="18"/>
  <c r="ID94" i="18"/>
  <c r="IC94" i="18"/>
  <c r="IB94" i="18"/>
  <c r="HX94" i="18"/>
  <c r="HW94" i="18"/>
  <c r="HU94" i="18"/>
  <c r="HT94" i="18"/>
  <c r="HS94" i="18"/>
  <c r="HO94" i="18"/>
  <c r="HJ94" i="18"/>
  <c r="HK94" i="18" s="1"/>
  <c r="HI94" i="18"/>
  <c r="HH94" i="18"/>
  <c r="HG94" i="18"/>
  <c r="HF94" i="18"/>
  <c r="HB94" i="18"/>
  <c r="HA94" i="18"/>
  <c r="GY94" i="18"/>
  <c r="GX94" i="18"/>
  <c r="GW94" i="18"/>
  <c r="GS94" i="18"/>
  <c r="GN94" i="18"/>
  <c r="GO94" i="18" s="1"/>
  <c r="GM94" i="18"/>
  <c r="GL94" i="18"/>
  <c r="GK94" i="18"/>
  <c r="GJ94" i="18"/>
  <c r="GF94" i="18"/>
  <c r="GE94" i="18"/>
  <c r="GC94" i="18"/>
  <c r="GB94" i="18"/>
  <c r="GA94" i="18"/>
  <c r="FW94" i="18"/>
  <c r="IF93" i="18"/>
  <c r="IG93" i="18" s="1"/>
  <c r="IE93" i="18"/>
  <c r="ID93" i="18"/>
  <c r="IC93" i="18"/>
  <c r="IB93" i="18"/>
  <c r="HX93" i="18"/>
  <c r="HW93" i="18"/>
  <c r="HU93" i="18"/>
  <c r="HT93" i="18"/>
  <c r="HS93" i="18"/>
  <c r="HO93" i="18"/>
  <c r="HJ93" i="18"/>
  <c r="HK93" i="18" s="1"/>
  <c r="HI93" i="18"/>
  <c r="HH93" i="18"/>
  <c r="HG93" i="18"/>
  <c r="HF93" i="18"/>
  <c r="HB93" i="18"/>
  <c r="HA93" i="18"/>
  <c r="GY93" i="18"/>
  <c r="GX93" i="18"/>
  <c r="GW93" i="18"/>
  <c r="GS93" i="18"/>
  <c r="GN93" i="18"/>
  <c r="GO93" i="18" s="1"/>
  <c r="GM93" i="18"/>
  <c r="GL93" i="18"/>
  <c r="GK93" i="18"/>
  <c r="GJ93" i="18"/>
  <c r="GF93" i="18"/>
  <c r="GE93" i="18"/>
  <c r="GC93" i="18"/>
  <c r="GB93" i="18"/>
  <c r="GA93" i="18"/>
  <c r="FW93" i="18"/>
  <c r="IF92" i="18"/>
  <c r="IG92" i="18" s="1"/>
  <c r="IE92" i="18"/>
  <c r="ID92" i="18"/>
  <c r="IC92" i="18"/>
  <c r="IB92" i="18"/>
  <c r="HX92" i="18"/>
  <c r="HW92" i="18"/>
  <c r="HU92" i="18"/>
  <c r="HT92" i="18"/>
  <c r="HS92" i="18"/>
  <c r="HO92" i="18"/>
  <c r="HJ92" i="18"/>
  <c r="HK92" i="18" s="1"/>
  <c r="HI92" i="18"/>
  <c r="HH92" i="18"/>
  <c r="HG92" i="18"/>
  <c r="HF92" i="18"/>
  <c r="HB92" i="18"/>
  <c r="HA92" i="18"/>
  <c r="GY92" i="18"/>
  <c r="GX92" i="18"/>
  <c r="GW92" i="18"/>
  <c r="GS92" i="18"/>
  <c r="GN92" i="18"/>
  <c r="GO92" i="18" s="1"/>
  <c r="GM92" i="18"/>
  <c r="GL92" i="18"/>
  <c r="GK92" i="18"/>
  <c r="GJ92" i="18"/>
  <c r="GF92" i="18"/>
  <c r="GE92" i="18"/>
  <c r="GC92" i="18"/>
  <c r="GB92" i="18"/>
  <c r="GA92" i="18"/>
  <c r="FW92" i="18"/>
  <c r="IF91" i="18"/>
  <c r="IG91" i="18" s="1"/>
  <c r="IE91" i="18"/>
  <c r="ID91" i="18"/>
  <c r="IC91" i="18"/>
  <c r="IB91" i="18"/>
  <c r="HX91" i="18"/>
  <c r="HW91" i="18"/>
  <c r="HU91" i="18"/>
  <c r="HT91" i="18"/>
  <c r="HS91" i="18"/>
  <c r="HO91" i="18"/>
  <c r="HJ91" i="18"/>
  <c r="HK91" i="18" s="1"/>
  <c r="HI91" i="18"/>
  <c r="HH91" i="18"/>
  <c r="HG91" i="18"/>
  <c r="HF91" i="18"/>
  <c r="HB91" i="18"/>
  <c r="HA91" i="18"/>
  <c r="GY91" i="18"/>
  <c r="GX91" i="18"/>
  <c r="GW91" i="18"/>
  <c r="GS91" i="18"/>
  <c r="GN91" i="18"/>
  <c r="GO91" i="18" s="1"/>
  <c r="GM91" i="18"/>
  <c r="GL91" i="18"/>
  <c r="GK91" i="18"/>
  <c r="GJ91" i="18"/>
  <c r="GF91" i="18"/>
  <c r="GE91" i="18"/>
  <c r="GC91" i="18"/>
  <c r="GB91" i="18"/>
  <c r="GA91" i="18"/>
  <c r="FW91" i="18"/>
  <c r="IF90" i="18"/>
  <c r="IG90" i="18" s="1"/>
  <c r="IE90" i="18"/>
  <c r="ID90" i="18"/>
  <c r="IC90" i="18"/>
  <c r="IB90" i="18"/>
  <c r="HX90" i="18"/>
  <c r="HW90" i="18"/>
  <c r="HU90" i="18"/>
  <c r="HT90" i="18"/>
  <c r="HS90" i="18"/>
  <c r="HO90" i="18"/>
  <c r="HJ90" i="18"/>
  <c r="HK90" i="18" s="1"/>
  <c r="HI90" i="18"/>
  <c r="HH90" i="18"/>
  <c r="HG90" i="18"/>
  <c r="HF90" i="18"/>
  <c r="HB90" i="18"/>
  <c r="HA90" i="18"/>
  <c r="GY90" i="18"/>
  <c r="GX90" i="18"/>
  <c r="GW90" i="18"/>
  <c r="GS90" i="18"/>
  <c r="GN90" i="18"/>
  <c r="GO90" i="18" s="1"/>
  <c r="GM90" i="18"/>
  <c r="GL90" i="18"/>
  <c r="GK90" i="18"/>
  <c r="GJ90" i="18"/>
  <c r="GF90" i="18"/>
  <c r="GE90" i="18"/>
  <c r="GC90" i="18"/>
  <c r="GB90" i="18"/>
  <c r="GA90" i="18"/>
  <c r="FW90" i="18"/>
  <c r="IF89" i="18"/>
  <c r="IG89" i="18" s="1"/>
  <c r="IE89" i="18"/>
  <c r="ID89" i="18"/>
  <c r="IC89" i="18"/>
  <c r="IB89" i="18"/>
  <c r="HX89" i="18"/>
  <c r="HW89" i="18"/>
  <c r="HU89" i="18"/>
  <c r="HT89" i="18"/>
  <c r="HS89" i="18"/>
  <c r="HO89" i="18"/>
  <c r="HJ89" i="18"/>
  <c r="HK89" i="18" s="1"/>
  <c r="HI89" i="18"/>
  <c r="HH89" i="18"/>
  <c r="HG89" i="18"/>
  <c r="HF89" i="18"/>
  <c r="HB89" i="18"/>
  <c r="HA89" i="18"/>
  <c r="GY89" i="18"/>
  <c r="GX89" i="18"/>
  <c r="GW89" i="18"/>
  <c r="GS89" i="18"/>
  <c r="GN89" i="18"/>
  <c r="GO89" i="18" s="1"/>
  <c r="GM89" i="18"/>
  <c r="GL89" i="18"/>
  <c r="GK89" i="18"/>
  <c r="GJ89" i="18"/>
  <c r="GF89" i="18"/>
  <c r="GE89" i="18"/>
  <c r="GC89" i="18"/>
  <c r="GB89" i="18"/>
  <c r="GA89" i="18"/>
  <c r="FW89" i="18"/>
  <c r="IF88" i="18"/>
  <c r="IG88" i="18" s="1"/>
  <c r="IE88" i="18"/>
  <c r="ID88" i="18"/>
  <c r="IC88" i="18"/>
  <c r="IB88" i="18"/>
  <c r="HX88" i="18"/>
  <c r="HW88" i="18"/>
  <c r="HU88" i="18"/>
  <c r="HT88" i="18"/>
  <c r="HS88" i="18"/>
  <c r="HO88" i="18"/>
  <c r="HJ88" i="18"/>
  <c r="HK88" i="18" s="1"/>
  <c r="HI88" i="18"/>
  <c r="HH88" i="18"/>
  <c r="HG88" i="18"/>
  <c r="HF88" i="18"/>
  <c r="HB88" i="18"/>
  <c r="HA88" i="18"/>
  <c r="GY88" i="18"/>
  <c r="GX88" i="18"/>
  <c r="GW88" i="18"/>
  <c r="GS88" i="18"/>
  <c r="GN88" i="18"/>
  <c r="GO88" i="18" s="1"/>
  <c r="GM88" i="18"/>
  <c r="GL88" i="18"/>
  <c r="GK88" i="18"/>
  <c r="GJ88" i="18"/>
  <c r="GF88" i="18"/>
  <c r="GE88" i="18"/>
  <c r="GC88" i="18"/>
  <c r="GB88" i="18"/>
  <c r="GA88" i="18"/>
  <c r="FW88" i="18"/>
  <c r="IF87" i="18"/>
  <c r="IG87" i="18" s="1"/>
  <c r="IE87" i="18"/>
  <c r="ID87" i="18"/>
  <c r="IC87" i="18"/>
  <c r="IB87" i="18"/>
  <c r="HX87" i="18"/>
  <c r="HW87" i="18"/>
  <c r="HU87" i="18"/>
  <c r="HT87" i="18"/>
  <c r="HS87" i="18"/>
  <c r="HO87" i="18"/>
  <c r="HJ87" i="18"/>
  <c r="HK87" i="18" s="1"/>
  <c r="HI87" i="18"/>
  <c r="HH87" i="18"/>
  <c r="HG87" i="18"/>
  <c r="HF87" i="18"/>
  <c r="HB87" i="18"/>
  <c r="HA87" i="18"/>
  <c r="GY87" i="18"/>
  <c r="GX87" i="18"/>
  <c r="GW87" i="18"/>
  <c r="GS87" i="18"/>
  <c r="GN87" i="18"/>
  <c r="GO87" i="18" s="1"/>
  <c r="GM87" i="18"/>
  <c r="GL87" i="18"/>
  <c r="GK87" i="18"/>
  <c r="GJ87" i="18"/>
  <c r="GF87" i="18"/>
  <c r="GE87" i="18"/>
  <c r="GC87" i="18"/>
  <c r="GB87" i="18"/>
  <c r="GA87" i="18"/>
  <c r="FW87" i="18"/>
  <c r="IF86" i="18"/>
  <c r="IG86" i="18" s="1"/>
  <c r="IE86" i="18"/>
  <c r="ID86" i="18"/>
  <c r="IC86" i="18"/>
  <c r="IB86" i="18"/>
  <c r="HX86" i="18"/>
  <c r="HW86" i="18"/>
  <c r="HU86" i="18"/>
  <c r="HT86" i="18"/>
  <c r="HS86" i="18"/>
  <c r="HO86" i="18"/>
  <c r="HJ86" i="18"/>
  <c r="HK86" i="18" s="1"/>
  <c r="HI86" i="18"/>
  <c r="HH86" i="18"/>
  <c r="HG86" i="18"/>
  <c r="HF86" i="18"/>
  <c r="HB86" i="18"/>
  <c r="HA86" i="18"/>
  <c r="GY86" i="18"/>
  <c r="GX86" i="18"/>
  <c r="GW86" i="18"/>
  <c r="GS86" i="18"/>
  <c r="GN86" i="18"/>
  <c r="GO86" i="18" s="1"/>
  <c r="GM86" i="18"/>
  <c r="GL86" i="18"/>
  <c r="GK86" i="18"/>
  <c r="GJ86" i="18"/>
  <c r="GF86" i="18"/>
  <c r="GE86" i="18"/>
  <c r="GC86" i="18"/>
  <c r="GB86" i="18"/>
  <c r="GA86" i="18"/>
  <c r="FW86" i="18"/>
  <c r="IF85" i="18"/>
  <c r="IG85" i="18" s="1"/>
  <c r="IE85" i="18"/>
  <c r="ID85" i="18"/>
  <c r="IC85" i="18"/>
  <c r="IB85" i="18"/>
  <c r="HX85" i="18"/>
  <c r="HW85" i="18"/>
  <c r="HU85" i="18"/>
  <c r="HT85" i="18"/>
  <c r="HS85" i="18"/>
  <c r="HO85" i="18"/>
  <c r="HJ85" i="18"/>
  <c r="HK85" i="18" s="1"/>
  <c r="HI85" i="18"/>
  <c r="HH85" i="18"/>
  <c r="HG85" i="18"/>
  <c r="HF85" i="18"/>
  <c r="HB85" i="18"/>
  <c r="HA85" i="18"/>
  <c r="GY85" i="18"/>
  <c r="GX85" i="18"/>
  <c r="GW85" i="18"/>
  <c r="GS85" i="18"/>
  <c r="GN85" i="18"/>
  <c r="GO85" i="18" s="1"/>
  <c r="GM85" i="18"/>
  <c r="GL85" i="18"/>
  <c r="GK85" i="18"/>
  <c r="GJ85" i="18"/>
  <c r="GF85" i="18"/>
  <c r="GE85" i="18"/>
  <c r="GC85" i="18"/>
  <c r="GB85" i="18"/>
  <c r="GA85" i="18"/>
  <c r="FW85" i="18"/>
  <c r="IF84" i="18"/>
  <c r="IG84" i="18" s="1"/>
  <c r="IE84" i="18"/>
  <c r="ID84" i="18"/>
  <c r="IC84" i="18"/>
  <c r="IB84" i="18"/>
  <c r="HX84" i="18"/>
  <c r="HW84" i="18"/>
  <c r="HU84" i="18"/>
  <c r="HT84" i="18"/>
  <c r="HS84" i="18"/>
  <c r="HO84" i="18"/>
  <c r="HJ84" i="18"/>
  <c r="HK84" i="18" s="1"/>
  <c r="HI84" i="18"/>
  <c r="HH84" i="18"/>
  <c r="HG84" i="18"/>
  <c r="HF84" i="18"/>
  <c r="HB84" i="18"/>
  <c r="HA84" i="18"/>
  <c r="GY84" i="18"/>
  <c r="GX84" i="18"/>
  <c r="GW84" i="18"/>
  <c r="GS84" i="18"/>
  <c r="GN84" i="18"/>
  <c r="GO84" i="18" s="1"/>
  <c r="GM84" i="18"/>
  <c r="GL84" i="18"/>
  <c r="GK84" i="18"/>
  <c r="GJ84" i="18"/>
  <c r="GF84" i="18"/>
  <c r="GE84" i="18"/>
  <c r="GC84" i="18"/>
  <c r="GB84" i="18"/>
  <c r="GA84" i="18"/>
  <c r="FW84" i="18"/>
  <c r="IF83" i="18"/>
  <c r="IG83" i="18" s="1"/>
  <c r="IE83" i="18"/>
  <c r="ID83" i="18"/>
  <c r="IC83" i="18"/>
  <c r="IB83" i="18"/>
  <c r="HX83" i="18"/>
  <c r="HW83" i="18"/>
  <c r="HU83" i="18"/>
  <c r="HT83" i="18"/>
  <c r="HS83" i="18"/>
  <c r="HO83" i="18"/>
  <c r="HJ83" i="18"/>
  <c r="HK83" i="18" s="1"/>
  <c r="HI83" i="18"/>
  <c r="HH83" i="18"/>
  <c r="HG83" i="18"/>
  <c r="HF83" i="18"/>
  <c r="HB83" i="18"/>
  <c r="HA83" i="18"/>
  <c r="GY83" i="18"/>
  <c r="GX83" i="18"/>
  <c r="GW83" i="18"/>
  <c r="GS83" i="18"/>
  <c r="GN83" i="18"/>
  <c r="GO83" i="18" s="1"/>
  <c r="GM83" i="18"/>
  <c r="GL83" i="18"/>
  <c r="GK83" i="18"/>
  <c r="GJ83" i="18"/>
  <c r="GF83" i="18"/>
  <c r="GE83" i="18"/>
  <c r="GC83" i="18"/>
  <c r="GB83" i="18"/>
  <c r="GA83" i="18"/>
  <c r="FW83" i="18"/>
  <c r="IF82" i="18"/>
  <c r="IG82" i="18" s="1"/>
  <c r="IE82" i="18"/>
  <c r="ID82" i="18"/>
  <c r="IC82" i="18"/>
  <c r="IB82" i="18"/>
  <c r="HX82" i="18"/>
  <c r="HW82" i="18"/>
  <c r="HU82" i="18"/>
  <c r="HT82" i="18"/>
  <c r="HS82" i="18"/>
  <c r="HO82" i="18"/>
  <c r="HJ82" i="18"/>
  <c r="HK82" i="18" s="1"/>
  <c r="HI82" i="18"/>
  <c r="HH82" i="18"/>
  <c r="HG82" i="18"/>
  <c r="HF82" i="18"/>
  <c r="HB82" i="18"/>
  <c r="HA82" i="18"/>
  <c r="GY82" i="18"/>
  <c r="GX82" i="18"/>
  <c r="GW82" i="18"/>
  <c r="GS82" i="18"/>
  <c r="GN82" i="18"/>
  <c r="GO82" i="18" s="1"/>
  <c r="GM82" i="18"/>
  <c r="GL82" i="18"/>
  <c r="GK82" i="18"/>
  <c r="GJ82" i="18"/>
  <c r="GF82" i="18"/>
  <c r="GE82" i="18"/>
  <c r="GC82" i="18"/>
  <c r="GB82" i="18"/>
  <c r="GA82" i="18"/>
  <c r="FW82" i="18"/>
  <c r="IF81" i="18"/>
  <c r="IG81" i="18" s="1"/>
  <c r="IE81" i="18"/>
  <c r="ID81" i="18"/>
  <c r="IC81" i="18"/>
  <c r="IB81" i="18"/>
  <c r="HX81" i="18"/>
  <c r="HW81" i="18"/>
  <c r="HU81" i="18"/>
  <c r="HT81" i="18"/>
  <c r="HS81" i="18"/>
  <c r="HO81" i="18"/>
  <c r="HJ81" i="18"/>
  <c r="HK81" i="18" s="1"/>
  <c r="HI81" i="18"/>
  <c r="HH81" i="18"/>
  <c r="HG81" i="18"/>
  <c r="HF81" i="18"/>
  <c r="HB81" i="18"/>
  <c r="HA81" i="18"/>
  <c r="GY81" i="18"/>
  <c r="GX81" i="18"/>
  <c r="GW81" i="18"/>
  <c r="GS81" i="18"/>
  <c r="GN81" i="18"/>
  <c r="GO81" i="18" s="1"/>
  <c r="GM81" i="18"/>
  <c r="GL81" i="18"/>
  <c r="GK81" i="18"/>
  <c r="GJ81" i="18"/>
  <c r="GF81" i="18"/>
  <c r="GE81" i="18"/>
  <c r="GC81" i="18"/>
  <c r="GB81" i="18"/>
  <c r="GA81" i="18"/>
  <c r="FW81" i="18"/>
  <c r="IF80" i="18"/>
  <c r="IG80" i="18" s="1"/>
  <c r="IE80" i="18"/>
  <c r="ID80" i="18"/>
  <c r="IC80" i="18"/>
  <c r="IB80" i="18"/>
  <c r="HX80" i="18"/>
  <c r="HW80" i="18"/>
  <c r="HU80" i="18"/>
  <c r="HT80" i="18"/>
  <c r="HS80" i="18"/>
  <c r="HO80" i="18"/>
  <c r="HJ80" i="18"/>
  <c r="HK80" i="18" s="1"/>
  <c r="HI80" i="18"/>
  <c r="HH80" i="18"/>
  <c r="HG80" i="18"/>
  <c r="HF80" i="18"/>
  <c r="HB80" i="18"/>
  <c r="HA80" i="18"/>
  <c r="GY80" i="18"/>
  <c r="GX80" i="18"/>
  <c r="GW80" i="18"/>
  <c r="GS80" i="18"/>
  <c r="GN80" i="18"/>
  <c r="GO80" i="18" s="1"/>
  <c r="GM80" i="18"/>
  <c r="GL80" i="18"/>
  <c r="GK80" i="18"/>
  <c r="GJ80" i="18"/>
  <c r="GF80" i="18"/>
  <c r="GE80" i="18"/>
  <c r="GC80" i="18"/>
  <c r="GB80" i="18"/>
  <c r="GA80" i="18"/>
  <c r="FW80" i="18"/>
  <c r="IF79" i="18"/>
  <c r="IG79" i="18" s="1"/>
  <c r="IE79" i="18"/>
  <c r="ID79" i="18"/>
  <c r="IC79" i="18"/>
  <c r="IB79" i="18"/>
  <c r="HX79" i="18"/>
  <c r="HW79" i="18"/>
  <c r="HU79" i="18"/>
  <c r="HT79" i="18"/>
  <c r="HS79" i="18"/>
  <c r="HO79" i="18"/>
  <c r="HJ79" i="18"/>
  <c r="HK79" i="18" s="1"/>
  <c r="HI79" i="18"/>
  <c r="HH79" i="18"/>
  <c r="HG79" i="18"/>
  <c r="HF79" i="18"/>
  <c r="HB79" i="18"/>
  <c r="HA79" i="18"/>
  <c r="GY79" i="18"/>
  <c r="GX79" i="18"/>
  <c r="GW79" i="18"/>
  <c r="GS79" i="18"/>
  <c r="GN79" i="18"/>
  <c r="GO79" i="18" s="1"/>
  <c r="GM79" i="18"/>
  <c r="GL79" i="18"/>
  <c r="GK79" i="18"/>
  <c r="GJ79" i="18"/>
  <c r="GF79" i="18"/>
  <c r="GE79" i="18"/>
  <c r="GC79" i="18"/>
  <c r="GB79" i="18"/>
  <c r="GA79" i="18"/>
  <c r="FW79" i="18"/>
  <c r="IF78" i="18"/>
  <c r="IG78" i="18" s="1"/>
  <c r="IE78" i="18"/>
  <c r="ID78" i="18"/>
  <c r="IC78" i="18"/>
  <c r="IB78" i="18"/>
  <c r="HX78" i="18"/>
  <c r="HW78" i="18"/>
  <c r="HU78" i="18"/>
  <c r="HT78" i="18"/>
  <c r="HS78" i="18"/>
  <c r="HO78" i="18"/>
  <c r="HJ78" i="18"/>
  <c r="HK78" i="18" s="1"/>
  <c r="HI78" i="18"/>
  <c r="HH78" i="18"/>
  <c r="HG78" i="18"/>
  <c r="HF78" i="18"/>
  <c r="HB78" i="18"/>
  <c r="HA78" i="18"/>
  <c r="GY78" i="18"/>
  <c r="GX78" i="18"/>
  <c r="GW78" i="18"/>
  <c r="GS78" i="18"/>
  <c r="GO78" i="18"/>
  <c r="GN78" i="18"/>
  <c r="GM78" i="18"/>
  <c r="GL78" i="18"/>
  <c r="GK78" i="18"/>
  <c r="GJ78" i="18"/>
  <c r="GF78" i="18"/>
  <c r="GE78" i="18"/>
  <c r="GC78" i="18"/>
  <c r="GB78" i="18"/>
  <c r="GA78" i="18"/>
  <c r="FW78" i="18"/>
  <c r="IG77" i="18"/>
  <c r="IF77" i="18"/>
  <c r="IE77" i="18"/>
  <c r="ID77" i="18"/>
  <c r="IC77" i="18"/>
  <c r="IB77" i="18"/>
  <c r="HX77" i="18"/>
  <c r="HW77" i="18"/>
  <c r="HU77" i="18"/>
  <c r="HT77" i="18"/>
  <c r="HS77" i="18"/>
  <c r="HO77" i="18"/>
  <c r="HK77" i="18"/>
  <c r="HJ77" i="18"/>
  <c r="HI77" i="18"/>
  <c r="HH77" i="18"/>
  <c r="HG77" i="18"/>
  <c r="HF77" i="18"/>
  <c r="HB77" i="18"/>
  <c r="HA77" i="18"/>
  <c r="GY77" i="18"/>
  <c r="GX77" i="18"/>
  <c r="GW77" i="18"/>
  <c r="GS77" i="18"/>
  <c r="GO77" i="18"/>
  <c r="GN77" i="18"/>
  <c r="GM77" i="18"/>
  <c r="GL77" i="18"/>
  <c r="GK77" i="18"/>
  <c r="GJ77" i="18"/>
  <c r="GF77" i="18"/>
  <c r="GE77" i="18"/>
  <c r="GC77" i="18"/>
  <c r="GB77" i="18"/>
  <c r="GA77" i="18"/>
  <c r="FW77" i="18"/>
  <c r="IG76" i="18"/>
  <c r="IF76" i="18"/>
  <c r="IE76" i="18"/>
  <c r="ID76" i="18"/>
  <c r="IC76" i="18"/>
  <c r="IB76" i="18"/>
  <c r="HX76" i="18"/>
  <c r="HW76" i="18"/>
  <c r="HU76" i="18"/>
  <c r="HT76" i="18"/>
  <c r="HS76" i="18"/>
  <c r="HO76" i="18"/>
  <c r="HK76" i="18"/>
  <c r="HJ76" i="18"/>
  <c r="HI76" i="18"/>
  <c r="HH76" i="18"/>
  <c r="HG76" i="18"/>
  <c r="HF76" i="18"/>
  <c r="HB76" i="18"/>
  <c r="HA76" i="18"/>
  <c r="GY76" i="18"/>
  <c r="GX76" i="18"/>
  <c r="GW76" i="18"/>
  <c r="GS76" i="18"/>
  <c r="GO76" i="18"/>
  <c r="GN76" i="18"/>
  <c r="GM76" i="18"/>
  <c r="GL76" i="18"/>
  <c r="GK76" i="18"/>
  <c r="GJ76" i="18"/>
  <c r="GF76" i="18"/>
  <c r="GE76" i="18"/>
  <c r="GC76" i="18"/>
  <c r="GB76" i="18"/>
  <c r="GA76" i="18"/>
  <c r="FW76" i="18"/>
  <c r="IG75" i="18"/>
  <c r="IF75" i="18"/>
  <c r="IE75" i="18"/>
  <c r="ID75" i="18"/>
  <c r="IC75" i="18"/>
  <c r="IB75" i="18"/>
  <c r="HX75" i="18"/>
  <c r="HW75" i="18"/>
  <c r="HU75" i="18"/>
  <c r="HT75" i="18"/>
  <c r="HS75" i="18"/>
  <c r="HO75" i="18"/>
  <c r="HK75" i="18"/>
  <c r="HJ75" i="18"/>
  <c r="HI75" i="18"/>
  <c r="HH75" i="18"/>
  <c r="HG75" i="18"/>
  <c r="HF75" i="18"/>
  <c r="HB75" i="18"/>
  <c r="HA75" i="18"/>
  <c r="GY75" i="18"/>
  <c r="GX75" i="18"/>
  <c r="GW75" i="18"/>
  <c r="GS75" i="18"/>
  <c r="GO75" i="18"/>
  <c r="GN75" i="18"/>
  <c r="GM75" i="18"/>
  <c r="GL75" i="18"/>
  <c r="GK75" i="18"/>
  <c r="GJ75" i="18"/>
  <c r="GF75" i="18"/>
  <c r="GE75" i="18"/>
  <c r="GC75" i="18"/>
  <c r="GB75" i="18"/>
  <c r="GA75" i="18"/>
  <c r="FW75" i="18"/>
  <c r="IG74" i="18"/>
  <c r="IF74" i="18"/>
  <c r="IE74" i="18"/>
  <c r="ID74" i="18"/>
  <c r="IC74" i="18"/>
  <c r="IB74" i="18"/>
  <c r="HX74" i="18"/>
  <c r="HW74" i="18"/>
  <c r="HU74" i="18"/>
  <c r="HT74" i="18"/>
  <c r="HS74" i="18"/>
  <c r="HO74" i="18"/>
  <c r="HK74" i="18"/>
  <c r="HJ74" i="18"/>
  <c r="HI74" i="18"/>
  <c r="HH74" i="18"/>
  <c r="HG74" i="18"/>
  <c r="HF74" i="18"/>
  <c r="HB74" i="18"/>
  <c r="HA74" i="18"/>
  <c r="GY74" i="18"/>
  <c r="GX74" i="18"/>
  <c r="GW74" i="18"/>
  <c r="GS74" i="18"/>
  <c r="GO74" i="18"/>
  <c r="GN74" i="18"/>
  <c r="GM74" i="18"/>
  <c r="GL74" i="18"/>
  <c r="GK74" i="18"/>
  <c r="GJ74" i="18"/>
  <c r="GF74" i="18"/>
  <c r="GE74" i="18"/>
  <c r="GC74" i="18"/>
  <c r="GB74" i="18"/>
  <c r="GA74" i="18"/>
  <c r="FW74" i="18"/>
  <c r="IG73" i="18"/>
  <c r="IF73" i="18"/>
  <c r="IE73" i="18"/>
  <c r="ID73" i="18"/>
  <c r="IC73" i="18"/>
  <c r="IB73" i="18"/>
  <c r="HX73" i="18"/>
  <c r="HW73" i="18"/>
  <c r="HU73" i="18"/>
  <c r="HT73" i="18"/>
  <c r="HS73" i="18"/>
  <c r="HO73" i="18"/>
  <c r="HK73" i="18"/>
  <c r="HJ73" i="18"/>
  <c r="HI73" i="18"/>
  <c r="HH73" i="18"/>
  <c r="HG73" i="18"/>
  <c r="HF73" i="18"/>
  <c r="HB73" i="18"/>
  <c r="HA73" i="18"/>
  <c r="GY73" i="18"/>
  <c r="GX73" i="18"/>
  <c r="GW73" i="18"/>
  <c r="GS73" i="18"/>
  <c r="GO73" i="18"/>
  <c r="GN73" i="18"/>
  <c r="GM73" i="18"/>
  <c r="GL73" i="18"/>
  <c r="GK73" i="18"/>
  <c r="GJ73" i="18"/>
  <c r="GF73" i="18"/>
  <c r="GE73" i="18"/>
  <c r="GC73" i="18"/>
  <c r="GB73" i="18"/>
  <c r="GA73" i="18"/>
  <c r="FW73" i="18"/>
  <c r="IG72" i="18"/>
  <c r="IF72" i="18"/>
  <c r="IE72" i="18"/>
  <c r="ID72" i="18"/>
  <c r="IC72" i="18"/>
  <c r="IB72" i="18"/>
  <c r="HX72" i="18"/>
  <c r="HW72" i="18"/>
  <c r="HU72" i="18"/>
  <c r="HT72" i="18"/>
  <c r="HS72" i="18"/>
  <c r="HO72" i="18"/>
  <c r="HK72" i="18"/>
  <c r="HJ72" i="18"/>
  <c r="HI72" i="18"/>
  <c r="HH72" i="18"/>
  <c r="HG72" i="18"/>
  <c r="HF72" i="18"/>
  <c r="HB72" i="18"/>
  <c r="HA72" i="18"/>
  <c r="GY72" i="18"/>
  <c r="GX72" i="18"/>
  <c r="GW72" i="18"/>
  <c r="GS72" i="18"/>
  <c r="GO72" i="18"/>
  <c r="GN72" i="18"/>
  <c r="GM72" i="18"/>
  <c r="GL72" i="18"/>
  <c r="GK72" i="18"/>
  <c r="GJ72" i="18"/>
  <c r="GF72" i="18"/>
  <c r="GE72" i="18"/>
  <c r="GC72" i="18"/>
  <c r="GB72" i="18"/>
  <c r="GA72" i="18"/>
  <c r="FW72" i="18"/>
  <c r="IG71" i="18"/>
  <c r="IF71" i="18"/>
  <c r="IE71" i="18"/>
  <c r="ID71" i="18"/>
  <c r="IC71" i="18"/>
  <c r="IB71" i="18"/>
  <c r="HX71" i="18"/>
  <c r="HW71" i="18"/>
  <c r="HU71" i="18"/>
  <c r="HT71" i="18"/>
  <c r="HS71" i="18"/>
  <c r="HO71" i="18"/>
  <c r="HK71" i="18"/>
  <c r="HJ71" i="18"/>
  <c r="HI71" i="18"/>
  <c r="HH71" i="18"/>
  <c r="HG71" i="18"/>
  <c r="HF71" i="18"/>
  <c r="HB71" i="18"/>
  <c r="HA71" i="18"/>
  <c r="GY71" i="18"/>
  <c r="GX71" i="18"/>
  <c r="GW71" i="18"/>
  <c r="GS71" i="18"/>
  <c r="GO71" i="18"/>
  <c r="GN71" i="18"/>
  <c r="GM71" i="18"/>
  <c r="GL71" i="18"/>
  <c r="GK71" i="18"/>
  <c r="GJ71" i="18"/>
  <c r="GF71" i="18"/>
  <c r="GE71" i="18"/>
  <c r="GC71" i="18"/>
  <c r="GB71" i="18"/>
  <c r="GA71" i="18"/>
  <c r="FW71" i="18"/>
  <c r="IG70" i="18"/>
  <c r="IF70" i="18"/>
  <c r="IE70" i="18"/>
  <c r="ID70" i="18"/>
  <c r="IC70" i="18"/>
  <c r="IB70" i="18"/>
  <c r="HX70" i="18"/>
  <c r="HW70" i="18"/>
  <c r="HU70" i="18"/>
  <c r="HT70" i="18"/>
  <c r="HS70" i="18"/>
  <c r="HO70" i="18"/>
  <c r="HK70" i="18"/>
  <c r="HJ70" i="18"/>
  <c r="HI70" i="18"/>
  <c r="HH70" i="18"/>
  <c r="HG70" i="18"/>
  <c r="HF70" i="18"/>
  <c r="HB70" i="18"/>
  <c r="HA70" i="18"/>
  <c r="GY70" i="18"/>
  <c r="GX70" i="18"/>
  <c r="GW70" i="18"/>
  <c r="GS70" i="18"/>
  <c r="GO70" i="18"/>
  <c r="GN70" i="18"/>
  <c r="GM70" i="18"/>
  <c r="GL70" i="18"/>
  <c r="GK70" i="18"/>
  <c r="GJ70" i="18"/>
  <c r="GF70" i="18"/>
  <c r="GE70" i="18"/>
  <c r="GC70" i="18"/>
  <c r="GB70" i="18"/>
  <c r="GA70" i="18"/>
  <c r="FW70" i="18"/>
  <c r="IG69" i="18"/>
  <c r="IF69" i="18"/>
  <c r="IE69" i="18"/>
  <c r="ID69" i="18"/>
  <c r="IC69" i="18"/>
  <c r="IB69" i="18"/>
  <c r="HX69" i="18"/>
  <c r="HW69" i="18"/>
  <c r="HU69" i="18"/>
  <c r="HT69" i="18"/>
  <c r="HS69" i="18"/>
  <c r="HO69" i="18"/>
  <c r="HK69" i="18"/>
  <c r="HJ69" i="18"/>
  <c r="HI69" i="18"/>
  <c r="HH69" i="18"/>
  <c r="HG69" i="18"/>
  <c r="HF69" i="18"/>
  <c r="HB69" i="18"/>
  <c r="HA69" i="18"/>
  <c r="GY69" i="18"/>
  <c r="GX69" i="18"/>
  <c r="GW69" i="18"/>
  <c r="GS69" i="18"/>
  <c r="GO69" i="18"/>
  <c r="GN69" i="18"/>
  <c r="GM69" i="18"/>
  <c r="GL69" i="18"/>
  <c r="GK69" i="18"/>
  <c r="GJ69" i="18"/>
  <c r="GF69" i="18"/>
  <c r="GE69" i="18"/>
  <c r="GC69" i="18"/>
  <c r="GB69" i="18"/>
  <c r="GA69" i="18"/>
  <c r="FW69" i="18"/>
  <c r="IG68" i="18"/>
  <c r="IF68" i="18"/>
  <c r="IE68" i="18"/>
  <c r="ID68" i="18"/>
  <c r="IC68" i="18"/>
  <c r="IB68" i="18"/>
  <c r="HX68" i="18"/>
  <c r="HW68" i="18"/>
  <c r="HU68" i="18"/>
  <c r="HT68" i="18"/>
  <c r="HS68" i="18"/>
  <c r="HO68" i="18"/>
  <c r="HK68" i="18"/>
  <c r="HJ68" i="18"/>
  <c r="HI68" i="18"/>
  <c r="HH68" i="18"/>
  <c r="HG68" i="18"/>
  <c r="HF68" i="18"/>
  <c r="HB68" i="18"/>
  <c r="HA68" i="18"/>
  <c r="GY68" i="18"/>
  <c r="GX68" i="18"/>
  <c r="GW68" i="18"/>
  <c r="GS68" i="18"/>
  <c r="GO68" i="18"/>
  <c r="GN68" i="18"/>
  <c r="GM68" i="18"/>
  <c r="GL68" i="18"/>
  <c r="GK68" i="18"/>
  <c r="GJ68" i="18"/>
  <c r="GF68" i="18"/>
  <c r="GE68" i="18"/>
  <c r="GC68" i="18"/>
  <c r="GB68" i="18"/>
  <c r="GA68" i="18"/>
  <c r="FW68" i="18"/>
  <c r="IG67" i="18"/>
  <c r="IF67" i="18"/>
  <c r="IE67" i="18"/>
  <c r="ID67" i="18"/>
  <c r="IC67" i="18"/>
  <c r="IB67" i="18"/>
  <c r="HX67" i="18"/>
  <c r="HW67" i="18"/>
  <c r="HU67" i="18"/>
  <c r="HT67" i="18"/>
  <c r="HS67" i="18"/>
  <c r="HO67" i="18"/>
  <c r="HK67" i="18"/>
  <c r="HJ67" i="18"/>
  <c r="HI67" i="18"/>
  <c r="HH67" i="18"/>
  <c r="HG67" i="18"/>
  <c r="HF67" i="18"/>
  <c r="HB67" i="18"/>
  <c r="HA67" i="18"/>
  <c r="GY67" i="18"/>
  <c r="GX67" i="18"/>
  <c r="GW67" i="18"/>
  <c r="GS67" i="18"/>
  <c r="GO67" i="18"/>
  <c r="GN67" i="18"/>
  <c r="GM67" i="18"/>
  <c r="GL67" i="18"/>
  <c r="GK67" i="18"/>
  <c r="GJ67" i="18"/>
  <c r="GF67" i="18"/>
  <c r="GE67" i="18"/>
  <c r="GC67" i="18"/>
  <c r="GB67" i="18"/>
  <c r="GA67" i="18"/>
  <c r="FW67" i="18"/>
  <c r="IG66" i="18"/>
  <c r="IF66" i="18"/>
  <c r="IE66" i="18"/>
  <c r="ID66" i="18"/>
  <c r="IC66" i="18"/>
  <c r="IB66" i="18"/>
  <c r="HX66" i="18"/>
  <c r="HW66" i="18"/>
  <c r="HU66" i="18"/>
  <c r="HT66" i="18"/>
  <c r="HS66" i="18"/>
  <c r="HO66" i="18"/>
  <c r="HK66" i="18"/>
  <c r="HJ66" i="18"/>
  <c r="HI66" i="18"/>
  <c r="HH66" i="18"/>
  <c r="HG66" i="18"/>
  <c r="HF66" i="18"/>
  <c r="HB66" i="18"/>
  <c r="HA66" i="18"/>
  <c r="GY66" i="18"/>
  <c r="GX66" i="18"/>
  <c r="GW66" i="18"/>
  <c r="GS66" i="18"/>
  <c r="GO66" i="18"/>
  <c r="GN66" i="18"/>
  <c r="GM66" i="18"/>
  <c r="GL66" i="18"/>
  <c r="GK66" i="18"/>
  <c r="GJ66" i="18"/>
  <c r="GF66" i="18"/>
  <c r="GE66" i="18"/>
  <c r="GC66" i="18"/>
  <c r="GB66" i="18"/>
  <c r="GA66" i="18"/>
  <c r="FW66" i="18"/>
  <c r="IG65" i="18"/>
  <c r="IF65" i="18"/>
  <c r="IE65" i="18"/>
  <c r="ID65" i="18"/>
  <c r="IC65" i="18"/>
  <c r="IB65" i="18"/>
  <c r="HX65" i="18"/>
  <c r="HW65" i="18"/>
  <c r="HU65" i="18"/>
  <c r="HT65" i="18"/>
  <c r="HS65" i="18"/>
  <c r="HO65" i="18"/>
  <c r="HK65" i="18"/>
  <c r="HJ65" i="18"/>
  <c r="HI65" i="18"/>
  <c r="HH65" i="18"/>
  <c r="HG65" i="18"/>
  <c r="HF65" i="18"/>
  <c r="HB65" i="18"/>
  <c r="HA65" i="18"/>
  <c r="GY65" i="18"/>
  <c r="GX65" i="18"/>
  <c r="GW65" i="18"/>
  <c r="GS65" i="18"/>
  <c r="GO65" i="18"/>
  <c r="GN65" i="18"/>
  <c r="GM65" i="18"/>
  <c r="GL65" i="18"/>
  <c r="GK65" i="18"/>
  <c r="GJ65" i="18"/>
  <c r="GF65" i="18"/>
  <c r="GE65" i="18"/>
  <c r="GC65" i="18"/>
  <c r="GB65" i="18"/>
  <c r="GA65" i="18"/>
  <c r="FW65" i="18"/>
  <c r="IG64" i="18"/>
  <c r="IF64" i="18"/>
  <c r="IE64" i="18"/>
  <c r="ID64" i="18"/>
  <c r="IC64" i="18"/>
  <c r="IB64" i="18"/>
  <c r="HX64" i="18"/>
  <c r="HW64" i="18"/>
  <c r="HU64" i="18"/>
  <c r="HT64" i="18"/>
  <c r="HS64" i="18"/>
  <c r="HO64" i="18"/>
  <c r="HK64" i="18"/>
  <c r="HJ64" i="18"/>
  <c r="HI64" i="18"/>
  <c r="HH64" i="18"/>
  <c r="HG64" i="18"/>
  <c r="HF64" i="18"/>
  <c r="HB64" i="18"/>
  <c r="HA64" i="18"/>
  <c r="GY64" i="18"/>
  <c r="GX64" i="18"/>
  <c r="GW64" i="18"/>
  <c r="GS64" i="18"/>
  <c r="GO64" i="18"/>
  <c r="GN64" i="18"/>
  <c r="GM64" i="18"/>
  <c r="GL64" i="18"/>
  <c r="GK64" i="18"/>
  <c r="GJ64" i="18"/>
  <c r="GF64" i="18"/>
  <c r="GE64" i="18"/>
  <c r="GC64" i="18"/>
  <c r="GB64" i="18"/>
  <c r="GA64" i="18"/>
  <c r="FW64" i="18"/>
  <c r="IG63" i="18"/>
  <c r="IF63" i="18"/>
  <c r="IE63" i="18"/>
  <c r="ID63" i="18"/>
  <c r="IC63" i="18"/>
  <c r="IB63" i="18"/>
  <c r="HX63" i="18"/>
  <c r="HW63" i="18"/>
  <c r="HU63" i="18"/>
  <c r="HT63" i="18"/>
  <c r="HS63" i="18"/>
  <c r="HO63" i="18"/>
  <c r="HK63" i="18"/>
  <c r="HJ63" i="18"/>
  <c r="HI63" i="18"/>
  <c r="HH63" i="18"/>
  <c r="HG63" i="18"/>
  <c r="HF63" i="18"/>
  <c r="HB63" i="18"/>
  <c r="HA63" i="18"/>
  <c r="GY63" i="18"/>
  <c r="GX63" i="18"/>
  <c r="GW63" i="18"/>
  <c r="GS63" i="18"/>
  <c r="GO63" i="18"/>
  <c r="GN63" i="18"/>
  <c r="GM63" i="18"/>
  <c r="GL63" i="18"/>
  <c r="GK63" i="18"/>
  <c r="GJ63" i="18"/>
  <c r="GF63" i="18"/>
  <c r="GE63" i="18"/>
  <c r="GC63" i="18"/>
  <c r="GB63" i="18"/>
  <c r="GA63" i="18"/>
  <c r="FW63" i="18"/>
  <c r="IG62" i="18"/>
  <c r="IF62" i="18"/>
  <c r="IE62" i="18"/>
  <c r="ID62" i="18"/>
  <c r="IC62" i="18"/>
  <c r="IB62" i="18"/>
  <c r="HX62" i="18"/>
  <c r="HU62" i="18"/>
  <c r="HT62" i="18"/>
  <c r="HS62" i="18"/>
  <c r="HO62" i="18"/>
  <c r="HK62" i="18"/>
  <c r="HJ62" i="18"/>
  <c r="HI62" i="18"/>
  <c r="HH62" i="18"/>
  <c r="HG62" i="18"/>
  <c r="HF62" i="18"/>
  <c r="HB62" i="18"/>
  <c r="GY62" i="18"/>
  <c r="GX62" i="18"/>
  <c r="GW62" i="18"/>
  <c r="GS62" i="18"/>
  <c r="GO62" i="18"/>
  <c r="GN62" i="18"/>
  <c r="GM62" i="18"/>
  <c r="GL62" i="18"/>
  <c r="GK62" i="18"/>
  <c r="GJ62" i="18"/>
  <c r="GF62" i="18"/>
  <c r="GC62" i="18"/>
  <c r="GA62" i="18"/>
  <c r="GB62" i="18" s="1"/>
  <c r="FW62" i="18"/>
  <c r="IG61" i="18"/>
  <c r="IF61" i="18"/>
  <c r="IE61" i="18"/>
  <c r="ID61" i="18"/>
  <c r="IC61" i="18"/>
  <c r="IB61" i="18"/>
  <c r="HX61" i="18"/>
  <c r="HW61" i="18"/>
  <c r="HU61" i="18"/>
  <c r="HT61" i="18"/>
  <c r="HS61" i="18"/>
  <c r="HO61" i="18"/>
  <c r="HK61" i="18"/>
  <c r="HJ61" i="18"/>
  <c r="HI61" i="18"/>
  <c r="HH61" i="18"/>
  <c r="HG61" i="18"/>
  <c r="HF61" i="18"/>
  <c r="HB61" i="18"/>
  <c r="HA61" i="18"/>
  <c r="GY61" i="18"/>
  <c r="GX61" i="18"/>
  <c r="GW61" i="18"/>
  <c r="GS61" i="18"/>
  <c r="GO61" i="18"/>
  <c r="GN61" i="18"/>
  <c r="GM61" i="18"/>
  <c r="GL61" i="18"/>
  <c r="GK61" i="18"/>
  <c r="GJ61" i="18"/>
  <c r="GF61" i="18"/>
  <c r="GE61" i="18"/>
  <c r="GC61" i="18"/>
  <c r="GB61" i="18"/>
  <c r="GA61" i="18"/>
  <c r="FW61" i="18"/>
  <c r="IG60" i="18"/>
  <c r="IF60" i="18"/>
  <c r="IE60" i="18"/>
  <c r="ID60" i="18"/>
  <c r="IC60" i="18"/>
  <c r="IB60" i="18"/>
  <c r="HX60" i="18"/>
  <c r="HW60" i="18"/>
  <c r="HU60" i="18"/>
  <c r="HT60" i="18"/>
  <c r="HS60" i="18"/>
  <c r="HO60" i="18"/>
  <c r="HK60" i="18"/>
  <c r="HJ60" i="18"/>
  <c r="HI60" i="18"/>
  <c r="HH60" i="18"/>
  <c r="HG60" i="18"/>
  <c r="HF60" i="18"/>
  <c r="HB60" i="18"/>
  <c r="GY60" i="18"/>
  <c r="GW60" i="18"/>
  <c r="GX60" i="18" s="1"/>
  <c r="HA60" i="18" s="1"/>
  <c r="GS60" i="18"/>
  <c r="GO60" i="18"/>
  <c r="GN60" i="18"/>
  <c r="GM60" i="18"/>
  <c r="GL60" i="18"/>
  <c r="GK60" i="18"/>
  <c r="GJ60" i="18"/>
  <c r="GF60" i="18"/>
  <c r="GE60" i="18"/>
  <c r="GC60" i="18"/>
  <c r="GB60" i="18"/>
  <c r="GA60" i="18"/>
  <c r="FW60" i="18"/>
  <c r="IG59" i="18"/>
  <c r="IF59" i="18"/>
  <c r="IE59" i="18"/>
  <c r="ID59" i="18"/>
  <c r="IC59" i="18"/>
  <c r="IB59" i="18"/>
  <c r="HX59" i="18"/>
  <c r="HW59" i="18"/>
  <c r="HU59" i="18"/>
  <c r="HT59" i="18"/>
  <c r="HS59" i="18"/>
  <c r="HK59" i="18"/>
  <c r="HJ59" i="18"/>
  <c r="HI59" i="18"/>
  <c r="HH59" i="18"/>
  <c r="HG59" i="18"/>
  <c r="HF59" i="18"/>
  <c r="HB59" i="18"/>
  <c r="GY59" i="18"/>
  <c r="GW59" i="18"/>
  <c r="GX59" i="18" s="1"/>
  <c r="GS59" i="18"/>
  <c r="GO59" i="18"/>
  <c r="GN59" i="18"/>
  <c r="GM59" i="18"/>
  <c r="GL59" i="18"/>
  <c r="GK59" i="18"/>
  <c r="GJ59" i="18"/>
  <c r="GF59" i="18"/>
  <c r="GE59" i="18"/>
  <c r="GC59" i="18"/>
  <c r="GB59" i="18"/>
  <c r="GA59" i="18"/>
  <c r="IG58" i="18"/>
  <c r="IF58" i="18"/>
  <c r="IE58" i="18"/>
  <c r="ID58" i="18"/>
  <c r="IC58" i="18"/>
  <c r="IB58" i="18"/>
  <c r="HX58" i="18"/>
  <c r="HW58" i="18"/>
  <c r="HU58" i="18"/>
  <c r="HT58" i="18"/>
  <c r="HS58" i="18"/>
  <c r="HO58" i="18"/>
  <c r="HK58" i="18"/>
  <c r="HJ58" i="18"/>
  <c r="HI58" i="18"/>
  <c r="HH58" i="18"/>
  <c r="HG58" i="18"/>
  <c r="HF58" i="18"/>
  <c r="HB58" i="18"/>
  <c r="HA58" i="18"/>
  <c r="GY58" i="18"/>
  <c r="GX58" i="18"/>
  <c r="GW58" i="18"/>
  <c r="GS58" i="18"/>
  <c r="GO58" i="18"/>
  <c r="GN58" i="18"/>
  <c r="GM58" i="18"/>
  <c r="GL58" i="18"/>
  <c r="GK58" i="18"/>
  <c r="GJ58" i="18"/>
  <c r="GF58" i="18"/>
  <c r="GE58" i="18"/>
  <c r="GC58" i="18"/>
  <c r="GB58" i="18"/>
  <c r="GA58" i="18"/>
  <c r="FW58" i="18"/>
  <c r="IG57" i="18"/>
  <c r="IF57" i="18"/>
  <c r="IE57" i="18"/>
  <c r="ID57" i="18"/>
  <c r="IC57" i="18"/>
  <c r="IB57" i="18"/>
  <c r="HX57" i="18"/>
  <c r="HW57" i="18"/>
  <c r="HU57" i="18"/>
  <c r="HT57" i="18"/>
  <c r="HS57" i="18"/>
  <c r="HO57" i="18"/>
  <c r="HK57" i="18"/>
  <c r="HJ57" i="18"/>
  <c r="HI57" i="18"/>
  <c r="HH57" i="18"/>
  <c r="HG57" i="18"/>
  <c r="HF57" i="18"/>
  <c r="HB57" i="18"/>
  <c r="HA57" i="18"/>
  <c r="GY57" i="18"/>
  <c r="GX57" i="18"/>
  <c r="GW57" i="18"/>
  <c r="GS57" i="18"/>
  <c r="GO57" i="18"/>
  <c r="GN57" i="18"/>
  <c r="GM57" i="18"/>
  <c r="GL57" i="18"/>
  <c r="GK57" i="18"/>
  <c r="GJ57" i="18"/>
  <c r="GF57" i="18"/>
  <c r="GE57" i="18"/>
  <c r="GC57" i="18"/>
  <c r="GB57" i="18"/>
  <c r="GA57" i="18"/>
  <c r="FW57" i="18"/>
  <c r="IF56" i="18"/>
  <c r="ID56" i="18"/>
  <c r="IC56" i="18"/>
  <c r="IE56" i="18" s="1"/>
  <c r="IG56" i="18" s="1"/>
  <c r="IB56" i="18"/>
  <c r="HX56" i="18"/>
  <c r="HU56" i="18"/>
  <c r="HT56" i="18"/>
  <c r="HS56" i="18"/>
  <c r="HO56" i="18"/>
  <c r="HK56" i="18"/>
  <c r="HJ56" i="18"/>
  <c r="HI56" i="18"/>
  <c r="HH56" i="18"/>
  <c r="HG56" i="18"/>
  <c r="HF56" i="18"/>
  <c r="HB56" i="18"/>
  <c r="HA56" i="18"/>
  <c r="GY56" i="18"/>
  <c r="GX56" i="18"/>
  <c r="GW56" i="18"/>
  <c r="GN56" i="18"/>
  <c r="GL56" i="18"/>
  <c r="GK56" i="18"/>
  <c r="GM56" i="18" s="1"/>
  <c r="GJ56" i="18"/>
  <c r="GF56" i="18"/>
  <c r="GC56" i="18"/>
  <c r="GA56" i="18"/>
  <c r="GB56" i="18" s="1"/>
  <c r="FW56" i="18"/>
  <c r="IG55" i="18"/>
  <c r="IF55" i="18"/>
  <c r="IE55" i="18"/>
  <c r="ID55" i="18"/>
  <c r="IC55" i="18"/>
  <c r="IB55" i="18"/>
  <c r="HX55" i="18"/>
  <c r="HW55" i="18"/>
  <c r="HU55" i="18"/>
  <c r="HT55" i="18"/>
  <c r="HS55" i="18"/>
  <c r="HO55" i="18"/>
  <c r="HK55" i="18"/>
  <c r="HJ55" i="18"/>
  <c r="HI55" i="18"/>
  <c r="HH55" i="18"/>
  <c r="HG55" i="18"/>
  <c r="HF55" i="18"/>
  <c r="HB55" i="18"/>
  <c r="HA55" i="18"/>
  <c r="GY55" i="18"/>
  <c r="GX55" i="18"/>
  <c r="GW55" i="18"/>
  <c r="GS55" i="18"/>
  <c r="GO55" i="18"/>
  <c r="GN55" i="18"/>
  <c r="GM55" i="18"/>
  <c r="GL55" i="18"/>
  <c r="GK55" i="18"/>
  <c r="GJ55" i="18"/>
  <c r="GF55" i="18"/>
  <c r="GE55" i="18"/>
  <c r="GC55" i="18"/>
  <c r="GB55" i="18"/>
  <c r="GA55" i="18"/>
  <c r="FW55" i="18"/>
  <c r="IG54" i="18"/>
  <c r="IF54" i="18"/>
  <c r="IE54" i="18"/>
  <c r="ID54" i="18"/>
  <c r="IC54" i="18"/>
  <c r="IB54" i="18"/>
  <c r="HX54" i="18"/>
  <c r="HW54" i="18"/>
  <c r="HU54" i="18"/>
  <c r="HT54" i="18"/>
  <c r="HS54" i="18"/>
  <c r="HO54" i="18"/>
  <c r="HK54" i="18"/>
  <c r="HJ54" i="18"/>
  <c r="HI54" i="18"/>
  <c r="HH54" i="18"/>
  <c r="HG54" i="18"/>
  <c r="HF54" i="18"/>
  <c r="HB54" i="18"/>
  <c r="GY54" i="18"/>
  <c r="GW54" i="18"/>
  <c r="GX54" i="18" s="1"/>
  <c r="GS54" i="18"/>
  <c r="GO54" i="18"/>
  <c r="GN54" i="18"/>
  <c r="GM54" i="18"/>
  <c r="GL54" i="18"/>
  <c r="GK54" i="18"/>
  <c r="GJ54" i="18"/>
  <c r="GF54" i="18"/>
  <c r="GE54" i="18"/>
  <c r="GC54" i="18"/>
  <c r="GB54" i="18"/>
  <c r="GA54" i="18"/>
  <c r="FW54" i="18"/>
  <c r="IG53" i="18"/>
  <c r="IF53" i="18"/>
  <c r="IE53" i="18"/>
  <c r="ID53" i="18"/>
  <c r="IC53" i="18"/>
  <c r="IB53" i="18"/>
  <c r="HX53" i="18"/>
  <c r="HU53" i="18"/>
  <c r="HS53" i="18"/>
  <c r="HT53" i="18" s="1"/>
  <c r="HO53" i="18"/>
  <c r="HK53" i="18"/>
  <c r="HJ53" i="18"/>
  <c r="HI53" i="18"/>
  <c r="HH53" i="18"/>
  <c r="HG53" i="18"/>
  <c r="HF53" i="18"/>
  <c r="HB53" i="18"/>
  <c r="GY53" i="18"/>
  <c r="GX53" i="18"/>
  <c r="GW53" i="18"/>
  <c r="GS53" i="18"/>
  <c r="GO53" i="18"/>
  <c r="GN53" i="18"/>
  <c r="GM53" i="18"/>
  <c r="GL53" i="18"/>
  <c r="GK53" i="18"/>
  <c r="GJ53" i="18"/>
  <c r="GF53" i="18"/>
  <c r="GC53" i="18"/>
  <c r="GA53" i="18"/>
  <c r="GB53" i="18" s="1"/>
  <c r="FW53" i="18"/>
  <c r="IG52" i="18"/>
  <c r="IF52" i="18"/>
  <c r="IE52" i="18"/>
  <c r="ID52" i="18"/>
  <c r="IC52" i="18"/>
  <c r="IB52" i="18"/>
  <c r="HX52" i="18"/>
  <c r="HW52" i="18"/>
  <c r="HU52" i="18"/>
  <c r="HT52" i="18"/>
  <c r="HS52" i="18"/>
  <c r="HO52" i="18"/>
  <c r="HK52" i="18"/>
  <c r="HJ52" i="18"/>
  <c r="HI52" i="18"/>
  <c r="HH52" i="18"/>
  <c r="HG52" i="18"/>
  <c r="HF52" i="18"/>
  <c r="HB52" i="18"/>
  <c r="HA52" i="18"/>
  <c r="GY52" i="18"/>
  <c r="GX52" i="18"/>
  <c r="GW52" i="18"/>
  <c r="GS52" i="18"/>
  <c r="GO52" i="18"/>
  <c r="GN52" i="18"/>
  <c r="GM52" i="18"/>
  <c r="GL52" i="18"/>
  <c r="GK52" i="18"/>
  <c r="GJ52" i="18"/>
  <c r="GF52" i="18"/>
  <c r="GE52" i="18"/>
  <c r="GC52" i="18"/>
  <c r="GB52" i="18"/>
  <c r="GA52" i="18"/>
  <c r="FW52" i="18"/>
  <c r="IG51" i="18"/>
  <c r="IF51" i="18"/>
  <c r="IE51" i="18"/>
  <c r="ID51" i="18"/>
  <c r="IC51" i="18"/>
  <c r="IB51" i="18"/>
  <c r="HX51" i="18"/>
  <c r="HU51" i="18"/>
  <c r="HT51" i="18"/>
  <c r="HS51" i="18"/>
  <c r="HO51" i="18"/>
  <c r="HK51" i="18"/>
  <c r="HJ51" i="18"/>
  <c r="HI51" i="18"/>
  <c r="HH51" i="18"/>
  <c r="HG51" i="18"/>
  <c r="HF51" i="18"/>
  <c r="HB51" i="18"/>
  <c r="GY51" i="18"/>
  <c r="GX51" i="18"/>
  <c r="GW51" i="18"/>
  <c r="GS51" i="18"/>
  <c r="GO51" i="18"/>
  <c r="GN51" i="18"/>
  <c r="GM51" i="18"/>
  <c r="GL51" i="18"/>
  <c r="GK51" i="18"/>
  <c r="GJ51" i="18"/>
  <c r="GF51" i="18"/>
  <c r="GE51" i="18"/>
  <c r="GC51" i="18"/>
  <c r="GB51" i="18"/>
  <c r="GA51" i="18"/>
  <c r="FW51" i="18"/>
  <c r="IG50" i="18"/>
  <c r="IF50" i="18"/>
  <c r="IE50" i="18"/>
  <c r="ID50" i="18"/>
  <c r="IC50" i="18"/>
  <c r="IB50" i="18"/>
  <c r="HX50" i="18"/>
  <c r="HU50" i="18"/>
  <c r="HS50" i="18"/>
  <c r="HT50" i="18" s="1"/>
  <c r="HO50" i="18"/>
  <c r="HK50" i="18"/>
  <c r="HJ50" i="18"/>
  <c r="HH50" i="18"/>
  <c r="HG50" i="18"/>
  <c r="HI50" i="18" s="1"/>
  <c r="HF50" i="18"/>
  <c r="HB50" i="18"/>
  <c r="GY50" i="18"/>
  <c r="GX50" i="18"/>
  <c r="GW50" i="18"/>
  <c r="GS50" i="18"/>
  <c r="GN50" i="18"/>
  <c r="GL50" i="18"/>
  <c r="GK50" i="18"/>
  <c r="GM50" i="18" s="1"/>
  <c r="GJ50" i="18"/>
  <c r="GF50" i="18"/>
  <c r="GC50" i="18"/>
  <c r="GA50" i="18"/>
  <c r="GB50" i="18" s="1"/>
  <c r="GE50" i="18" s="1"/>
  <c r="FW50" i="18"/>
  <c r="IG49" i="18"/>
  <c r="IF49" i="18"/>
  <c r="IE49" i="18"/>
  <c r="ID49" i="18"/>
  <c r="IC49" i="18"/>
  <c r="IB49" i="18"/>
  <c r="HX49" i="18"/>
  <c r="HU49" i="18"/>
  <c r="HS49" i="18"/>
  <c r="HT49" i="18" s="1"/>
  <c r="HW49" i="18" s="1"/>
  <c r="HO49" i="18"/>
  <c r="HK49" i="18"/>
  <c r="HJ49" i="18"/>
  <c r="HI49" i="18"/>
  <c r="HH49" i="18"/>
  <c r="HG49" i="18"/>
  <c r="HF49" i="18"/>
  <c r="HB49" i="18"/>
  <c r="HA49" i="18"/>
  <c r="GY49" i="18"/>
  <c r="GX49" i="18"/>
  <c r="GW49" i="18"/>
  <c r="GS49" i="18"/>
  <c r="GO49" i="18"/>
  <c r="GN49" i="18"/>
  <c r="GM49" i="18"/>
  <c r="GL49" i="18"/>
  <c r="GK49" i="18"/>
  <c r="GJ49" i="18"/>
  <c r="GF49" i="18"/>
  <c r="GE49" i="18"/>
  <c r="GC49" i="18"/>
  <c r="GB49" i="18"/>
  <c r="GA49" i="18"/>
  <c r="FW49" i="18"/>
  <c r="IG48" i="18"/>
  <c r="IF48" i="18"/>
  <c r="IE48" i="18"/>
  <c r="ID48" i="18"/>
  <c r="IC48" i="18"/>
  <c r="IB48" i="18"/>
  <c r="HX48" i="18"/>
  <c r="HU48" i="18"/>
  <c r="HT48" i="18"/>
  <c r="HS48" i="18"/>
  <c r="HO48" i="18"/>
  <c r="HK48" i="18"/>
  <c r="HJ48" i="18"/>
  <c r="HI48" i="18"/>
  <c r="HH48" i="18"/>
  <c r="HG48" i="18"/>
  <c r="HF48" i="18"/>
  <c r="HB48" i="18"/>
  <c r="GY48" i="18"/>
  <c r="GW48" i="18"/>
  <c r="GX48" i="18" s="1"/>
  <c r="HA48" i="18" s="1"/>
  <c r="GS48" i="18"/>
  <c r="GO48" i="18"/>
  <c r="GN48" i="18"/>
  <c r="GM48" i="18"/>
  <c r="GL48" i="18"/>
  <c r="GK48" i="18"/>
  <c r="GJ48" i="18"/>
  <c r="GF48" i="18"/>
  <c r="GE48" i="18"/>
  <c r="GC48" i="18"/>
  <c r="GB48" i="18"/>
  <c r="GA48" i="18"/>
  <c r="FW48" i="18"/>
  <c r="IG47" i="18"/>
  <c r="IF47" i="18"/>
  <c r="IE47" i="18"/>
  <c r="ID47" i="18"/>
  <c r="IC47" i="18"/>
  <c r="IB47" i="18"/>
  <c r="HX47" i="18"/>
  <c r="HU47" i="18"/>
  <c r="HT47" i="18"/>
  <c r="HS47" i="18"/>
  <c r="HO47" i="18"/>
  <c r="HK47" i="18"/>
  <c r="HJ47" i="18"/>
  <c r="HI47" i="18"/>
  <c r="HH47" i="18"/>
  <c r="HG47" i="18"/>
  <c r="HF47" i="18"/>
  <c r="HB47" i="18"/>
  <c r="GY47" i="18"/>
  <c r="GX47" i="18"/>
  <c r="GW47" i="18"/>
  <c r="GS47" i="18"/>
  <c r="GO47" i="18"/>
  <c r="GN47" i="18"/>
  <c r="GM47" i="18"/>
  <c r="GL47" i="18"/>
  <c r="GK47" i="18"/>
  <c r="GJ47" i="18"/>
  <c r="GF47" i="18"/>
  <c r="GC47" i="18"/>
  <c r="GB47" i="18"/>
  <c r="GA47" i="18"/>
  <c r="FW47" i="18"/>
  <c r="IG46" i="18"/>
  <c r="IF46" i="18"/>
  <c r="IE46" i="18"/>
  <c r="ID46" i="18"/>
  <c r="IC46" i="18"/>
  <c r="IB46" i="18"/>
  <c r="HX46" i="18"/>
  <c r="HW46" i="18"/>
  <c r="HU46" i="18"/>
  <c r="HT46" i="18"/>
  <c r="HS46" i="18"/>
  <c r="HO46" i="18"/>
  <c r="HK46" i="18"/>
  <c r="HJ46" i="18"/>
  <c r="HI46" i="18"/>
  <c r="HH46" i="18"/>
  <c r="HG46" i="18"/>
  <c r="HF46" i="18"/>
  <c r="HB46" i="18"/>
  <c r="GY46" i="18"/>
  <c r="GX46" i="18"/>
  <c r="HA46" i="18" s="1"/>
  <c r="GW46" i="18"/>
  <c r="GS46" i="18"/>
  <c r="GO46" i="18"/>
  <c r="GN46" i="18"/>
  <c r="GM46" i="18"/>
  <c r="GL46" i="18"/>
  <c r="GK46" i="18"/>
  <c r="GJ46" i="18"/>
  <c r="GF46" i="18"/>
  <c r="GE46" i="18"/>
  <c r="GC46" i="18"/>
  <c r="GB46" i="18"/>
  <c r="GA46" i="18"/>
  <c r="FW46" i="18"/>
  <c r="IG45" i="18"/>
  <c r="IF45" i="18"/>
  <c r="IE45" i="18"/>
  <c r="ID45" i="18"/>
  <c r="IC45" i="18"/>
  <c r="IB45" i="18"/>
  <c r="HX45" i="18"/>
  <c r="HU45" i="18"/>
  <c r="HT45" i="18"/>
  <c r="HS45" i="18"/>
  <c r="HO45" i="18"/>
  <c r="HK45" i="18"/>
  <c r="HJ45" i="18"/>
  <c r="HI45" i="18"/>
  <c r="HH45" i="18"/>
  <c r="HG45" i="18"/>
  <c r="HF45" i="18"/>
  <c r="HB45" i="18"/>
  <c r="GY45" i="18"/>
  <c r="GW45" i="18"/>
  <c r="GX45" i="18" s="1"/>
  <c r="GS45" i="18"/>
  <c r="GO45" i="18"/>
  <c r="GN45" i="18"/>
  <c r="GM45" i="18"/>
  <c r="GL45" i="18"/>
  <c r="GK45" i="18"/>
  <c r="GJ45" i="18"/>
  <c r="GF45" i="18"/>
  <c r="GE45" i="18"/>
  <c r="GC45" i="18"/>
  <c r="GB45" i="18"/>
  <c r="GA45" i="18"/>
  <c r="FW45" i="18"/>
  <c r="IF44" i="18"/>
  <c r="ID44" i="18"/>
  <c r="IC44" i="18"/>
  <c r="IE44" i="18" s="1"/>
  <c r="IB44" i="18"/>
  <c r="HX44" i="18"/>
  <c r="HU44" i="18"/>
  <c r="HS44" i="18"/>
  <c r="HT44" i="18" s="1"/>
  <c r="HO44" i="18"/>
  <c r="HK44" i="18"/>
  <c r="HJ44" i="18"/>
  <c r="HI44" i="18"/>
  <c r="HH44" i="18"/>
  <c r="HG44" i="18"/>
  <c r="HF44" i="18"/>
  <c r="HB44" i="18"/>
  <c r="GY44" i="18"/>
  <c r="GX44" i="18"/>
  <c r="GW44" i="18"/>
  <c r="GS44" i="18"/>
  <c r="GO44" i="18"/>
  <c r="GN44" i="18"/>
  <c r="GM44" i="18"/>
  <c r="GL44" i="18"/>
  <c r="GK44" i="18"/>
  <c r="GJ44" i="18"/>
  <c r="GF44" i="18"/>
  <c r="GC44" i="18"/>
  <c r="GA44" i="18"/>
  <c r="GB44" i="18" s="1"/>
  <c r="FW44" i="18"/>
  <c r="IG43" i="18"/>
  <c r="IF43" i="18"/>
  <c r="IE43" i="18"/>
  <c r="ID43" i="18"/>
  <c r="IC43" i="18"/>
  <c r="IB43" i="18"/>
  <c r="HX43" i="18"/>
  <c r="HW43" i="18"/>
  <c r="HU43" i="18"/>
  <c r="HT43" i="18"/>
  <c r="HS43" i="18"/>
  <c r="HO43" i="18"/>
  <c r="HK43" i="18"/>
  <c r="HJ43" i="18"/>
  <c r="HI43" i="18"/>
  <c r="HH43" i="18"/>
  <c r="HG43" i="18"/>
  <c r="HF43" i="18"/>
  <c r="HB43" i="18"/>
  <c r="HA43" i="18"/>
  <c r="GY43" i="18"/>
  <c r="GX43" i="18"/>
  <c r="GW43" i="18"/>
  <c r="GS43" i="18"/>
  <c r="GO43" i="18"/>
  <c r="GN43" i="18"/>
  <c r="GM43" i="18"/>
  <c r="GL43" i="18"/>
  <c r="GK43" i="18"/>
  <c r="GJ43" i="18"/>
  <c r="GF43" i="18"/>
  <c r="GE43" i="18"/>
  <c r="GC43" i="18"/>
  <c r="GB43" i="18"/>
  <c r="GA43" i="18"/>
  <c r="FW43" i="18"/>
  <c r="IG42" i="18"/>
  <c r="IF42" i="18"/>
  <c r="IE42" i="18"/>
  <c r="ID42" i="18"/>
  <c r="IC42" i="18"/>
  <c r="IB42" i="18"/>
  <c r="HX42" i="18"/>
  <c r="HU42" i="18"/>
  <c r="HT42" i="18"/>
  <c r="HS42" i="18"/>
  <c r="HO42" i="18"/>
  <c r="HK42" i="18"/>
  <c r="HJ42" i="18"/>
  <c r="HI42" i="18"/>
  <c r="HH42" i="18"/>
  <c r="HG42" i="18"/>
  <c r="HF42" i="18"/>
  <c r="HB42" i="18"/>
  <c r="GY42" i="18"/>
  <c r="GW42" i="18"/>
  <c r="GX42" i="18" s="1"/>
  <c r="GS42" i="18"/>
  <c r="GO42" i="18"/>
  <c r="GN42" i="18"/>
  <c r="GM42" i="18"/>
  <c r="GL42" i="18"/>
  <c r="GK42" i="18"/>
  <c r="GJ42" i="18"/>
  <c r="GF42" i="18"/>
  <c r="GE42" i="18"/>
  <c r="GC42" i="18"/>
  <c r="GB42" i="18"/>
  <c r="GA42" i="18"/>
  <c r="FW42" i="18"/>
  <c r="IG41" i="18"/>
  <c r="IF41" i="18"/>
  <c r="IE41" i="18"/>
  <c r="ID41" i="18"/>
  <c r="IC41" i="18"/>
  <c r="IB41" i="18"/>
  <c r="HX41" i="18"/>
  <c r="HU41" i="18"/>
  <c r="HT41" i="18"/>
  <c r="HS41" i="18"/>
  <c r="HO41" i="18"/>
  <c r="HK41" i="18"/>
  <c r="HJ41" i="18"/>
  <c r="HI41" i="18"/>
  <c r="HH41" i="18"/>
  <c r="HG41" i="18"/>
  <c r="HF41" i="18"/>
  <c r="HB41" i="18"/>
  <c r="GY41" i="18"/>
  <c r="GW41" i="18"/>
  <c r="GX41" i="18" s="1"/>
  <c r="GS41" i="18"/>
  <c r="GO41" i="18"/>
  <c r="GN41" i="18"/>
  <c r="GM41" i="18"/>
  <c r="GL41" i="18"/>
  <c r="GK41" i="18"/>
  <c r="GJ41" i="18"/>
  <c r="GF41" i="18"/>
  <c r="GC41" i="18"/>
  <c r="GA41" i="18"/>
  <c r="GB41" i="18" s="1"/>
  <c r="FW41" i="18"/>
  <c r="IG40" i="18"/>
  <c r="IF40" i="18"/>
  <c r="IE40" i="18"/>
  <c r="ID40" i="18"/>
  <c r="IC40" i="18"/>
  <c r="IB40" i="18"/>
  <c r="HX40" i="18"/>
  <c r="HW40" i="18"/>
  <c r="HU40" i="18"/>
  <c r="HT40" i="18"/>
  <c r="HS40" i="18"/>
  <c r="HO40" i="18"/>
  <c r="HK40" i="18"/>
  <c r="HJ40" i="18"/>
  <c r="HI40" i="18"/>
  <c r="HH40" i="18"/>
  <c r="HG40" i="18"/>
  <c r="HF40" i="18"/>
  <c r="HB40" i="18"/>
  <c r="HA40" i="18"/>
  <c r="GY40" i="18"/>
  <c r="GX40" i="18"/>
  <c r="GW40" i="18"/>
  <c r="GS40" i="18"/>
  <c r="GO40" i="18"/>
  <c r="GN40" i="18"/>
  <c r="GM40" i="18"/>
  <c r="GL40" i="18"/>
  <c r="GK40" i="18"/>
  <c r="GJ40" i="18"/>
  <c r="GF40" i="18"/>
  <c r="GE40" i="18"/>
  <c r="GC40" i="18"/>
  <c r="GB40" i="18"/>
  <c r="GA40" i="18"/>
  <c r="FW40" i="18"/>
  <c r="IG39" i="18"/>
  <c r="IF39" i="18"/>
  <c r="IE39" i="18"/>
  <c r="ID39" i="18"/>
  <c r="IC39" i="18"/>
  <c r="IB39" i="18"/>
  <c r="HX39" i="18"/>
  <c r="HW39" i="18"/>
  <c r="HU39" i="18"/>
  <c r="HT39" i="18"/>
  <c r="HS39" i="18"/>
  <c r="HO39" i="18"/>
  <c r="HK39" i="18"/>
  <c r="HJ39" i="18"/>
  <c r="HI39" i="18"/>
  <c r="HH39" i="18"/>
  <c r="HG39" i="18"/>
  <c r="HF39" i="18"/>
  <c r="HB39" i="18"/>
  <c r="HA39" i="18"/>
  <c r="GY39" i="18"/>
  <c r="GX39" i="18"/>
  <c r="GW39" i="18"/>
  <c r="GS39" i="18"/>
  <c r="GO39" i="18"/>
  <c r="GN39" i="18"/>
  <c r="GM39" i="18"/>
  <c r="GL39" i="18"/>
  <c r="GK39" i="18"/>
  <c r="GJ39" i="18"/>
  <c r="GF39" i="18"/>
  <c r="GE39" i="18"/>
  <c r="GC39" i="18"/>
  <c r="GB39" i="18"/>
  <c r="GA39" i="18"/>
  <c r="FW39" i="18"/>
  <c r="IG38" i="18"/>
  <c r="IF38" i="18"/>
  <c r="IE38" i="18"/>
  <c r="ID38" i="18"/>
  <c r="IC38" i="18"/>
  <c r="IB38" i="18"/>
  <c r="HX38" i="18"/>
  <c r="HU38" i="18"/>
  <c r="HS38" i="18"/>
  <c r="HT38" i="18" s="1"/>
  <c r="HO38" i="18"/>
  <c r="HK38" i="18"/>
  <c r="HJ38" i="18"/>
  <c r="HI38" i="18"/>
  <c r="HH38" i="18"/>
  <c r="HG38" i="18"/>
  <c r="HF38" i="18"/>
  <c r="HB38" i="18"/>
  <c r="HA38" i="18"/>
  <c r="GY38" i="18"/>
  <c r="GX38" i="18"/>
  <c r="GW38" i="18"/>
  <c r="GO38" i="18"/>
  <c r="GN38" i="18"/>
  <c r="GM38" i="18"/>
  <c r="GL38" i="18"/>
  <c r="GK38" i="18"/>
  <c r="GJ38" i="18"/>
  <c r="GF38" i="18"/>
  <c r="GC38" i="18"/>
  <c r="GA38" i="18"/>
  <c r="GB38" i="18" s="1"/>
  <c r="GE38" i="18" s="1"/>
  <c r="FW38" i="18"/>
  <c r="IG37" i="18"/>
  <c r="IF37" i="18"/>
  <c r="IE37" i="18"/>
  <c r="ID37" i="18"/>
  <c r="IC37" i="18"/>
  <c r="IB37" i="18"/>
  <c r="HX37" i="18"/>
  <c r="HW37" i="18"/>
  <c r="HU37" i="18"/>
  <c r="HT37" i="18"/>
  <c r="HS37" i="18"/>
  <c r="HO37" i="18"/>
  <c r="HK37" i="18"/>
  <c r="HJ37" i="18"/>
  <c r="HI37" i="18"/>
  <c r="HH37" i="18"/>
  <c r="HG37" i="18"/>
  <c r="HF37" i="18"/>
  <c r="HB37" i="18"/>
  <c r="HA37" i="18"/>
  <c r="GY37" i="18"/>
  <c r="GX37" i="18"/>
  <c r="GW37" i="18"/>
  <c r="GS37" i="18"/>
  <c r="GO37" i="18"/>
  <c r="GN37" i="18"/>
  <c r="GM37" i="18"/>
  <c r="GL37" i="18"/>
  <c r="GK37" i="18"/>
  <c r="GJ37" i="18"/>
  <c r="GF37" i="18"/>
  <c r="GE37" i="18"/>
  <c r="GC37" i="18"/>
  <c r="GB37" i="18"/>
  <c r="GA37" i="18"/>
  <c r="FW37" i="18"/>
  <c r="IG36" i="18"/>
  <c r="IF36" i="18"/>
  <c r="IE36" i="18"/>
  <c r="ID36" i="18"/>
  <c r="IC36" i="18"/>
  <c r="IB36" i="18"/>
  <c r="HX36" i="18"/>
  <c r="HW36" i="18"/>
  <c r="HU36" i="18"/>
  <c r="HT36" i="18"/>
  <c r="HS36" i="18"/>
  <c r="HO36" i="18"/>
  <c r="HK36" i="18"/>
  <c r="HJ36" i="18"/>
  <c r="HI36" i="18"/>
  <c r="HH36" i="18"/>
  <c r="HG36" i="18"/>
  <c r="HF36" i="18"/>
  <c r="HB36" i="18"/>
  <c r="HA36" i="18"/>
  <c r="GY36" i="18"/>
  <c r="GX36" i="18"/>
  <c r="GW36" i="18"/>
  <c r="GS36" i="18"/>
  <c r="GO36" i="18"/>
  <c r="GN36" i="18"/>
  <c r="GM36" i="18"/>
  <c r="GL36" i="18"/>
  <c r="GK36" i="18"/>
  <c r="GJ36" i="18"/>
  <c r="GF36" i="18"/>
  <c r="GE36" i="18"/>
  <c r="GC36" i="18"/>
  <c r="GB36" i="18"/>
  <c r="GA36" i="18"/>
  <c r="FW36" i="18"/>
  <c r="IG35" i="18"/>
  <c r="IF35" i="18"/>
  <c r="IE35" i="18"/>
  <c r="ID35" i="18"/>
  <c r="IC35" i="18"/>
  <c r="IB35" i="18"/>
  <c r="HX35" i="18"/>
  <c r="HW35" i="18"/>
  <c r="HU35" i="18"/>
  <c r="HT35" i="18"/>
  <c r="HS35" i="18"/>
  <c r="HJ35" i="18"/>
  <c r="HH35" i="18"/>
  <c r="HG35" i="18"/>
  <c r="HF35" i="18"/>
  <c r="HB35" i="18"/>
  <c r="GY35" i="18"/>
  <c r="GW35" i="18"/>
  <c r="GX35" i="18" s="1"/>
  <c r="HA35" i="18" s="1"/>
  <c r="GS35" i="18"/>
  <c r="GO35" i="18"/>
  <c r="GN35" i="18"/>
  <c r="GM35" i="18"/>
  <c r="GL35" i="18"/>
  <c r="GK35" i="18"/>
  <c r="GJ35" i="18"/>
  <c r="GF35" i="18"/>
  <c r="GE35" i="18"/>
  <c r="GC35" i="18"/>
  <c r="GB35" i="18"/>
  <c r="GA35" i="18"/>
  <c r="IG34" i="18"/>
  <c r="IF34" i="18"/>
  <c r="IE34" i="18"/>
  <c r="ID34" i="18"/>
  <c r="IC34" i="18"/>
  <c r="IB34" i="18"/>
  <c r="HX34" i="18"/>
  <c r="HW34" i="18"/>
  <c r="HU34" i="18"/>
  <c r="HT34" i="18"/>
  <c r="HS34" i="18"/>
  <c r="HO34" i="18"/>
  <c r="HK34" i="18"/>
  <c r="HJ34" i="18"/>
  <c r="HI34" i="18"/>
  <c r="HH34" i="18"/>
  <c r="HG34" i="18"/>
  <c r="HF34" i="18"/>
  <c r="HB34" i="18"/>
  <c r="HA34" i="18"/>
  <c r="GY34" i="18"/>
  <c r="GX34" i="18"/>
  <c r="GW34" i="18"/>
  <c r="GS34" i="18"/>
  <c r="GO34" i="18"/>
  <c r="GN34" i="18"/>
  <c r="GM34" i="18"/>
  <c r="GL34" i="18"/>
  <c r="GK34" i="18"/>
  <c r="GJ34" i="18"/>
  <c r="GF34" i="18"/>
  <c r="GE34" i="18"/>
  <c r="GC34" i="18"/>
  <c r="GB34" i="18"/>
  <c r="GA34" i="18"/>
  <c r="FW34" i="18"/>
  <c r="IG33" i="18"/>
  <c r="IF33" i="18"/>
  <c r="IE33" i="18"/>
  <c r="ID33" i="18"/>
  <c r="IC33" i="18"/>
  <c r="IB33" i="18"/>
  <c r="HX33" i="18"/>
  <c r="HW33" i="18"/>
  <c r="HU33" i="18"/>
  <c r="HT33" i="18"/>
  <c r="HS33" i="18"/>
  <c r="HO33" i="18"/>
  <c r="HK33" i="18"/>
  <c r="HJ33" i="18"/>
  <c r="HI33" i="18"/>
  <c r="HH33" i="18"/>
  <c r="HG33" i="18"/>
  <c r="HF33" i="18"/>
  <c r="HB33" i="18"/>
  <c r="GY33" i="18"/>
  <c r="GX33" i="18"/>
  <c r="GW33" i="18"/>
  <c r="GS33" i="18"/>
  <c r="GO33" i="18"/>
  <c r="GN33" i="18"/>
  <c r="GM33" i="18"/>
  <c r="GL33" i="18"/>
  <c r="GK33" i="18"/>
  <c r="GJ33" i="18"/>
  <c r="GF33" i="18"/>
  <c r="GE33" i="18"/>
  <c r="GC33" i="18"/>
  <c r="GB33" i="18"/>
  <c r="GA33" i="18"/>
  <c r="FW33" i="18"/>
  <c r="IG32" i="18"/>
  <c r="IF32" i="18"/>
  <c r="IE32" i="18"/>
  <c r="ID32" i="18"/>
  <c r="IC32" i="18"/>
  <c r="IB32" i="18"/>
  <c r="HX32" i="18"/>
  <c r="HU32" i="18"/>
  <c r="HS32" i="18"/>
  <c r="HT32" i="18" s="1"/>
  <c r="HW32" i="18" s="1"/>
  <c r="HO32" i="18"/>
  <c r="HK32" i="18"/>
  <c r="HJ32" i="18"/>
  <c r="HI32" i="18"/>
  <c r="HH32" i="18"/>
  <c r="HG32" i="18"/>
  <c r="HF32" i="18"/>
  <c r="HB32" i="18"/>
  <c r="GY32" i="18"/>
  <c r="GW32" i="18"/>
  <c r="GX32" i="18" s="1"/>
  <c r="HA32" i="18" s="1"/>
  <c r="GS32" i="18"/>
  <c r="GO32" i="18"/>
  <c r="GN32" i="18"/>
  <c r="GM32" i="18"/>
  <c r="GL32" i="18"/>
  <c r="GK32" i="18"/>
  <c r="GJ32" i="18"/>
  <c r="GF32" i="18"/>
  <c r="GC32" i="18"/>
  <c r="GA32" i="18"/>
  <c r="GB32" i="18" s="1"/>
  <c r="FW32" i="18"/>
  <c r="IG31" i="18"/>
  <c r="IF31" i="18"/>
  <c r="IE31" i="18"/>
  <c r="ID31" i="18"/>
  <c r="IC31" i="18"/>
  <c r="IB31" i="18"/>
  <c r="HX31" i="18"/>
  <c r="HW31" i="18"/>
  <c r="HU31" i="18"/>
  <c r="HT31" i="18"/>
  <c r="HS31" i="18"/>
  <c r="HO31" i="18"/>
  <c r="HK31" i="18"/>
  <c r="HJ31" i="18"/>
  <c r="HI31" i="18"/>
  <c r="HH31" i="18"/>
  <c r="HG31" i="18"/>
  <c r="HF31" i="18"/>
  <c r="HB31" i="18"/>
  <c r="HA31" i="18"/>
  <c r="GY31" i="18"/>
  <c r="GX31" i="18"/>
  <c r="GW31" i="18"/>
  <c r="GS31" i="18"/>
  <c r="GO31" i="18"/>
  <c r="GN31" i="18"/>
  <c r="GM31" i="18"/>
  <c r="GL31" i="18"/>
  <c r="GK31" i="18"/>
  <c r="GJ31" i="18"/>
  <c r="GF31" i="18"/>
  <c r="GE31" i="18"/>
  <c r="GC31" i="18"/>
  <c r="GB31" i="18"/>
  <c r="GA31" i="18"/>
  <c r="FW31" i="18"/>
  <c r="IG30" i="18"/>
  <c r="IF30" i="18"/>
  <c r="IE30" i="18"/>
  <c r="ID30" i="18"/>
  <c r="IC30" i="18"/>
  <c r="IB30" i="18"/>
  <c r="HX30" i="18"/>
  <c r="HW30" i="18"/>
  <c r="HU30" i="18"/>
  <c r="HT30" i="18"/>
  <c r="HS30" i="18"/>
  <c r="HO30" i="18"/>
  <c r="HK30" i="18"/>
  <c r="HJ30" i="18"/>
  <c r="HI30" i="18"/>
  <c r="HH30" i="18"/>
  <c r="HG30" i="18"/>
  <c r="HF30" i="18"/>
  <c r="HB30" i="18"/>
  <c r="HA30" i="18"/>
  <c r="GY30" i="18"/>
  <c r="GX30" i="18"/>
  <c r="GW30" i="18"/>
  <c r="GS30" i="18"/>
  <c r="GO30" i="18"/>
  <c r="GN30" i="18"/>
  <c r="GM30" i="18"/>
  <c r="GL30" i="18"/>
  <c r="GK30" i="18"/>
  <c r="GJ30" i="18"/>
  <c r="GF30" i="18"/>
  <c r="GE30" i="18"/>
  <c r="GC30" i="18"/>
  <c r="GB30" i="18"/>
  <c r="GA30" i="18"/>
  <c r="FW30" i="18"/>
  <c r="IG29" i="18"/>
  <c r="IF29" i="18"/>
  <c r="IE29" i="18"/>
  <c r="ID29" i="18"/>
  <c r="IC29" i="18"/>
  <c r="IB29" i="18"/>
  <c r="HX29" i="18"/>
  <c r="HU29" i="18"/>
  <c r="HT29" i="18"/>
  <c r="HS29" i="18"/>
  <c r="HO29" i="18"/>
  <c r="HJ29" i="18"/>
  <c r="HH29" i="18"/>
  <c r="HG29" i="18"/>
  <c r="HI29" i="18" s="1"/>
  <c r="HF29" i="18"/>
  <c r="HB29" i="18"/>
  <c r="GY29" i="18"/>
  <c r="GW29" i="18"/>
  <c r="GX29" i="18" s="1"/>
  <c r="HA29" i="18" s="1"/>
  <c r="GS29" i="18"/>
  <c r="GN29" i="18"/>
  <c r="GL29" i="18"/>
  <c r="GK29" i="18"/>
  <c r="GM29" i="18" s="1"/>
  <c r="GJ29" i="18"/>
  <c r="GF29" i="18"/>
  <c r="GC29" i="18"/>
  <c r="GB29" i="18"/>
  <c r="GE29" i="18" s="1"/>
  <c r="GA29" i="18"/>
  <c r="FW29" i="18"/>
  <c r="IG28" i="18"/>
  <c r="IF28" i="18"/>
  <c r="IE28" i="18"/>
  <c r="ID28" i="18"/>
  <c r="IC28" i="18"/>
  <c r="IB28" i="18"/>
  <c r="HX28" i="18"/>
  <c r="HW28" i="18"/>
  <c r="HU28" i="18"/>
  <c r="HT28" i="18"/>
  <c r="HS28" i="18"/>
  <c r="HO28" i="18"/>
  <c r="HK28" i="18"/>
  <c r="HJ28" i="18"/>
  <c r="HI28" i="18"/>
  <c r="HH28" i="18"/>
  <c r="HG28" i="18"/>
  <c r="HF28" i="18"/>
  <c r="HB28" i="18"/>
  <c r="HA28" i="18"/>
  <c r="GY28" i="18"/>
  <c r="GX28" i="18"/>
  <c r="GW28" i="18"/>
  <c r="GS28" i="18"/>
  <c r="GO28" i="18"/>
  <c r="GN28" i="18"/>
  <c r="GM28" i="18"/>
  <c r="GL28" i="18"/>
  <c r="GK28" i="18"/>
  <c r="GJ28" i="18"/>
  <c r="GF28" i="18"/>
  <c r="GE28" i="18"/>
  <c r="GC28" i="18"/>
  <c r="GB28" i="18"/>
  <c r="GA28" i="18"/>
  <c r="FW28" i="18"/>
  <c r="IG27" i="18"/>
  <c r="IF27" i="18"/>
  <c r="IE27" i="18"/>
  <c r="ID27" i="18"/>
  <c r="IC27" i="18"/>
  <c r="IB27" i="18"/>
  <c r="HX27" i="18"/>
  <c r="HW27" i="18"/>
  <c r="HU27" i="18"/>
  <c r="HT27" i="18"/>
  <c r="HS27" i="18"/>
  <c r="HO27" i="18"/>
  <c r="HK27" i="18"/>
  <c r="HJ27" i="18"/>
  <c r="HI27" i="18"/>
  <c r="HH27" i="18"/>
  <c r="HG27" i="18"/>
  <c r="HF27" i="18"/>
  <c r="HB27" i="18"/>
  <c r="HA27" i="18"/>
  <c r="GY27" i="18"/>
  <c r="GX27" i="18"/>
  <c r="GW27" i="18"/>
  <c r="GS27" i="18"/>
  <c r="GO27" i="18"/>
  <c r="GN27" i="18"/>
  <c r="GM27" i="18"/>
  <c r="GL27" i="18"/>
  <c r="GK27" i="18"/>
  <c r="GJ27" i="18"/>
  <c r="GF27" i="18"/>
  <c r="GE27" i="18"/>
  <c r="GC27" i="18"/>
  <c r="GB27" i="18"/>
  <c r="GA27" i="18"/>
  <c r="FW27" i="18"/>
  <c r="IG26" i="18"/>
  <c r="IF26" i="18"/>
  <c r="IE26" i="18"/>
  <c r="ID26" i="18"/>
  <c r="IC26" i="18"/>
  <c r="IB26" i="18"/>
  <c r="HX26" i="18"/>
  <c r="HU26" i="18"/>
  <c r="HS26" i="18"/>
  <c r="HT26" i="18" s="1"/>
  <c r="HO26" i="18"/>
  <c r="HK26" i="18"/>
  <c r="HJ26" i="18"/>
  <c r="HI26" i="18"/>
  <c r="HH26" i="18"/>
  <c r="HG26" i="18"/>
  <c r="HF26" i="18"/>
  <c r="HB26" i="18"/>
  <c r="GY26" i="18"/>
  <c r="GX26" i="18"/>
  <c r="HA26" i="18" s="1"/>
  <c r="GW26" i="18"/>
  <c r="GS26" i="18"/>
  <c r="GO26" i="18"/>
  <c r="GN26" i="18"/>
  <c r="GM26" i="18"/>
  <c r="GL26" i="18"/>
  <c r="GK26" i="18"/>
  <c r="GJ26" i="18"/>
  <c r="GF26" i="18"/>
  <c r="GC26" i="18"/>
  <c r="GA26" i="18"/>
  <c r="GB26" i="18" s="1"/>
  <c r="FW26" i="18"/>
  <c r="IG25" i="18"/>
  <c r="IF25" i="18"/>
  <c r="IE25" i="18"/>
  <c r="ID25" i="18"/>
  <c r="IC25" i="18"/>
  <c r="IB25" i="18"/>
  <c r="HX25" i="18"/>
  <c r="HW25" i="18"/>
  <c r="HU25" i="18"/>
  <c r="HT25" i="18"/>
  <c r="HS25" i="18"/>
  <c r="HO25" i="18"/>
  <c r="HK25" i="18"/>
  <c r="HJ25" i="18"/>
  <c r="HI25" i="18"/>
  <c r="HH25" i="18"/>
  <c r="HG25" i="18"/>
  <c r="HF25" i="18"/>
  <c r="HB25" i="18"/>
  <c r="HA25" i="18"/>
  <c r="GY25" i="18"/>
  <c r="GX25" i="18"/>
  <c r="GW25" i="18"/>
  <c r="GS25" i="18"/>
  <c r="GO25" i="18"/>
  <c r="GN25" i="18"/>
  <c r="GM25" i="18"/>
  <c r="GL25" i="18"/>
  <c r="GK25" i="18"/>
  <c r="GJ25" i="18"/>
  <c r="GF25" i="18"/>
  <c r="GE25" i="18"/>
  <c r="GC25" i="18"/>
  <c r="GB25" i="18"/>
  <c r="GA25" i="18"/>
  <c r="FW25" i="18"/>
  <c r="IG24" i="18"/>
  <c r="IF24" i="18"/>
  <c r="IE24" i="18"/>
  <c r="ID24" i="18"/>
  <c r="IC24" i="18"/>
  <c r="IB24" i="18"/>
  <c r="HX24" i="18"/>
  <c r="HW24" i="18"/>
  <c r="HU24" i="18"/>
  <c r="HT24" i="18"/>
  <c r="HS24" i="18"/>
  <c r="HO24" i="18"/>
  <c r="HK24" i="18"/>
  <c r="HJ24" i="18"/>
  <c r="HI24" i="18"/>
  <c r="HH24" i="18"/>
  <c r="HG24" i="18"/>
  <c r="HF24" i="18"/>
  <c r="HB24" i="18"/>
  <c r="HA24" i="18"/>
  <c r="GY24" i="18"/>
  <c r="GX24" i="18"/>
  <c r="GW24" i="18"/>
  <c r="GS24" i="18"/>
  <c r="GO24" i="18"/>
  <c r="GN24" i="18"/>
  <c r="GM24" i="18"/>
  <c r="GL24" i="18"/>
  <c r="GK24" i="18"/>
  <c r="GJ24" i="18"/>
  <c r="GF24" i="18"/>
  <c r="GE24" i="18"/>
  <c r="GC24" i="18"/>
  <c r="GB24" i="18"/>
  <c r="GA24" i="18"/>
  <c r="FW24" i="18"/>
  <c r="IG23" i="18"/>
  <c r="IF23" i="18"/>
  <c r="IE23" i="18"/>
  <c r="ID23" i="18"/>
  <c r="IC23" i="18"/>
  <c r="IB23" i="18"/>
  <c r="HX23" i="18"/>
  <c r="HU23" i="18"/>
  <c r="HS23" i="18"/>
  <c r="HT23" i="18" s="1"/>
  <c r="HO23" i="18"/>
  <c r="HK23" i="18"/>
  <c r="HJ23" i="18"/>
  <c r="HI23" i="18"/>
  <c r="HH23" i="18"/>
  <c r="HG23" i="18"/>
  <c r="HF23" i="18"/>
  <c r="HB23" i="18"/>
  <c r="GY23" i="18"/>
  <c r="GX23" i="18"/>
  <c r="HA23" i="18" s="1"/>
  <c r="GW23" i="18"/>
  <c r="GS23" i="18"/>
  <c r="GO23" i="18"/>
  <c r="GN23" i="18"/>
  <c r="GM23" i="18"/>
  <c r="GL23" i="18"/>
  <c r="GK23" i="18"/>
  <c r="GJ23" i="18"/>
  <c r="GF23" i="18"/>
  <c r="GC23" i="18"/>
  <c r="GA23" i="18"/>
  <c r="GB23" i="18" s="1"/>
  <c r="FW23" i="18"/>
  <c r="IG22" i="18"/>
  <c r="IF22" i="18"/>
  <c r="IE22" i="18"/>
  <c r="ID22" i="18"/>
  <c r="IC22" i="18"/>
  <c r="IB22" i="18"/>
  <c r="HX22" i="18"/>
  <c r="HW22" i="18"/>
  <c r="HU22" i="18"/>
  <c r="HT22" i="18"/>
  <c r="HS22" i="18"/>
  <c r="HO22" i="18"/>
  <c r="HK22" i="18"/>
  <c r="HJ22" i="18"/>
  <c r="HI22" i="18"/>
  <c r="HH22" i="18"/>
  <c r="HG22" i="18"/>
  <c r="HF22" i="18"/>
  <c r="HB22" i="18"/>
  <c r="HA22" i="18"/>
  <c r="GY22" i="18"/>
  <c r="GX22" i="18"/>
  <c r="GW22" i="18"/>
  <c r="GS22" i="18"/>
  <c r="GO22" i="18"/>
  <c r="GN22" i="18"/>
  <c r="GM22" i="18"/>
  <c r="GL22" i="18"/>
  <c r="GK22" i="18"/>
  <c r="GJ22" i="18"/>
  <c r="GF22" i="18"/>
  <c r="GE22" i="18"/>
  <c r="GC22" i="18"/>
  <c r="GB22" i="18"/>
  <c r="GA22" i="18"/>
  <c r="FW22" i="18"/>
  <c r="IG21" i="18"/>
  <c r="IF21" i="18"/>
  <c r="IE21" i="18"/>
  <c r="ID21" i="18"/>
  <c r="IC21" i="18"/>
  <c r="IB21" i="18"/>
  <c r="HX21" i="18"/>
  <c r="HW21" i="18"/>
  <c r="HU21" i="18"/>
  <c r="HT21" i="18"/>
  <c r="HS21" i="18"/>
  <c r="HO21" i="18"/>
  <c r="HK21" i="18"/>
  <c r="HJ21" i="18"/>
  <c r="HI21" i="18"/>
  <c r="HH21" i="18"/>
  <c r="HG21" i="18"/>
  <c r="HF21" i="18"/>
  <c r="HB21" i="18"/>
  <c r="HA21" i="18"/>
  <c r="GY21" i="18"/>
  <c r="GX21" i="18"/>
  <c r="GW21" i="18"/>
  <c r="GS21" i="18"/>
  <c r="GO21" i="18"/>
  <c r="GN21" i="18"/>
  <c r="GM21" i="18"/>
  <c r="GL21" i="18"/>
  <c r="GK21" i="18"/>
  <c r="GJ21" i="18"/>
  <c r="GF21" i="18"/>
  <c r="GE21" i="18"/>
  <c r="GC21" i="18"/>
  <c r="GB21" i="18"/>
  <c r="GA21" i="18"/>
  <c r="FW21" i="18"/>
  <c r="IG20" i="18"/>
  <c r="IF20" i="18"/>
  <c r="IE20" i="18"/>
  <c r="ID20" i="18"/>
  <c r="IC20" i="18"/>
  <c r="IB20" i="18"/>
  <c r="HX20" i="18"/>
  <c r="HW20" i="18"/>
  <c r="HU20" i="18"/>
  <c r="HT20" i="18"/>
  <c r="HS20" i="18"/>
  <c r="HJ20" i="18"/>
  <c r="HK20" i="18" s="1"/>
  <c r="HH20" i="18"/>
  <c r="HG20" i="18"/>
  <c r="HF20" i="18"/>
  <c r="HB20" i="18"/>
  <c r="GY20" i="18"/>
  <c r="GW20" i="18"/>
  <c r="GX20" i="18" s="1"/>
  <c r="HA20" i="18" s="1"/>
  <c r="GS20" i="18"/>
  <c r="GO20" i="18"/>
  <c r="GN20" i="18"/>
  <c r="GM20" i="18"/>
  <c r="GL20" i="18"/>
  <c r="GK20" i="18"/>
  <c r="GJ20" i="18"/>
  <c r="GF20" i="18"/>
  <c r="GC20" i="18"/>
  <c r="GB20" i="18"/>
  <c r="GA20" i="18"/>
  <c r="FW20" i="18"/>
  <c r="IG19" i="18"/>
  <c r="IF19" i="18"/>
  <c r="IE19" i="18"/>
  <c r="ID19" i="18"/>
  <c r="IC19" i="18"/>
  <c r="IB19" i="18"/>
  <c r="HX19" i="18"/>
  <c r="HW19" i="18"/>
  <c r="HU19" i="18"/>
  <c r="HT19" i="18"/>
  <c r="HS19" i="18"/>
  <c r="HO19" i="18"/>
  <c r="HK19" i="18"/>
  <c r="HJ19" i="18"/>
  <c r="HI19" i="18"/>
  <c r="HH19" i="18"/>
  <c r="HG19" i="18"/>
  <c r="HF19" i="18"/>
  <c r="HB19" i="18"/>
  <c r="HA19" i="18"/>
  <c r="GY19" i="18"/>
  <c r="GX19" i="18"/>
  <c r="GW19" i="18"/>
  <c r="GS19" i="18"/>
  <c r="GO19" i="18"/>
  <c r="GN19" i="18"/>
  <c r="GM19" i="18"/>
  <c r="GL19" i="18"/>
  <c r="GK19" i="18"/>
  <c r="GJ19" i="18"/>
  <c r="GF19" i="18"/>
  <c r="GE19" i="18"/>
  <c r="GC19" i="18"/>
  <c r="GB19" i="18"/>
  <c r="GA19" i="18"/>
  <c r="FW19" i="18"/>
  <c r="IF18" i="18"/>
  <c r="ID18" i="18"/>
  <c r="IC18" i="18"/>
  <c r="IB18" i="18"/>
  <c r="HX18" i="18"/>
  <c r="HW18" i="18"/>
  <c r="HU18" i="18"/>
  <c r="HT18" i="18"/>
  <c r="HS18" i="18"/>
  <c r="HO18" i="18"/>
  <c r="HK18" i="18"/>
  <c r="HJ18" i="18"/>
  <c r="HI18" i="18"/>
  <c r="HH18" i="18"/>
  <c r="HG18" i="18"/>
  <c r="HF18" i="18"/>
  <c r="HB18" i="18"/>
  <c r="GY18" i="18"/>
  <c r="GX18" i="18"/>
  <c r="HA18" i="18" s="1"/>
  <c r="GW18" i="18"/>
  <c r="GS18" i="18"/>
  <c r="GO18" i="18"/>
  <c r="GN18" i="18"/>
  <c r="GM18" i="18"/>
  <c r="GL18" i="18"/>
  <c r="GK18" i="18"/>
  <c r="GJ18" i="18"/>
  <c r="GF18" i="18"/>
  <c r="GE18" i="18"/>
  <c r="GC18" i="18"/>
  <c r="GB18" i="18"/>
  <c r="GA18" i="18"/>
  <c r="FW18" i="18"/>
  <c r="IF17" i="18"/>
  <c r="ID17" i="18"/>
  <c r="IC17" i="18"/>
  <c r="IE17" i="18" s="1"/>
  <c r="IB17" i="18"/>
  <c r="HX17" i="18"/>
  <c r="HW17" i="18"/>
  <c r="HU17" i="18"/>
  <c r="HT17" i="18"/>
  <c r="HS17" i="18"/>
  <c r="HK17" i="18"/>
  <c r="HJ17" i="18"/>
  <c r="HI17" i="18"/>
  <c r="HH17" i="18"/>
  <c r="HG17" i="18"/>
  <c r="HF17" i="18"/>
  <c r="HB17" i="18"/>
  <c r="GY17" i="18"/>
  <c r="GW17" i="18"/>
  <c r="GX17" i="18" s="1"/>
  <c r="GS17" i="18"/>
  <c r="GN17" i="18"/>
  <c r="GL17" i="18"/>
  <c r="GK17" i="18"/>
  <c r="GM17" i="18" s="1"/>
  <c r="GO17" i="18" s="1"/>
  <c r="GJ17" i="18"/>
  <c r="GF17" i="18"/>
  <c r="GE17" i="18"/>
  <c r="GC17" i="18"/>
  <c r="GB17" i="18"/>
  <c r="GA17" i="18"/>
  <c r="IG16" i="18"/>
  <c r="IF16" i="18"/>
  <c r="IE16" i="18"/>
  <c r="ID16" i="18"/>
  <c r="IC16" i="18"/>
  <c r="IB16" i="18"/>
  <c r="HX16" i="18"/>
  <c r="HW16" i="18"/>
  <c r="HU16" i="18"/>
  <c r="HT16" i="18"/>
  <c r="HS16" i="18"/>
  <c r="HO16" i="18"/>
  <c r="HK16" i="18"/>
  <c r="HJ16" i="18"/>
  <c r="HI16" i="18"/>
  <c r="HH16" i="18"/>
  <c r="HG16" i="18"/>
  <c r="HF16" i="18"/>
  <c r="HB16" i="18"/>
  <c r="HA16" i="18"/>
  <c r="GY16" i="18"/>
  <c r="GX16" i="18"/>
  <c r="GW16" i="18"/>
  <c r="GS16" i="18"/>
  <c r="GO16" i="18"/>
  <c r="GN16" i="18"/>
  <c r="GM16" i="18"/>
  <c r="GL16" i="18"/>
  <c r="GK16" i="18"/>
  <c r="GJ16" i="18"/>
  <c r="GF16" i="18"/>
  <c r="GE16" i="18"/>
  <c r="GC16" i="18"/>
  <c r="GB16" i="18"/>
  <c r="GA16" i="18"/>
  <c r="FW16" i="18"/>
  <c r="IG15" i="18"/>
  <c r="IF15" i="18"/>
  <c r="IE15" i="18"/>
  <c r="ID15" i="18"/>
  <c r="IC15" i="18"/>
  <c r="IB15" i="18"/>
  <c r="HX15" i="18"/>
  <c r="HU15" i="18"/>
  <c r="HS15" i="18"/>
  <c r="HT15" i="18" s="1"/>
  <c r="HW15" i="18" s="1"/>
  <c r="HO15" i="18"/>
  <c r="HK15" i="18"/>
  <c r="HJ15" i="18"/>
  <c r="HI15" i="18"/>
  <c r="HH15" i="18"/>
  <c r="HG15" i="18"/>
  <c r="HF15" i="18"/>
  <c r="HB15" i="18"/>
  <c r="HA15" i="18"/>
  <c r="GY15" i="18"/>
  <c r="GX15" i="18"/>
  <c r="GW15" i="18"/>
  <c r="GS15" i="18"/>
  <c r="GO15" i="18"/>
  <c r="GN15" i="18"/>
  <c r="GM15" i="18"/>
  <c r="GL15" i="18"/>
  <c r="GK15" i="18"/>
  <c r="GJ15" i="18"/>
  <c r="GF15" i="18"/>
  <c r="GE15" i="18"/>
  <c r="GC15" i="18"/>
  <c r="GB15" i="18"/>
  <c r="GA15" i="18"/>
  <c r="FW15" i="18"/>
  <c r="IG14" i="18"/>
  <c r="IF14" i="18"/>
  <c r="IE14" i="18"/>
  <c r="ID14" i="18"/>
  <c r="IC14" i="18"/>
  <c r="IB14" i="18"/>
  <c r="HX14" i="18"/>
  <c r="HU14" i="18"/>
  <c r="HS14" i="18"/>
  <c r="HT14" i="18" s="1"/>
  <c r="HO14" i="18"/>
  <c r="HK14" i="18"/>
  <c r="HJ14" i="18"/>
  <c r="HI14" i="18"/>
  <c r="HH14" i="18"/>
  <c r="HG14" i="18"/>
  <c r="HF14" i="18"/>
  <c r="HB14" i="18"/>
  <c r="HA14" i="18"/>
  <c r="GY14" i="18"/>
  <c r="GX14" i="18"/>
  <c r="GW14" i="18"/>
  <c r="GO14" i="18"/>
  <c r="GN14" i="18"/>
  <c r="GM14" i="18"/>
  <c r="GL14" i="18"/>
  <c r="GK14" i="18"/>
  <c r="GJ14" i="18"/>
  <c r="GF14" i="18"/>
  <c r="GC14" i="18"/>
  <c r="GA14" i="18"/>
  <c r="GB14" i="18" s="1"/>
  <c r="FW14" i="18"/>
  <c r="IG13" i="18"/>
  <c r="IF13" i="18"/>
  <c r="IE13" i="18"/>
  <c r="ID13" i="18"/>
  <c r="IC13" i="18"/>
  <c r="IB13" i="18"/>
  <c r="HX13" i="18"/>
  <c r="HW13" i="18"/>
  <c r="HU13" i="18"/>
  <c r="HT13" i="18"/>
  <c r="HS13" i="18"/>
  <c r="HO13" i="18"/>
  <c r="HK13" i="18"/>
  <c r="HJ13" i="18"/>
  <c r="HI13" i="18"/>
  <c r="HH13" i="18"/>
  <c r="HG13" i="18"/>
  <c r="HF13" i="18"/>
  <c r="HB13" i="18"/>
  <c r="HA13" i="18"/>
  <c r="GY13" i="18"/>
  <c r="GX13" i="18"/>
  <c r="GW13" i="18"/>
  <c r="GS13" i="18"/>
  <c r="GO13" i="18"/>
  <c r="GN13" i="18"/>
  <c r="GM13" i="18"/>
  <c r="GL13" i="18"/>
  <c r="GK13" i="18"/>
  <c r="GJ13" i="18"/>
  <c r="GF13" i="18"/>
  <c r="GE13" i="18"/>
  <c r="GC13" i="18"/>
  <c r="GB13" i="18"/>
  <c r="GA13" i="18"/>
  <c r="FW13" i="18"/>
  <c r="IG12" i="18"/>
  <c r="IF12" i="18"/>
  <c r="IE12" i="18"/>
  <c r="ID12" i="18"/>
  <c r="IC12" i="18"/>
  <c r="IB12" i="18"/>
  <c r="HX12" i="18"/>
  <c r="HW12" i="18"/>
  <c r="HU12" i="18"/>
  <c r="HT12" i="18"/>
  <c r="HS12" i="18"/>
  <c r="HO12" i="18"/>
  <c r="HK12" i="18"/>
  <c r="HJ12" i="18"/>
  <c r="HI12" i="18"/>
  <c r="HH12" i="18"/>
  <c r="HG12" i="18"/>
  <c r="HF12" i="18"/>
  <c r="HB12" i="18"/>
  <c r="GY12" i="18"/>
  <c r="GW12" i="18"/>
  <c r="GX12" i="18" s="1"/>
  <c r="HA12" i="18" s="1"/>
  <c r="GS12" i="18"/>
  <c r="GO12" i="18"/>
  <c r="GN12" i="18"/>
  <c r="GM12" i="18"/>
  <c r="GL12" i="18"/>
  <c r="GK12" i="18"/>
  <c r="GJ12" i="18"/>
  <c r="GF12" i="18"/>
  <c r="GE12" i="18"/>
  <c r="GC12" i="18"/>
  <c r="GB12" i="18"/>
  <c r="GA12" i="18"/>
  <c r="FW12" i="18"/>
  <c r="IG11" i="18"/>
  <c r="IF11" i="18"/>
  <c r="IE11" i="18"/>
  <c r="ID11" i="18"/>
  <c r="IC11" i="18"/>
  <c r="IB11" i="18"/>
  <c r="HX11" i="18"/>
  <c r="HU11" i="18"/>
  <c r="HS11" i="18"/>
  <c r="HT11" i="18" s="1"/>
  <c r="HW11" i="18" s="1"/>
  <c r="HK11" i="18"/>
  <c r="HJ11" i="18"/>
  <c r="HI11" i="18"/>
  <c r="HH11" i="18"/>
  <c r="HG11" i="18"/>
  <c r="HF11" i="18"/>
  <c r="HB11" i="18"/>
  <c r="GY11" i="18"/>
  <c r="GW11" i="18"/>
  <c r="GX11" i="18" s="1"/>
  <c r="GS11" i="18"/>
  <c r="GO11" i="18"/>
  <c r="GN11" i="18"/>
  <c r="GM11" i="18"/>
  <c r="GL11" i="18"/>
  <c r="GK11" i="18"/>
  <c r="GJ11" i="18"/>
  <c r="GF11" i="18"/>
  <c r="GE11" i="18"/>
  <c r="GC11" i="18"/>
  <c r="GB11" i="18"/>
  <c r="GA11" i="18"/>
  <c r="IG10" i="18"/>
  <c r="IF10" i="18"/>
  <c r="IE10" i="18"/>
  <c r="ID10" i="18"/>
  <c r="IC10" i="18"/>
  <c r="IB10" i="18"/>
  <c r="HX10" i="18"/>
  <c r="HU10" i="18"/>
  <c r="HS10" i="18"/>
  <c r="HT10" i="18" s="1"/>
  <c r="HW10" i="18" s="1"/>
  <c r="HO10" i="18"/>
  <c r="HK10" i="18"/>
  <c r="HJ10" i="18"/>
  <c r="HI10" i="18"/>
  <c r="HH10" i="18"/>
  <c r="HG10" i="18"/>
  <c r="HF10" i="18"/>
  <c r="HB10" i="18"/>
  <c r="HA10" i="18"/>
  <c r="GY10" i="18"/>
  <c r="GX10" i="18"/>
  <c r="GW10" i="18"/>
  <c r="GS10" i="18"/>
  <c r="GO10" i="18"/>
  <c r="GN10" i="18"/>
  <c r="GM10" i="18"/>
  <c r="GL10" i="18"/>
  <c r="GK10" i="18"/>
  <c r="GJ10" i="18"/>
  <c r="GF10" i="18"/>
  <c r="GE10" i="18"/>
  <c r="GC10" i="18"/>
  <c r="GB10" i="18"/>
  <c r="GA10" i="18"/>
  <c r="FW10" i="18"/>
  <c r="IF9" i="18"/>
  <c r="IG9" i="18" s="1"/>
  <c r="ID9" i="18"/>
  <c r="IC9" i="18"/>
  <c r="IE9" i="18" s="1"/>
  <c r="IB9" i="18"/>
  <c r="HX9" i="18"/>
  <c r="HU9" i="18"/>
  <c r="HS9" i="18"/>
  <c r="HT9" i="18" s="1"/>
  <c r="HW9" i="18" s="1"/>
  <c r="HO9" i="18"/>
  <c r="HJ9" i="18"/>
  <c r="HH9" i="18"/>
  <c r="HG9" i="18"/>
  <c r="HF9" i="18"/>
  <c r="HB9" i="18"/>
  <c r="HA9" i="18"/>
  <c r="GY9" i="18"/>
  <c r="GX9" i="18"/>
  <c r="GW9" i="18"/>
  <c r="GS9" i="18"/>
  <c r="GO9" i="18"/>
  <c r="GN9" i="18"/>
  <c r="GM9" i="18"/>
  <c r="GL9" i="18"/>
  <c r="GK9" i="18"/>
  <c r="GJ9" i="18"/>
  <c r="GF9" i="18"/>
  <c r="GE9" i="18"/>
  <c r="GC9" i="18"/>
  <c r="GB9" i="18"/>
  <c r="GA9" i="18"/>
  <c r="FW9" i="18"/>
  <c r="IF8" i="18"/>
  <c r="ID8" i="18"/>
  <c r="IC8" i="18"/>
  <c r="IE8" i="18" s="1"/>
  <c r="IB8" i="18"/>
  <c r="HX8" i="18"/>
  <c r="HU8" i="18"/>
  <c r="HS8" i="18"/>
  <c r="HT8" i="18" s="1"/>
  <c r="HO8" i="18"/>
  <c r="HJ8" i="18"/>
  <c r="HH8" i="18"/>
  <c r="HG8" i="18"/>
  <c r="HI8" i="18" s="1"/>
  <c r="HF8" i="18"/>
  <c r="HB8" i="18"/>
  <c r="GY8" i="18"/>
  <c r="GW8" i="18"/>
  <c r="GX8" i="18" s="1"/>
  <c r="GS8" i="18"/>
  <c r="GO8" i="18"/>
  <c r="GN8" i="18"/>
  <c r="GM8" i="18"/>
  <c r="GL8" i="18"/>
  <c r="GK8" i="18"/>
  <c r="GJ8" i="18"/>
  <c r="GF8" i="18"/>
  <c r="GC8" i="18"/>
  <c r="GB8" i="18"/>
  <c r="GA8" i="18"/>
  <c r="FW8" i="18"/>
  <c r="FC111" i="18"/>
  <c r="EG111" i="18"/>
  <c r="DK111" i="18"/>
  <c r="FC110" i="18"/>
  <c r="EG110" i="18"/>
  <c r="DK110" i="18"/>
  <c r="FC109" i="18"/>
  <c r="EG109" i="18"/>
  <c r="DK109" i="18"/>
  <c r="FP104" i="18"/>
  <c r="FC108" i="18" s="1"/>
  <c r="ET104" i="18"/>
  <c r="DX104" i="18"/>
  <c r="DK108" i="18" s="1"/>
  <c r="FP102" i="18"/>
  <c r="FC107" i="18" s="1"/>
  <c r="ET102" i="18"/>
  <c r="EG107" i="18" s="1"/>
  <c r="DX102" i="18"/>
  <c r="DK107" i="18" s="1"/>
  <c r="FM101" i="18"/>
  <c r="FB109" i="18" s="1"/>
  <c r="FD101" i="18"/>
  <c r="FB107" i="18" s="1"/>
  <c r="FB101" i="18"/>
  <c r="EQ101" i="18"/>
  <c r="EF109" i="18" s="1"/>
  <c r="EH101" i="18"/>
  <c r="EF107" i="18" s="1"/>
  <c r="EF101" i="18"/>
  <c r="DU101" i="18"/>
  <c r="DJ109" i="18" s="1"/>
  <c r="DL101" i="18"/>
  <c r="DJ107" i="18" s="1"/>
  <c r="DM107" i="18" s="1"/>
  <c r="DJ101" i="18"/>
  <c r="FR100" i="18"/>
  <c r="FS100" i="18" s="1"/>
  <c r="FQ100" i="18"/>
  <c r="FP100" i="18"/>
  <c r="FO100" i="18"/>
  <c r="FN100" i="18"/>
  <c r="FJ100" i="18"/>
  <c r="FI100" i="18"/>
  <c r="FG100" i="18"/>
  <c r="FF100" i="18"/>
  <c r="FE100" i="18"/>
  <c r="FA100" i="18"/>
  <c r="EV100" i="18"/>
  <c r="EW100" i="18" s="1"/>
  <c r="EU100" i="18"/>
  <c r="ET100" i="18"/>
  <c r="ES100" i="18"/>
  <c r="ER100" i="18"/>
  <c r="EN100" i="18"/>
  <c r="EM100" i="18"/>
  <c r="EK100" i="18"/>
  <c r="EJ100" i="18"/>
  <c r="EI100" i="18"/>
  <c r="EE100" i="18"/>
  <c r="DZ100" i="18"/>
  <c r="EA100" i="18" s="1"/>
  <c r="DY100" i="18"/>
  <c r="DX100" i="18"/>
  <c r="DW100" i="18"/>
  <c r="DV100" i="18"/>
  <c r="DR100" i="18"/>
  <c r="DQ100" i="18"/>
  <c r="DO100" i="18"/>
  <c r="DN100" i="18"/>
  <c r="DM100" i="18"/>
  <c r="DI100" i="18"/>
  <c r="FR99" i="18"/>
  <c r="FS99" i="18" s="1"/>
  <c r="FQ99" i="18"/>
  <c r="FP99" i="18"/>
  <c r="FO99" i="18"/>
  <c r="FN99" i="18"/>
  <c r="FJ99" i="18"/>
  <c r="FI99" i="18"/>
  <c r="FG99" i="18"/>
  <c r="FF99" i="18"/>
  <c r="FE99" i="18"/>
  <c r="FA99" i="18"/>
  <c r="EV99" i="18"/>
  <c r="EW99" i="18" s="1"/>
  <c r="EU99" i="18"/>
  <c r="ET99" i="18"/>
  <c r="ES99" i="18"/>
  <c r="ER99" i="18"/>
  <c r="EN99" i="18"/>
  <c r="EM99" i="18"/>
  <c r="EK99" i="18"/>
  <c r="EJ99" i="18"/>
  <c r="EI99" i="18"/>
  <c r="EE99" i="18"/>
  <c r="DZ99" i="18"/>
  <c r="EA99" i="18" s="1"/>
  <c r="DY99" i="18"/>
  <c r="DX99" i="18"/>
  <c r="DW99" i="18"/>
  <c r="DV99" i="18"/>
  <c r="DR99" i="18"/>
  <c r="DQ99" i="18"/>
  <c r="DO99" i="18"/>
  <c r="DN99" i="18"/>
  <c r="DM99" i="18"/>
  <c r="DI99" i="18"/>
  <c r="FR98" i="18"/>
  <c r="FS98" i="18" s="1"/>
  <c r="FQ98" i="18"/>
  <c r="FP98" i="18"/>
  <c r="FO98" i="18"/>
  <c r="FN98" i="18"/>
  <c r="FJ98" i="18"/>
  <c r="FI98" i="18"/>
  <c r="FG98" i="18"/>
  <c r="FF98" i="18"/>
  <c r="FE98" i="18"/>
  <c r="FA98" i="18"/>
  <c r="EV98" i="18"/>
  <c r="EW98" i="18" s="1"/>
  <c r="EU98" i="18"/>
  <c r="ET98" i="18"/>
  <c r="ES98" i="18"/>
  <c r="ER98" i="18"/>
  <c r="EN98" i="18"/>
  <c r="EM98" i="18"/>
  <c r="EK98" i="18"/>
  <c r="EJ98" i="18"/>
  <c r="EI98" i="18"/>
  <c r="EE98" i="18"/>
  <c r="DZ98" i="18"/>
  <c r="EA98" i="18" s="1"/>
  <c r="DY98" i="18"/>
  <c r="DX98" i="18"/>
  <c r="DW98" i="18"/>
  <c r="DV98" i="18"/>
  <c r="DR98" i="18"/>
  <c r="DQ98" i="18"/>
  <c r="DO98" i="18"/>
  <c r="DN98" i="18"/>
  <c r="DM98" i="18"/>
  <c r="DI98" i="18"/>
  <c r="FR97" i="18"/>
  <c r="FS97" i="18" s="1"/>
  <c r="FQ97" i="18"/>
  <c r="FP97" i="18"/>
  <c r="FO97" i="18"/>
  <c r="FN97" i="18"/>
  <c r="FJ97" i="18"/>
  <c r="FI97" i="18"/>
  <c r="FG97" i="18"/>
  <c r="FF97" i="18"/>
  <c r="FE97" i="18"/>
  <c r="FA97" i="18"/>
  <c r="EV97" i="18"/>
  <c r="EW97" i="18" s="1"/>
  <c r="EU97" i="18"/>
  <c r="ET97" i="18"/>
  <c r="ES97" i="18"/>
  <c r="ER97" i="18"/>
  <c r="EN97" i="18"/>
  <c r="EM97" i="18"/>
  <c r="EK97" i="18"/>
  <c r="EJ97" i="18"/>
  <c r="EI97" i="18"/>
  <c r="EE97" i="18"/>
  <c r="DZ97" i="18"/>
  <c r="EA97" i="18" s="1"/>
  <c r="DY97" i="18"/>
  <c r="DX97" i="18"/>
  <c r="DW97" i="18"/>
  <c r="DV97" i="18"/>
  <c r="DR97" i="18"/>
  <c r="DQ97" i="18"/>
  <c r="DO97" i="18"/>
  <c r="DN97" i="18"/>
  <c r="DM97" i="18"/>
  <c r="DI97" i="18"/>
  <c r="FR96" i="18"/>
  <c r="FS96" i="18" s="1"/>
  <c r="FQ96" i="18"/>
  <c r="FP96" i="18"/>
  <c r="FO96" i="18"/>
  <c r="FN96" i="18"/>
  <c r="FJ96" i="18"/>
  <c r="FI96" i="18"/>
  <c r="FG96" i="18"/>
  <c r="FF96" i="18"/>
  <c r="FE96" i="18"/>
  <c r="FA96" i="18"/>
  <c r="EV96" i="18"/>
  <c r="EW96" i="18" s="1"/>
  <c r="EU96" i="18"/>
  <c r="ET96" i="18"/>
  <c r="ES96" i="18"/>
  <c r="ER96" i="18"/>
  <c r="EN96" i="18"/>
  <c r="EM96" i="18"/>
  <c r="EK96" i="18"/>
  <c r="EJ96" i="18"/>
  <c r="EI96" i="18"/>
  <c r="EE96" i="18"/>
  <c r="DZ96" i="18"/>
  <c r="EA96" i="18" s="1"/>
  <c r="DY96" i="18"/>
  <c r="DX96" i="18"/>
  <c r="DW96" i="18"/>
  <c r="DV96" i="18"/>
  <c r="DR96" i="18"/>
  <c r="DQ96" i="18"/>
  <c r="DO96" i="18"/>
  <c r="DN96" i="18"/>
  <c r="DM96" i="18"/>
  <c r="DI96" i="18"/>
  <c r="FR95" i="18"/>
  <c r="FS95" i="18" s="1"/>
  <c r="FQ95" i="18"/>
  <c r="FP95" i="18"/>
  <c r="FO95" i="18"/>
  <c r="FN95" i="18"/>
  <c r="FJ95" i="18"/>
  <c r="FI95" i="18"/>
  <c r="FG95" i="18"/>
  <c r="FF95" i="18"/>
  <c r="FE95" i="18"/>
  <c r="FA95" i="18"/>
  <c r="EV95" i="18"/>
  <c r="EW95" i="18" s="1"/>
  <c r="EU95" i="18"/>
  <c r="ET95" i="18"/>
  <c r="ES95" i="18"/>
  <c r="ER95" i="18"/>
  <c r="EN95" i="18"/>
  <c r="EM95" i="18"/>
  <c r="EK95" i="18"/>
  <c r="EJ95" i="18"/>
  <c r="EI95" i="18"/>
  <c r="EE95" i="18"/>
  <c r="DZ95" i="18"/>
  <c r="EA95" i="18" s="1"/>
  <c r="DY95" i="18"/>
  <c r="DX95" i="18"/>
  <c r="DW95" i="18"/>
  <c r="DV95" i="18"/>
  <c r="DR95" i="18"/>
  <c r="DQ95" i="18"/>
  <c r="DO95" i="18"/>
  <c r="DN95" i="18"/>
  <c r="DM95" i="18"/>
  <c r="DI95" i="18"/>
  <c r="FR94" i="18"/>
  <c r="FS94" i="18" s="1"/>
  <c r="FQ94" i="18"/>
  <c r="FP94" i="18"/>
  <c r="FO94" i="18"/>
  <c r="FN94" i="18"/>
  <c r="FJ94" i="18"/>
  <c r="FI94" i="18"/>
  <c r="FG94" i="18"/>
  <c r="FF94" i="18"/>
  <c r="FE94" i="18"/>
  <c r="FA94" i="18"/>
  <c r="EV94" i="18"/>
  <c r="EW94" i="18" s="1"/>
  <c r="EU94" i="18"/>
  <c r="ET94" i="18"/>
  <c r="ES94" i="18"/>
  <c r="ER94" i="18"/>
  <c r="EN94" i="18"/>
  <c r="EM94" i="18"/>
  <c r="EK94" i="18"/>
  <c r="EJ94" i="18"/>
  <c r="EI94" i="18"/>
  <c r="EE94" i="18"/>
  <c r="DZ94" i="18"/>
  <c r="EA94" i="18" s="1"/>
  <c r="DY94" i="18"/>
  <c r="DX94" i="18"/>
  <c r="DW94" i="18"/>
  <c r="DV94" i="18"/>
  <c r="DR94" i="18"/>
  <c r="DQ94" i="18"/>
  <c r="DO94" i="18"/>
  <c r="DN94" i="18"/>
  <c r="DM94" i="18"/>
  <c r="DI94" i="18"/>
  <c r="FR93" i="18"/>
  <c r="FS93" i="18" s="1"/>
  <c r="FQ93" i="18"/>
  <c r="FP93" i="18"/>
  <c r="FO93" i="18"/>
  <c r="FN93" i="18"/>
  <c r="FJ93" i="18"/>
  <c r="FI93" i="18"/>
  <c r="FG93" i="18"/>
  <c r="FF93" i="18"/>
  <c r="FE93" i="18"/>
  <c r="FA93" i="18"/>
  <c r="EV93" i="18"/>
  <c r="EW93" i="18" s="1"/>
  <c r="EU93" i="18"/>
  <c r="ET93" i="18"/>
  <c r="ES93" i="18"/>
  <c r="ER93" i="18"/>
  <c r="EN93" i="18"/>
  <c r="EM93" i="18"/>
  <c r="EK93" i="18"/>
  <c r="EJ93" i="18"/>
  <c r="EI93" i="18"/>
  <c r="EE93" i="18"/>
  <c r="DZ93" i="18"/>
  <c r="EA93" i="18" s="1"/>
  <c r="DY93" i="18"/>
  <c r="DX93" i="18"/>
  <c r="DW93" i="18"/>
  <c r="DV93" i="18"/>
  <c r="DR93" i="18"/>
  <c r="DQ93" i="18"/>
  <c r="DO93" i="18"/>
  <c r="DN93" i="18"/>
  <c r="DM93" i="18"/>
  <c r="DI93" i="18"/>
  <c r="FR92" i="18"/>
  <c r="FS92" i="18" s="1"/>
  <c r="FQ92" i="18"/>
  <c r="FP92" i="18"/>
  <c r="FO92" i="18"/>
  <c r="FN92" i="18"/>
  <c r="FJ92" i="18"/>
  <c r="FI92" i="18"/>
  <c r="FG92" i="18"/>
  <c r="FF92" i="18"/>
  <c r="FE92" i="18"/>
  <c r="FA92" i="18"/>
  <c r="EV92" i="18"/>
  <c r="EW92" i="18" s="1"/>
  <c r="EU92" i="18"/>
  <c r="ET92" i="18"/>
  <c r="ES92" i="18"/>
  <c r="ER92" i="18"/>
  <c r="EN92" i="18"/>
  <c r="EM92" i="18"/>
  <c r="EK92" i="18"/>
  <c r="EJ92" i="18"/>
  <c r="EI92" i="18"/>
  <c r="EE92" i="18"/>
  <c r="DZ92" i="18"/>
  <c r="EA92" i="18" s="1"/>
  <c r="DY92" i="18"/>
  <c r="DX92" i="18"/>
  <c r="DW92" i="18"/>
  <c r="DV92" i="18"/>
  <c r="DR92" i="18"/>
  <c r="DQ92" i="18"/>
  <c r="DO92" i="18"/>
  <c r="DN92" i="18"/>
  <c r="DM92" i="18"/>
  <c r="DI92" i="18"/>
  <c r="FR91" i="18"/>
  <c r="FS91" i="18" s="1"/>
  <c r="FQ91" i="18"/>
  <c r="FP91" i="18"/>
  <c r="FO91" i="18"/>
  <c r="FN91" i="18"/>
  <c r="FJ91" i="18"/>
  <c r="FI91" i="18"/>
  <c r="FG91" i="18"/>
  <c r="FF91" i="18"/>
  <c r="FE91" i="18"/>
  <c r="FA91" i="18"/>
  <c r="EV91" i="18"/>
  <c r="EW91" i="18" s="1"/>
  <c r="EU91" i="18"/>
  <c r="ET91" i="18"/>
  <c r="ES91" i="18"/>
  <c r="ER91" i="18"/>
  <c r="EN91" i="18"/>
  <c r="EM91" i="18"/>
  <c r="EK91" i="18"/>
  <c r="EJ91" i="18"/>
  <c r="EI91" i="18"/>
  <c r="EE91" i="18"/>
  <c r="DZ91" i="18"/>
  <c r="EA91" i="18" s="1"/>
  <c r="DY91" i="18"/>
  <c r="DX91" i="18"/>
  <c r="DW91" i="18"/>
  <c r="DV91" i="18"/>
  <c r="DR91" i="18"/>
  <c r="DQ91" i="18"/>
  <c r="DO91" i="18"/>
  <c r="DN91" i="18"/>
  <c r="DM91" i="18"/>
  <c r="DI91" i="18"/>
  <c r="FR90" i="18"/>
  <c r="FS90" i="18" s="1"/>
  <c r="FQ90" i="18"/>
  <c r="FP90" i="18"/>
  <c r="FO90" i="18"/>
  <c r="FN90" i="18"/>
  <c r="FJ90" i="18"/>
  <c r="FI90" i="18"/>
  <c r="FG90" i="18"/>
  <c r="FF90" i="18"/>
  <c r="FE90" i="18"/>
  <c r="FA90" i="18"/>
  <c r="EV90" i="18"/>
  <c r="EW90" i="18" s="1"/>
  <c r="EU90" i="18"/>
  <c r="ET90" i="18"/>
  <c r="ES90" i="18"/>
  <c r="ER90" i="18"/>
  <c r="EN90" i="18"/>
  <c r="EM90" i="18"/>
  <c r="EK90" i="18"/>
  <c r="EJ90" i="18"/>
  <c r="EI90" i="18"/>
  <c r="EE90" i="18"/>
  <c r="DZ90" i="18"/>
  <c r="EA90" i="18" s="1"/>
  <c r="DY90" i="18"/>
  <c r="DX90" i="18"/>
  <c r="DW90" i="18"/>
  <c r="DV90" i="18"/>
  <c r="DR90" i="18"/>
  <c r="DQ90" i="18"/>
  <c r="DO90" i="18"/>
  <c r="DN90" i="18"/>
  <c r="DM90" i="18"/>
  <c r="DI90" i="18"/>
  <c r="FR89" i="18"/>
  <c r="FS89" i="18" s="1"/>
  <c r="FQ89" i="18"/>
  <c r="FP89" i="18"/>
  <c r="FO89" i="18"/>
  <c r="FN89" i="18"/>
  <c r="FJ89" i="18"/>
  <c r="FI89" i="18"/>
  <c r="FG89" i="18"/>
  <c r="FF89" i="18"/>
  <c r="FE89" i="18"/>
  <c r="FA89" i="18"/>
  <c r="EV89" i="18"/>
  <c r="EW89" i="18" s="1"/>
  <c r="EU89" i="18"/>
  <c r="ET89" i="18"/>
  <c r="ES89" i="18"/>
  <c r="ER89" i="18"/>
  <c r="EN89" i="18"/>
  <c r="EM89" i="18"/>
  <c r="EK89" i="18"/>
  <c r="EJ89" i="18"/>
  <c r="EI89" i="18"/>
  <c r="EE89" i="18"/>
  <c r="DZ89" i="18"/>
  <c r="EA89" i="18" s="1"/>
  <c r="DY89" i="18"/>
  <c r="DX89" i="18"/>
  <c r="DW89" i="18"/>
  <c r="DV89" i="18"/>
  <c r="DR89" i="18"/>
  <c r="DQ89" i="18"/>
  <c r="DO89" i="18"/>
  <c r="DN89" i="18"/>
  <c r="DM89" i="18"/>
  <c r="DI89" i="18"/>
  <c r="FR88" i="18"/>
  <c r="FS88" i="18" s="1"/>
  <c r="FQ88" i="18"/>
  <c r="FP88" i="18"/>
  <c r="FO88" i="18"/>
  <c r="FN88" i="18"/>
  <c r="FJ88" i="18"/>
  <c r="FI88" i="18"/>
  <c r="FG88" i="18"/>
  <c r="FF88" i="18"/>
  <c r="FE88" i="18"/>
  <c r="FA88" i="18"/>
  <c r="EV88" i="18"/>
  <c r="EW88" i="18" s="1"/>
  <c r="EU88" i="18"/>
  <c r="ET88" i="18"/>
  <c r="ES88" i="18"/>
  <c r="ER88" i="18"/>
  <c r="EN88" i="18"/>
  <c r="EM88" i="18"/>
  <c r="EK88" i="18"/>
  <c r="EJ88" i="18"/>
  <c r="EI88" i="18"/>
  <c r="EE88" i="18"/>
  <c r="DZ88" i="18"/>
  <c r="EA88" i="18" s="1"/>
  <c r="DY88" i="18"/>
  <c r="DX88" i="18"/>
  <c r="DW88" i="18"/>
  <c r="DV88" i="18"/>
  <c r="DR88" i="18"/>
  <c r="DQ88" i="18"/>
  <c r="DO88" i="18"/>
  <c r="DN88" i="18"/>
  <c r="DM88" i="18"/>
  <c r="DI88" i="18"/>
  <c r="FR87" i="18"/>
  <c r="FS87" i="18" s="1"/>
  <c r="FQ87" i="18"/>
  <c r="FP87" i="18"/>
  <c r="FO87" i="18"/>
  <c r="FN87" i="18"/>
  <c r="FJ87" i="18"/>
  <c r="FI87" i="18"/>
  <c r="FG87" i="18"/>
  <c r="FF87" i="18"/>
  <c r="FE87" i="18"/>
  <c r="FA87" i="18"/>
  <c r="EV87" i="18"/>
  <c r="EW87" i="18" s="1"/>
  <c r="EU87" i="18"/>
  <c r="ET87" i="18"/>
  <c r="ES87" i="18"/>
  <c r="ER87" i="18"/>
  <c r="EN87" i="18"/>
  <c r="EM87" i="18"/>
  <c r="EK87" i="18"/>
  <c r="EJ87" i="18"/>
  <c r="EI87" i="18"/>
  <c r="EE87" i="18"/>
  <c r="DZ87" i="18"/>
  <c r="EA87" i="18" s="1"/>
  <c r="DY87" i="18"/>
  <c r="DX87" i="18"/>
  <c r="DW87" i="18"/>
  <c r="DV87" i="18"/>
  <c r="DR87" i="18"/>
  <c r="DQ87" i="18"/>
  <c r="DO87" i="18"/>
  <c r="DN87" i="18"/>
  <c r="DM87" i="18"/>
  <c r="DI87" i="18"/>
  <c r="FR86" i="18"/>
  <c r="FS86" i="18" s="1"/>
  <c r="FQ86" i="18"/>
  <c r="FP86" i="18"/>
  <c r="FO86" i="18"/>
  <c r="FN86" i="18"/>
  <c r="FJ86" i="18"/>
  <c r="FI86" i="18"/>
  <c r="FG86" i="18"/>
  <c r="FF86" i="18"/>
  <c r="FE86" i="18"/>
  <c r="FA86" i="18"/>
  <c r="EV86" i="18"/>
  <c r="EW86" i="18" s="1"/>
  <c r="EU86" i="18"/>
  <c r="ET86" i="18"/>
  <c r="ES86" i="18"/>
  <c r="ER86" i="18"/>
  <c r="EN86" i="18"/>
  <c r="EM86" i="18"/>
  <c r="EK86" i="18"/>
  <c r="EJ86" i="18"/>
  <c r="EI86" i="18"/>
  <c r="EE86" i="18"/>
  <c r="DZ86" i="18"/>
  <c r="EA86" i="18" s="1"/>
  <c r="DY86" i="18"/>
  <c r="DX86" i="18"/>
  <c r="DW86" i="18"/>
  <c r="DV86" i="18"/>
  <c r="DR86" i="18"/>
  <c r="DQ86" i="18"/>
  <c r="DO86" i="18"/>
  <c r="DN86" i="18"/>
  <c r="DM86" i="18"/>
  <c r="DI86" i="18"/>
  <c r="FR85" i="18"/>
  <c r="FS85" i="18" s="1"/>
  <c r="FQ85" i="18"/>
  <c r="FP85" i="18"/>
  <c r="FO85" i="18"/>
  <c r="FN85" i="18"/>
  <c r="FJ85" i="18"/>
  <c r="FI85" i="18"/>
  <c r="FG85" i="18"/>
  <c r="FF85" i="18"/>
  <c r="FE85" i="18"/>
  <c r="FA85" i="18"/>
  <c r="EV85" i="18"/>
  <c r="EW85" i="18" s="1"/>
  <c r="EU85" i="18"/>
  <c r="ET85" i="18"/>
  <c r="ES85" i="18"/>
  <c r="ER85" i="18"/>
  <c r="EN85" i="18"/>
  <c r="EM85" i="18"/>
  <c r="EK85" i="18"/>
  <c r="EJ85" i="18"/>
  <c r="EI85" i="18"/>
  <c r="EE85" i="18"/>
  <c r="DZ85" i="18"/>
  <c r="EA85" i="18" s="1"/>
  <c r="DY85" i="18"/>
  <c r="DX85" i="18"/>
  <c r="DW85" i="18"/>
  <c r="DV85" i="18"/>
  <c r="DR85" i="18"/>
  <c r="DQ85" i="18"/>
  <c r="DO85" i="18"/>
  <c r="DN85" i="18"/>
  <c r="DM85" i="18"/>
  <c r="DI85" i="18"/>
  <c r="FR84" i="18"/>
  <c r="FS84" i="18" s="1"/>
  <c r="FQ84" i="18"/>
  <c r="FP84" i="18"/>
  <c r="FO84" i="18"/>
  <c r="FN84" i="18"/>
  <c r="FJ84" i="18"/>
  <c r="FI84" i="18"/>
  <c r="FG84" i="18"/>
  <c r="FF84" i="18"/>
  <c r="FE84" i="18"/>
  <c r="FA84" i="18"/>
  <c r="EV84" i="18"/>
  <c r="EW84" i="18" s="1"/>
  <c r="EU84" i="18"/>
  <c r="ET84" i="18"/>
  <c r="ES84" i="18"/>
  <c r="ER84" i="18"/>
  <c r="EN84" i="18"/>
  <c r="EM84" i="18"/>
  <c r="EK84" i="18"/>
  <c r="EJ84" i="18"/>
  <c r="EI84" i="18"/>
  <c r="EE84" i="18"/>
  <c r="DZ84" i="18"/>
  <c r="EA84" i="18" s="1"/>
  <c r="DY84" i="18"/>
  <c r="DX84" i="18"/>
  <c r="DW84" i="18"/>
  <c r="DV84" i="18"/>
  <c r="DR84" i="18"/>
  <c r="DQ84" i="18"/>
  <c r="DO84" i="18"/>
  <c r="DN84" i="18"/>
  <c r="DM84" i="18"/>
  <c r="DI84" i="18"/>
  <c r="FR83" i="18"/>
  <c r="FS83" i="18" s="1"/>
  <c r="FQ83" i="18"/>
  <c r="FP83" i="18"/>
  <c r="FO83" i="18"/>
  <c r="FN83" i="18"/>
  <c r="FJ83" i="18"/>
  <c r="FI83" i="18"/>
  <c r="FG83" i="18"/>
  <c r="FF83" i="18"/>
  <c r="FE83" i="18"/>
  <c r="FA83" i="18"/>
  <c r="EV83" i="18"/>
  <c r="EW83" i="18" s="1"/>
  <c r="EU83" i="18"/>
  <c r="ET83" i="18"/>
  <c r="ES83" i="18"/>
  <c r="ER83" i="18"/>
  <c r="EN83" i="18"/>
  <c r="EM83" i="18"/>
  <c r="EK83" i="18"/>
  <c r="EJ83" i="18"/>
  <c r="EI83" i="18"/>
  <c r="EE83" i="18"/>
  <c r="DZ83" i="18"/>
  <c r="EA83" i="18" s="1"/>
  <c r="DY83" i="18"/>
  <c r="DX83" i="18"/>
  <c r="DW83" i="18"/>
  <c r="DV83" i="18"/>
  <c r="DR83" i="18"/>
  <c r="DQ83" i="18"/>
  <c r="DO83" i="18"/>
  <c r="DN83" i="18"/>
  <c r="DM83" i="18"/>
  <c r="DI83" i="18"/>
  <c r="FR82" i="18"/>
  <c r="FS82" i="18" s="1"/>
  <c r="FQ82" i="18"/>
  <c r="FP82" i="18"/>
  <c r="FO82" i="18"/>
  <c r="FN82" i="18"/>
  <c r="FJ82" i="18"/>
  <c r="FI82" i="18"/>
  <c r="FG82" i="18"/>
  <c r="FF82" i="18"/>
  <c r="FE82" i="18"/>
  <c r="FA82" i="18"/>
  <c r="EV82" i="18"/>
  <c r="EW82" i="18" s="1"/>
  <c r="EU82" i="18"/>
  <c r="ET82" i="18"/>
  <c r="ES82" i="18"/>
  <c r="ER82" i="18"/>
  <c r="EN82" i="18"/>
  <c r="EM82" i="18"/>
  <c r="EK82" i="18"/>
  <c r="EJ82" i="18"/>
  <c r="EI82" i="18"/>
  <c r="EE82" i="18"/>
  <c r="DZ82" i="18"/>
  <c r="EA82" i="18" s="1"/>
  <c r="DY82" i="18"/>
  <c r="DX82" i="18"/>
  <c r="DW82" i="18"/>
  <c r="DV82" i="18"/>
  <c r="DR82" i="18"/>
  <c r="DQ82" i="18"/>
  <c r="DO82" i="18"/>
  <c r="DN82" i="18"/>
  <c r="DM82" i="18"/>
  <c r="DI82" i="18"/>
  <c r="FR81" i="18"/>
  <c r="FS81" i="18" s="1"/>
  <c r="FQ81" i="18"/>
  <c r="FP81" i="18"/>
  <c r="FO81" i="18"/>
  <c r="FN81" i="18"/>
  <c r="FJ81" i="18"/>
  <c r="FI81" i="18"/>
  <c r="FG81" i="18"/>
  <c r="FF81" i="18"/>
  <c r="FE81" i="18"/>
  <c r="FA81" i="18"/>
  <c r="EV81" i="18"/>
  <c r="EW81" i="18" s="1"/>
  <c r="EU81" i="18"/>
  <c r="ET81" i="18"/>
  <c r="ES81" i="18"/>
  <c r="ER81" i="18"/>
  <c r="EN81" i="18"/>
  <c r="EM81" i="18"/>
  <c r="EK81" i="18"/>
  <c r="EJ81" i="18"/>
  <c r="EI81" i="18"/>
  <c r="EE81" i="18"/>
  <c r="DZ81" i="18"/>
  <c r="EA81" i="18" s="1"/>
  <c r="DY81" i="18"/>
  <c r="DX81" i="18"/>
  <c r="DW81" i="18"/>
  <c r="DV81" i="18"/>
  <c r="DR81" i="18"/>
  <c r="DQ81" i="18"/>
  <c r="DO81" i="18"/>
  <c r="DN81" i="18"/>
  <c r="DM81" i="18"/>
  <c r="DI81" i="18"/>
  <c r="FR80" i="18"/>
  <c r="FS80" i="18" s="1"/>
  <c r="FQ80" i="18"/>
  <c r="FP80" i="18"/>
  <c r="FO80" i="18"/>
  <c r="FN80" i="18"/>
  <c r="FJ80" i="18"/>
  <c r="FI80" i="18"/>
  <c r="FG80" i="18"/>
  <c r="FF80" i="18"/>
  <c r="FE80" i="18"/>
  <c r="FA80" i="18"/>
  <c r="EV80" i="18"/>
  <c r="EW80" i="18" s="1"/>
  <c r="EU80" i="18"/>
  <c r="ET80" i="18"/>
  <c r="ES80" i="18"/>
  <c r="ER80" i="18"/>
  <c r="EN80" i="18"/>
  <c r="EM80" i="18"/>
  <c r="EK80" i="18"/>
  <c r="EJ80" i="18"/>
  <c r="EI80" i="18"/>
  <c r="EE80" i="18"/>
  <c r="DZ80" i="18"/>
  <c r="EA80" i="18" s="1"/>
  <c r="DY80" i="18"/>
  <c r="DX80" i="18"/>
  <c r="DW80" i="18"/>
  <c r="DV80" i="18"/>
  <c r="DR80" i="18"/>
  <c r="DQ80" i="18"/>
  <c r="DO80" i="18"/>
  <c r="DN80" i="18"/>
  <c r="DM80" i="18"/>
  <c r="DI80" i="18"/>
  <c r="FR79" i="18"/>
  <c r="FS79" i="18" s="1"/>
  <c r="FQ79" i="18"/>
  <c r="FP79" i="18"/>
  <c r="FO79" i="18"/>
  <c r="FN79" i="18"/>
  <c r="FJ79" i="18"/>
  <c r="FI79" i="18"/>
  <c r="FG79" i="18"/>
  <c r="FF79" i="18"/>
  <c r="FE79" i="18"/>
  <c r="FA79" i="18"/>
  <c r="EV79" i="18"/>
  <c r="EW79" i="18" s="1"/>
  <c r="EU79" i="18"/>
  <c r="ET79" i="18"/>
  <c r="ES79" i="18"/>
  <c r="ER79" i="18"/>
  <c r="EN79" i="18"/>
  <c r="EM79" i="18"/>
  <c r="EK79" i="18"/>
  <c r="EJ79" i="18"/>
  <c r="EI79" i="18"/>
  <c r="EE79" i="18"/>
  <c r="DZ79" i="18"/>
  <c r="EA79" i="18" s="1"/>
  <c r="DY79" i="18"/>
  <c r="DX79" i="18"/>
  <c r="DW79" i="18"/>
  <c r="DV79" i="18"/>
  <c r="DR79" i="18"/>
  <c r="DQ79" i="18"/>
  <c r="DO79" i="18"/>
  <c r="DN79" i="18"/>
  <c r="DM79" i="18"/>
  <c r="DI79" i="18"/>
  <c r="FR78" i="18"/>
  <c r="FS78" i="18" s="1"/>
  <c r="FQ78" i="18"/>
  <c r="FP78" i="18"/>
  <c r="FO78" i="18"/>
  <c r="FN78" i="18"/>
  <c r="FJ78" i="18"/>
  <c r="FI78" i="18"/>
  <c r="FG78" i="18"/>
  <c r="FF78" i="18"/>
  <c r="FE78" i="18"/>
  <c r="FA78" i="18"/>
  <c r="EV78" i="18"/>
  <c r="EW78" i="18" s="1"/>
  <c r="EU78" i="18"/>
  <c r="ET78" i="18"/>
  <c r="ES78" i="18"/>
  <c r="ER78" i="18"/>
  <c r="EN78" i="18"/>
  <c r="EM78" i="18"/>
  <c r="EK78" i="18"/>
  <c r="EJ78" i="18"/>
  <c r="EI78" i="18"/>
  <c r="EE78" i="18"/>
  <c r="EA78" i="18"/>
  <c r="DZ78" i="18"/>
  <c r="DY78" i="18"/>
  <c r="DX78" i="18"/>
  <c r="DW78" i="18"/>
  <c r="DV78" i="18"/>
  <c r="DR78" i="18"/>
  <c r="DQ78" i="18"/>
  <c r="DO78" i="18"/>
  <c r="DN78" i="18"/>
  <c r="DM78" i="18"/>
  <c r="DI78" i="18"/>
  <c r="FS77" i="18"/>
  <c r="FR77" i="18"/>
  <c r="FQ77" i="18"/>
  <c r="FP77" i="18"/>
  <c r="FO77" i="18"/>
  <c r="FN77" i="18"/>
  <c r="FJ77" i="18"/>
  <c r="FI77" i="18"/>
  <c r="FG77" i="18"/>
  <c r="FF77" i="18"/>
  <c r="FE77" i="18"/>
  <c r="FA77" i="18"/>
  <c r="EW77" i="18"/>
  <c r="EV77" i="18"/>
  <c r="EU77" i="18"/>
  <c r="ET77" i="18"/>
  <c r="ES77" i="18"/>
  <c r="ER77" i="18"/>
  <c r="EN77" i="18"/>
  <c r="EM77" i="18"/>
  <c r="EK77" i="18"/>
  <c r="EJ77" i="18"/>
  <c r="EI77" i="18"/>
  <c r="EE77" i="18"/>
  <c r="EA77" i="18"/>
  <c r="DZ77" i="18"/>
  <c r="DY77" i="18"/>
  <c r="DX77" i="18"/>
  <c r="DW77" i="18"/>
  <c r="DV77" i="18"/>
  <c r="DR77" i="18"/>
  <c r="DQ77" i="18"/>
  <c r="DO77" i="18"/>
  <c r="DN77" i="18"/>
  <c r="DM77" i="18"/>
  <c r="DI77" i="18"/>
  <c r="FS76" i="18"/>
  <c r="FR76" i="18"/>
  <c r="FQ76" i="18"/>
  <c r="FP76" i="18"/>
  <c r="FO76" i="18"/>
  <c r="FN76" i="18"/>
  <c r="FJ76" i="18"/>
  <c r="FI76" i="18"/>
  <c r="FG76" i="18"/>
  <c r="FF76" i="18"/>
  <c r="FE76" i="18"/>
  <c r="FA76" i="18"/>
  <c r="EW76" i="18"/>
  <c r="EV76" i="18"/>
  <c r="EU76" i="18"/>
  <c r="ET76" i="18"/>
  <c r="ES76" i="18"/>
  <c r="ER76" i="18"/>
  <c r="EN76" i="18"/>
  <c r="EM76" i="18"/>
  <c r="EK76" i="18"/>
  <c r="EJ76" i="18"/>
  <c r="EI76" i="18"/>
  <c r="EE76" i="18"/>
  <c r="EA76" i="18"/>
  <c r="DZ76" i="18"/>
  <c r="DY76" i="18"/>
  <c r="DX76" i="18"/>
  <c r="DW76" i="18"/>
  <c r="DV76" i="18"/>
  <c r="DR76" i="18"/>
  <c r="DQ76" i="18"/>
  <c r="DO76" i="18"/>
  <c r="DN76" i="18"/>
  <c r="DM76" i="18"/>
  <c r="DI76" i="18"/>
  <c r="FS75" i="18"/>
  <c r="FR75" i="18"/>
  <c r="FQ75" i="18"/>
  <c r="FP75" i="18"/>
  <c r="FO75" i="18"/>
  <c r="FN75" i="18"/>
  <c r="FJ75" i="18"/>
  <c r="FI75" i="18"/>
  <c r="FG75" i="18"/>
  <c r="FF75" i="18"/>
  <c r="FE75" i="18"/>
  <c r="FA75" i="18"/>
  <c r="EW75" i="18"/>
  <c r="EV75" i="18"/>
  <c r="EU75" i="18"/>
  <c r="ET75" i="18"/>
  <c r="ES75" i="18"/>
  <c r="ER75" i="18"/>
  <c r="EN75" i="18"/>
  <c r="EM75" i="18"/>
  <c r="EK75" i="18"/>
  <c r="EJ75" i="18"/>
  <c r="EI75" i="18"/>
  <c r="EE75" i="18"/>
  <c r="EA75" i="18"/>
  <c r="DZ75" i="18"/>
  <c r="DY75" i="18"/>
  <c r="DX75" i="18"/>
  <c r="DW75" i="18"/>
  <c r="DV75" i="18"/>
  <c r="DR75" i="18"/>
  <c r="DQ75" i="18"/>
  <c r="DO75" i="18"/>
  <c r="DN75" i="18"/>
  <c r="DM75" i="18"/>
  <c r="DI75" i="18"/>
  <c r="FS74" i="18"/>
  <c r="FR74" i="18"/>
  <c r="FQ74" i="18"/>
  <c r="FP74" i="18"/>
  <c r="FO74" i="18"/>
  <c r="FN74" i="18"/>
  <c r="FJ74" i="18"/>
  <c r="FI74" i="18"/>
  <c r="FG74" i="18"/>
  <c r="FF74" i="18"/>
  <c r="FE74" i="18"/>
  <c r="FA74" i="18"/>
  <c r="EW74" i="18"/>
  <c r="EV74" i="18"/>
  <c r="EU74" i="18"/>
  <c r="ET74" i="18"/>
  <c r="ES74" i="18"/>
  <c r="ER74" i="18"/>
  <c r="EN74" i="18"/>
  <c r="EM74" i="18"/>
  <c r="EK74" i="18"/>
  <c r="EJ74" i="18"/>
  <c r="EI74" i="18"/>
  <c r="EE74" i="18"/>
  <c r="EA74" i="18"/>
  <c r="DZ74" i="18"/>
  <c r="DY74" i="18"/>
  <c r="DX74" i="18"/>
  <c r="DW74" i="18"/>
  <c r="DV74" i="18"/>
  <c r="DR74" i="18"/>
  <c r="DQ74" i="18"/>
  <c r="DO74" i="18"/>
  <c r="DN74" i="18"/>
  <c r="DM74" i="18"/>
  <c r="DI74" i="18"/>
  <c r="FS73" i="18"/>
  <c r="FR73" i="18"/>
  <c r="FQ73" i="18"/>
  <c r="FP73" i="18"/>
  <c r="FO73" i="18"/>
  <c r="FN73" i="18"/>
  <c r="FJ73" i="18"/>
  <c r="FI73" i="18"/>
  <c r="FG73" i="18"/>
  <c r="FF73" i="18"/>
  <c r="FE73" i="18"/>
  <c r="FA73" i="18"/>
  <c r="EW73" i="18"/>
  <c r="EV73" i="18"/>
  <c r="EU73" i="18"/>
  <c r="ET73" i="18"/>
  <c r="ES73" i="18"/>
  <c r="ER73" i="18"/>
  <c r="EN73" i="18"/>
  <c r="EM73" i="18"/>
  <c r="EK73" i="18"/>
  <c r="EJ73" i="18"/>
  <c r="EI73" i="18"/>
  <c r="EE73" i="18"/>
  <c r="EA73" i="18"/>
  <c r="DZ73" i="18"/>
  <c r="DY73" i="18"/>
  <c r="DX73" i="18"/>
  <c r="DW73" i="18"/>
  <c r="DV73" i="18"/>
  <c r="DR73" i="18"/>
  <c r="DQ73" i="18"/>
  <c r="DO73" i="18"/>
  <c r="DN73" i="18"/>
  <c r="DM73" i="18"/>
  <c r="DI73" i="18"/>
  <c r="FS72" i="18"/>
  <c r="FR72" i="18"/>
  <c r="FQ72" i="18"/>
  <c r="FP72" i="18"/>
  <c r="FO72" i="18"/>
  <c r="FN72" i="18"/>
  <c r="FJ72" i="18"/>
  <c r="FI72" i="18"/>
  <c r="FG72" i="18"/>
  <c r="FF72" i="18"/>
  <c r="FE72" i="18"/>
  <c r="FA72" i="18"/>
  <c r="EW72" i="18"/>
  <c r="EV72" i="18"/>
  <c r="EU72" i="18"/>
  <c r="ET72" i="18"/>
  <c r="ES72" i="18"/>
  <c r="ER72" i="18"/>
  <c r="EN72" i="18"/>
  <c r="EM72" i="18"/>
  <c r="EK72" i="18"/>
  <c r="EJ72" i="18"/>
  <c r="EI72" i="18"/>
  <c r="EE72" i="18"/>
  <c r="EA72" i="18"/>
  <c r="DZ72" i="18"/>
  <c r="DY72" i="18"/>
  <c r="DX72" i="18"/>
  <c r="DW72" i="18"/>
  <c r="DV72" i="18"/>
  <c r="DR72" i="18"/>
  <c r="DQ72" i="18"/>
  <c r="DO72" i="18"/>
  <c r="DN72" i="18"/>
  <c r="DM72" i="18"/>
  <c r="DI72" i="18"/>
  <c r="FS71" i="18"/>
  <c r="FR71" i="18"/>
  <c r="FQ71" i="18"/>
  <c r="FP71" i="18"/>
  <c r="FO71" i="18"/>
  <c r="FN71" i="18"/>
  <c r="FJ71" i="18"/>
  <c r="FI71" i="18"/>
  <c r="FG71" i="18"/>
  <c r="FF71" i="18"/>
  <c r="FE71" i="18"/>
  <c r="FA71" i="18"/>
  <c r="EW71" i="18"/>
  <c r="EV71" i="18"/>
  <c r="EU71" i="18"/>
  <c r="ET71" i="18"/>
  <c r="ES71" i="18"/>
  <c r="ER71" i="18"/>
  <c r="EN71" i="18"/>
  <c r="EM71" i="18"/>
  <c r="EK71" i="18"/>
  <c r="EJ71" i="18"/>
  <c r="EI71" i="18"/>
  <c r="EE71" i="18"/>
  <c r="EA71" i="18"/>
  <c r="DZ71" i="18"/>
  <c r="DY71" i="18"/>
  <c r="DX71" i="18"/>
  <c r="DW71" i="18"/>
  <c r="DV71" i="18"/>
  <c r="DR71" i="18"/>
  <c r="DQ71" i="18"/>
  <c r="DO71" i="18"/>
  <c r="DN71" i="18"/>
  <c r="DM71" i="18"/>
  <c r="DI71" i="18"/>
  <c r="FS70" i="18"/>
  <c r="FR70" i="18"/>
  <c r="FQ70" i="18"/>
  <c r="FP70" i="18"/>
  <c r="FO70" i="18"/>
  <c r="FN70" i="18"/>
  <c r="FJ70" i="18"/>
  <c r="FI70" i="18"/>
  <c r="FG70" i="18"/>
  <c r="FF70" i="18"/>
  <c r="FE70" i="18"/>
  <c r="FA70" i="18"/>
  <c r="EW70" i="18"/>
  <c r="EV70" i="18"/>
  <c r="EU70" i="18"/>
  <c r="ET70" i="18"/>
  <c r="ES70" i="18"/>
  <c r="ER70" i="18"/>
  <c r="EN70" i="18"/>
  <c r="EM70" i="18"/>
  <c r="EK70" i="18"/>
  <c r="EJ70" i="18"/>
  <c r="EI70" i="18"/>
  <c r="EE70" i="18"/>
  <c r="EA70" i="18"/>
  <c r="DZ70" i="18"/>
  <c r="DY70" i="18"/>
  <c r="DX70" i="18"/>
  <c r="DW70" i="18"/>
  <c r="DV70" i="18"/>
  <c r="DR70" i="18"/>
  <c r="DQ70" i="18"/>
  <c r="DO70" i="18"/>
  <c r="DN70" i="18"/>
  <c r="DM70" i="18"/>
  <c r="DI70" i="18"/>
  <c r="FS69" i="18"/>
  <c r="FR69" i="18"/>
  <c r="FQ69" i="18"/>
  <c r="FP69" i="18"/>
  <c r="FO69" i="18"/>
  <c r="FN69" i="18"/>
  <c r="FJ69" i="18"/>
  <c r="FI69" i="18"/>
  <c r="FG69" i="18"/>
  <c r="FF69" i="18"/>
  <c r="FE69" i="18"/>
  <c r="FA69" i="18"/>
  <c r="EW69" i="18"/>
  <c r="EV69" i="18"/>
  <c r="EU69" i="18"/>
  <c r="ET69" i="18"/>
  <c r="ES69" i="18"/>
  <c r="ER69" i="18"/>
  <c r="EN69" i="18"/>
  <c r="EM69" i="18"/>
  <c r="EK69" i="18"/>
  <c r="EJ69" i="18"/>
  <c r="EI69" i="18"/>
  <c r="EE69" i="18"/>
  <c r="EA69" i="18"/>
  <c r="DZ69" i="18"/>
  <c r="DY69" i="18"/>
  <c r="DX69" i="18"/>
  <c r="DW69" i="18"/>
  <c r="DV69" i="18"/>
  <c r="DR69" i="18"/>
  <c r="DQ69" i="18"/>
  <c r="DO69" i="18"/>
  <c r="DN69" i="18"/>
  <c r="DM69" i="18"/>
  <c r="DI69" i="18"/>
  <c r="FS68" i="18"/>
  <c r="FR68" i="18"/>
  <c r="FQ68" i="18"/>
  <c r="FP68" i="18"/>
  <c r="FO68" i="18"/>
  <c r="FN68" i="18"/>
  <c r="FJ68" i="18"/>
  <c r="FI68" i="18"/>
  <c r="FG68" i="18"/>
  <c r="FF68" i="18"/>
  <c r="FE68" i="18"/>
  <c r="FA68" i="18"/>
  <c r="EW68" i="18"/>
  <c r="EV68" i="18"/>
  <c r="EU68" i="18"/>
  <c r="ET68" i="18"/>
  <c r="ES68" i="18"/>
  <c r="ER68" i="18"/>
  <c r="EN68" i="18"/>
  <c r="EM68" i="18"/>
  <c r="EK68" i="18"/>
  <c r="EJ68" i="18"/>
  <c r="EI68" i="18"/>
  <c r="EE68" i="18"/>
  <c r="EA68" i="18"/>
  <c r="DZ68" i="18"/>
  <c r="DY68" i="18"/>
  <c r="DX68" i="18"/>
  <c r="DW68" i="18"/>
  <c r="DV68" i="18"/>
  <c r="DR68" i="18"/>
  <c r="DQ68" i="18"/>
  <c r="DO68" i="18"/>
  <c r="DN68" i="18"/>
  <c r="DM68" i="18"/>
  <c r="DI68" i="18"/>
  <c r="FS67" i="18"/>
  <c r="FR67" i="18"/>
  <c r="FQ67" i="18"/>
  <c r="FP67" i="18"/>
  <c r="FO67" i="18"/>
  <c r="FN67" i="18"/>
  <c r="FJ67" i="18"/>
  <c r="FI67" i="18"/>
  <c r="FG67" i="18"/>
  <c r="FF67" i="18"/>
  <c r="FE67" i="18"/>
  <c r="FA67" i="18"/>
  <c r="EW67" i="18"/>
  <c r="EV67" i="18"/>
  <c r="EU67" i="18"/>
  <c r="ET67" i="18"/>
  <c r="ES67" i="18"/>
  <c r="ER67" i="18"/>
  <c r="EN67" i="18"/>
  <c r="EM67" i="18"/>
  <c r="EK67" i="18"/>
  <c r="EJ67" i="18"/>
  <c r="EI67" i="18"/>
  <c r="EE67" i="18"/>
  <c r="EA67" i="18"/>
  <c r="DZ67" i="18"/>
  <c r="DY67" i="18"/>
  <c r="DX67" i="18"/>
  <c r="DW67" i="18"/>
  <c r="DV67" i="18"/>
  <c r="DR67" i="18"/>
  <c r="DQ67" i="18"/>
  <c r="DO67" i="18"/>
  <c r="DN67" i="18"/>
  <c r="DM67" i="18"/>
  <c r="DI67" i="18"/>
  <c r="FS66" i="18"/>
  <c r="FR66" i="18"/>
  <c r="FQ66" i="18"/>
  <c r="FP66" i="18"/>
  <c r="FO66" i="18"/>
  <c r="FN66" i="18"/>
  <c r="FJ66" i="18"/>
  <c r="FI66" i="18"/>
  <c r="FG66" i="18"/>
  <c r="FF66" i="18"/>
  <c r="FE66" i="18"/>
  <c r="FA66" i="18"/>
  <c r="EW66" i="18"/>
  <c r="EV66" i="18"/>
  <c r="EU66" i="18"/>
  <c r="ET66" i="18"/>
  <c r="ES66" i="18"/>
  <c r="ER66" i="18"/>
  <c r="EN66" i="18"/>
  <c r="EM66" i="18"/>
  <c r="EK66" i="18"/>
  <c r="EJ66" i="18"/>
  <c r="EI66" i="18"/>
  <c r="EE66" i="18"/>
  <c r="EA66" i="18"/>
  <c r="DZ66" i="18"/>
  <c r="DY66" i="18"/>
  <c r="DX66" i="18"/>
  <c r="DW66" i="18"/>
  <c r="DV66" i="18"/>
  <c r="DR66" i="18"/>
  <c r="DQ66" i="18"/>
  <c r="DO66" i="18"/>
  <c r="DN66" i="18"/>
  <c r="DM66" i="18"/>
  <c r="DI66" i="18"/>
  <c r="FS65" i="18"/>
  <c r="FR65" i="18"/>
  <c r="FQ65" i="18"/>
  <c r="FP65" i="18"/>
  <c r="FO65" i="18"/>
  <c r="FN65" i="18"/>
  <c r="FJ65" i="18"/>
  <c r="FI65" i="18"/>
  <c r="FG65" i="18"/>
  <c r="FF65" i="18"/>
  <c r="FE65" i="18"/>
  <c r="FA65" i="18"/>
  <c r="EW65" i="18"/>
  <c r="EV65" i="18"/>
  <c r="EU65" i="18"/>
  <c r="ET65" i="18"/>
  <c r="ES65" i="18"/>
  <c r="ER65" i="18"/>
  <c r="EN65" i="18"/>
  <c r="EM65" i="18"/>
  <c r="EK65" i="18"/>
  <c r="EJ65" i="18"/>
  <c r="EI65" i="18"/>
  <c r="EE65" i="18"/>
  <c r="EA65" i="18"/>
  <c r="DZ65" i="18"/>
  <c r="DY65" i="18"/>
  <c r="DX65" i="18"/>
  <c r="DW65" i="18"/>
  <c r="DV65" i="18"/>
  <c r="DR65" i="18"/>
  <c r="DQ65" i="18"/>
  <c r="DO65" i="18"/>
  <c r="DN65" i="18"/>
  <c r="DM65" i="18"/>
  <c r="DI65" i="18"/>
  <c r="FS64" i="18"/>
  <c r="FR64" i="18"/>
  <c r="FQ64" i="18"/>
  <c r="FP64" i="18"/>
  <c r="FO64" i="18"/>
  <c r="FN64" i="18"/>
  <c r="FJ64" i="18"/>
  <c r="FI64" i="18"/>
  <c r="FG64" i="18"/>
  <c r="FF64" i="18"/>
  <c r="FE64" i="18"/>
  <c r="FA64" i="18"/>
  <c r="EW64" i="18"/>
  <c r="EV64" i="18"/>
  <c r="EU64" i="18"/>
  <c r="ET64" i="18"/>
  <c r="ES64" i="18"/>
  <c r="ER64" i="18"/>
  <c r="EN64" i="18"/>
  <c r="EM64" i="18"/>
  <c r="EK64" i="18"/>
  <c r="EJ64" i="18"/>
  <c r="EI64" i="18"/>
  <c r="EE64" i="18"/>
  <c r="EA64" i="18"/>
  <c r="DZ64" i="18"/>
  <c r="DY64" i="18"/>
  <c r="DX64" i="18"/>
  <c r="DW64" i="18"/>
  <c r="DV64" i="18"/>
  <c r="DR64" i="18"/>
  <c r="DQ64" i="18"/>
  <c r="DO64" i="18"/>
  <c r="DN64" i="18"/>
  <c r="DM64" i="18"/>
  <c r="DI64" i="18"/>
  <c r="FS63" i="18"/>
  <c r="FR63" i="18"/>
  <c r="FQ63" i="18"/>
  <c r="FP63" i="18"/>
  <c r="FO63" i="18"/>
  <c r="FN63" i="18"/>
  <c r="FJ63" i="18"/>
  <c r="FI63" i="18"/>
  <c r="FG63" i="18"/>
  <c r="FF63" i="18"/>
  <c r="FE63" i="18"/>
  <c r="FA63" i="18"/>
  <c r="EW63" i="18"/>
  <c r="EV63" i="18"/>
  <c r="EU63" i="18"/>
  <c r="ET63" i="18"/>
  <c r="ES63" i="18"/>
  <c r="ER63" i="18"/>
  <c r="EN63" i="18"/>
  <c r="EM63" i="18"/>
  <c r="EK63" i="18"/>
  <c r="EJ63" i="18"/>
  <c r="EI63" i="18"/>
  <c r="EE63" i="18"/>
  <c r="EA63" i="18"/>
  <c r="DZ63" i="18"/>
  <c r="DY63" i="18"/>
  <c r="DX63" i="18"/>
  <c r="DW63" i="18"/>
  <c r="DV63" i="18"/>
  <c r="DR63" i="18"/>
  <c r="DQ63" i="18"/>
  <c r="DO63" i="18"/>
  <c r="DN63" i="18"/>
  <c r="DM63" i="18"/>
  <c r="DI63" i="18"/>
  <c r="FS62" i="18"/>
  <c r="FR62" i="18"/>
  <c r="FQ62" i="18"/>
  <c r="FP62" i="18"/>
  <c r="FO62" i="18"/>
  <c r="FN62" i="18"/>
  <c r="FJ62" i="18"/>
  <c r="FG62" i="18"/>
  <c r="FE62" i="18"/>
  <c r="FF62" i="18" s="1"/>
  <c r="FA62" i="18"/>
  <c r="EW62" i="18"/>
  <c r="EV62" i="18"/>
  <c r="EU62" i="18"/>
  <c r="ET62" i="18"/>
  <c r="ES62" i="18"/>
  <c r="ER62" i="18"/>
  <c r="EN62" i="18"/>
  <c r="EK62" i="18"/>
  <c r="EI62" i="18"/>
  <c r="EJ62" i="18" s="1"/>
  <c r="EM62" i="18" s="1"/>
  <c r="EE62" i="18"/>
  <c r="DZ62" i="18"/>
  <c r="DX62" i="18"/>
  <c r="DW62" i="18"/>
  <c r="DV62" i="18"/>
  <c r="DR62" i="18"/>
  <c r="DO62" i="18"/>
  <c r="DN62" i="18"/>
  <c r="DQ62" i="18" s="1"/>
  <c r="DM62" i="18"/>
  <c r="DI62" i="18"/>
  <c r="FS61" i="18"/>
  <c r="FR61" i="18"/>
  <c r="FQ61" i="18"/>
  <c r="FP61" i="18"/>
  <c r="FO61" i="18"/>
  <c r="FN61" i="18"/>
  <c r="FJ61" i="18"/>
  <c r="FI61" i="18"/>
  <c r="FG61" i="18"/>
  <c r="FF61" i="18"/>
  <c r="FE61" i="18"/>
  <c r="FA61" i="18"/>
  <c r="EW61" i="18"/>
  <c r="EV61" i="18"/>
  <c r="EU61" i="18"/>
  <c r="ET61" i="18"/>
  <c r="ES61" i="18"/>
  <c r="ER61" i="18"/>
  <c r="EN61" i="18"/>
  <c r="EM61" i="18"/>
  <c r="EK61" i="18"/>
  <c r="EJ61" i="18"/>
  <c r="EI61" i="18"/>
  <c r="EE61" i="18"/>
  <c r="EA61" i="18"/>
  <c r="DZ61" i="18"/>
  <c r="DY61" i="18"/>
  <c r="DX61" i="18"/>
  <c r="DW61" i="18"/>
  <c r="DV61" i="18"/>
  <c r="DR61" i="18"/>
  <c r="DQ61" i="18"/>
  <c r="DO61" i="18"/>
  <c r="DN61" i="18"/>
  <c r="DM61" i="18"/>
  <c r="DI61" i="18"/>
  <c r="FS60" i="18"/>
  <c r="FR60" i="18"/>
  <c r="FQ60" i="18"/>
  <c r="FP60" i="18"/>
  <c r="FO60" i="18"/>
  <c r="FN60" i="18"/>
  <c r="FJ60" i="18"/>
  <c r="FI60" i="18"/>
  <c r="FG60" i="18"/>
  <c r="FF60" i="18"/>
  <c r="FE60" i="18"/>
  <c r="FA60" i="18"/>
  <c r="EW60" i="18"/>
  <c r="EV60" i="18"/>
  <c r="EU60" i="18"/>
  <c r="ET60" i="18"/>
  <c r="ES60" i="18"/>
  <c r="ER60" i="18"/>
  <c r="EN60" i="18"/>
  <c r="EM60" i="18"/>
  <c r="EK60" i="18"/>
  <c r="EJ60" i="18"/>
  <c r="EI60" i="18"/>
  <c r="EE60" i="18"/>
  <c r="EA60" i="18"/>
  <c r="DZ60" i="18"/>
  <c r="DY60" i="18"/>
  <c r="DX60" i="18"/>
  <c r="DW60" i="18"/>
  <c r="DV60" i="18"/>
  <c r="DR60" i="18"/>
  <c r="DQ60" i="18"/>
  <c r="DO60" i="18"/>
  <c r="DN60" i="18"/>
  <c r="DM60" i="18"/>
  <c r="DI60" i="18"/>
  <c r="FS59" i="18"/>
  <c r="FR59" i="18"/>
  <c r="FQ59" i="18"/>
  <c r="FP59" i="18"/>
  <c r="FO59" i="18"/>
  <c r="FN59" i="18"/>
  <c r="FJ59" i="18"/>
  <c r="FG59" i="18"/>
  <c r="FE59" i="18"/>
  <c r="FF59" i="18" s="1"/>
  <c r="FA59" i="18"/>
  <c r="EW59" i="18"/>
  <c r="EV59" i="18"/>
  <c r="EU59" i="18"/>
  <c r="ET59" i="18"/>
  <c r="ES59" i="18"/>
  <c r="ER59" i="18"/>
  <c r="EN59" i="18"/>
  <c r="EM59" i="18"/>
  <c r="EK59" i="18"/>
  <c r="EJ59" i="18"/>
  <c r="EI59" i="18"/>
  <c r="EA59" i="18"/>
  <c r="DZ59" i="18"/>
  <c r="DY59" i="18"/>
  <c r="DX59" i="18"/>
  <c r="DW59" i="18"/>
  <c r="DV59" i="18"/>
  <c r="DR59" i="18"/>
  <c r="DO59" i="18"/>
  <c r="DN59" i="18"/>
  <c r="DQ59" i="18" s="1"/>
  <c r="DM59" i="18"/>
  <c r="DI59" i="18"/>
  <c r="FS58" i="18"/>
  <c r="FR58" i="18"/>
  <c r="FQ58" i="18"/>
  <c r="FP58" i="18"/>
  <c r="FO58" i="18"/>
  <c r="FN58" i="18"/>
  <c r="FJ58" i="18"/>
  <c r="FI58" i="18"/>
  <c r="FG58" i="18"/>
  <c r="FF58" i="18"/>
  <c r="FE58" i="18"/>
  <c r="FA58" i="18"/>
  <c r="EW58" i="18"/>
  <c r="EV58" i="18"/>
  <c r="EU58" i="18"/>
  <c r="ET58" i="18"/>
  <c r="ES58" i="18"/>
  <c r="ER58" i="18"/>
  <c r="EN58" i="18"/>
  <c r="EM58" i="18"/>
  <c r="EK58" i="18"/>
  <c r="EJ58" i="18"/>
  <c r="EI58" i="18"/>
  <c r="EE58" i="18"/>
  <c r="EA58" i="18"/>
  <c r="DZ58" i="18"/>
  <c r="DY58" i="18"/>
  <c r="DX58" i="18"/>
  <c r="DW58" i="18"/>
  <c r="DV58" i="18"/>
  <c r="DR58" i="18"/>
  <c r="DQ58" i="18"/>
  <c r="DO58" i="18"/>
  <c r="DN58" i="18"/>
  <c r="DM58" i="18"/>
  <c r="DI58" i="18"/>
  <c r="FS57" i="18"/>
  <c r="FR57" i="18"/>
  <c r="FQ57" i="18"/>
  <c r="FP57" i="18"/>
  <c r="FO57" i="18"/>
  <c r="FN57" i="18"/>
  <c r="FJ57" i="18"/>
  <c r="FI57" i="18"/>
  <c r="FG57" i="18"/>
  <c r="FF57" i="18"/>
  <c r="FE57" i="18"/>
  <c r="FA57" i="18"/>
  <c r="EW57" i="18"/>
  <c r="EV57" i="18"/>
  <c r="EU57" i="18"/>
  <c r="ET57" i="18"/>
  <c r="ES57" i="18"/>
  <c r="ER57" i="18"/>
  <c r="EN57" i="18"/>
  <c r="EM57" i="18"/>
  <c r="EK57" i="18"/>
  <c r="EJ57" i="18"/>
  <c r="EI57" i="18"/>
  <c r="EE57" i="18"/>
  <c r="EA57" i="18"/>
  <c r="DZ57" i="18"/>
  <c r="DY57" i="18"/>
  <c r="DX57" i="18"/>
  <c r="DW57" i="18"/>
  <c r="DV57" i="18"/>
  <c r="DR57" i="18"/>
  <c r="DQ57" i="18"/>
  <c r="DO57" i="18"/>
  <c r="DN57" i="18"/>
  <c r="DM57" i="18"/>
  <c r="DI57" i="18"/>
  <c r="FS56" i="18"/>
  <c r="FR56" i="18"/>
  <c r="FQ56" i="18"/>
  <c r="FP56" i="18"/>
  <c r="FO56" i="18"/>
  <c r="FN56" i="18"/>
  <c r="FJ56" i="18"/>
  <c r="FI56" i="18"/>
  <c r="FG56" i="18"/>
  <c r="FF56" i="18"/>
  <c r="FE56" i="18"/>
  <c r="EV56" i="18"/>
  <c r="ET56" i="18"/>
  <c r="ES56" i="18"/>
  <c r="ER56" i="18"/>
  <c r="EN56" i="18"/>
  <c r="EK56" i="18"/>
  <c r="EI56" i="18"/>
  <c r="EJ56" i="18" s="1"/>
  <c r="EM56" i="18" s="1"/>
  <c r="EE56" i="18"/>
  <c r="EA56" i="18"/>
  <c r="DZ56" i="18"/>
  <c r="DY56" i="18"/>
  <c r="DX56" i="18"/>
  <c r="DW56" i="18"/>
  <c r="DV56" i="18"/>
  <c r="DR56" i="18"/>
  <c r="DQ56" i="18"/>
  <c r="DO56" i="18"/>
  <c r="DN56" i="18"/>
  <c r="DM56" i="18"/>
  <c r="FS55" i="18"/>
  <c r="FR55" i="18"/>
  <c r="FQ55" i="18"/>
  <c r="FP55" i="18"/>
  <c r="FO55" i="18"/>
  <c r="FN55" i="18"/>
  <c r="FJ55" i="18"/>
  <c r="FI55" i="18"/>
  <c r="FG55" i="18"/>
  <c r="FF55" i="18"/>
  <c r="FE55" i="18"/>
  <c r="FA55" i="18"/>
  <c r="EW55" i="18"/>
  <c r="EV55" i="18"/>
  <c r="EU55" i="18"/>
  <c r="ET55" i="18"/>
  <c r="ES55" i="18"/>
  <c r="ER55" i="18"/>
  <c r="EN55" i="18"/>
  <c r="EM55" i="18"/>
  <c r="EK55" i="18"/>
  <c r="EJ55" i="18"/>
  <c r="EI55" i="18"/>
  <c r="EE55" i="18"/>
  <c r="EA55" i="18"/>
  <c r="DZ55" i="18"/>
  <c r="DY55" i="18"/>
  <c r="DX55" i="18"/>
  <c r="DW55" i="18"/>
  <c r="DV55" i="18"/>
  <c r="DR55" i="18"/>
  <c r="DQ55" i="18"/>
  <c r="DO55" i="18"/>
  <c r="DN55" i="18"/>
  <c r="DM55" i="18"/>
  <c r="DI55" i="18"/>
  <c r="FS54" i="18"/>
  <c r="FR54" i="18"/>
  <c r="FQ54" i="18"/>
  <c r="FP54" i="18"/>
  <c r="FO54" i="18"/>
  <c r="FN54" i="18"/>
  <c r="FJ54" i="18"/>
  <c r="FI54" i="18"/>
  <c r="FG54" i="18"/>
  <c r="FF54" i="18"/>
  <c r="FE54" i="18"/>
  <c r="FA54" i="18"/>
  <c r="EW54" i="18"/>
  <c r="EV54" i="18"/>
  <c r="EU54" i="18"/>
  <c r="ET54" i="18"/>
  <c r="ES54" i="18"/>
  <c r="ER54" i="18"/>
  <c r="EN54" i="18"/>
  <c r="EM54" i="18"/>
  <c r="EK54" i="18"/>
  <c r="EJ54" i="18"/>
  <c r="EI54" i="18"/>
  <c r="EE54" i="18"/>
  <c r="EA54" i="18"/>
  <c r="DZ54" i="18"/>
  <c r="DY54" i="18"/>
  <c r="DX54" i="18"/>
  <c r="DW54" i="18"/>
  <c r="DV54" i="18"/>
  <c r="DR54" i="18"/>
  <c r="DQ54" i="18"/>
  <c r="DO54" i="18"/>
  <c r="DN54" i="18"/>
  <c r="DM54" i="18"/>
  <c r="DI54" i="18"/>
  <c r="FS53" i="18"/>
  <c r="FR53" i="18"/>
  <c r="FQ53" i="18"/>
  <c r="FP53" i="18"/>
  <c r="FO53" i="18"/>
  <c r="FN53" i="18"/>
  <c r="FJ53" i="18"/>
  <c r="FG53" i="18"/>
  <c r="FF53" i="18"/>
  <c r="FE53" i="18"/>
  <c r="FA53" i="18"/>
  <c r="EV53" i="18"/>
  <c r="ET53" i="18"/>
  <c r="ES53" i="18"/>
  <c r="ER53" i="18"/>
  <c r="EN53" i="18"/>
  <c r="EK53" i="18"/>
  <c r="EI53" i="18"/>
  <c r="EJ53" i="18" s="1"/>
  <c r="EM53" i="18" s="1"/>
  <c r="EE53" i="18"/>
  <c r="EA53" i="18"/>
  <c r="DZ53" i="18"/>
  <c r="DY53" i="18"/>
  <c r="DX53" i="18"/>
  <c r="DW53" i="18"/>
  <c r="DV53" i="18"/>
  <c r="DR53" i="18"/>
  <c r="DO53" i="18"/>
  <c r="DM53" i="18"/>
  <c r="DN53" i="18" s="1"/>
  <c r="DQ53" i="18" s="1"/>
  <c r="DI53" i="18"/>
  <c r="FS52" i="18"/>
  <c r="FR52" i="18"/>
  <c r="FQ52" i="18"/>
  <c r="FP52" i="18"/>
  <c r="FO52" i="18"/>
  <c r="FN52" i="18"/>
  <c r="FJ52" i="18"/>
  <c r="FI52" i="18"/>
  <c r="FG52" i="18"/>
  <c r="FF52" i="18"/>
  <c r="FE52" i="18"/>
  <c r="FA52" i="18"/>
  <c r="EW52" i="18"/>
  <c r="EV52" i="18"/>
  <c r="EU52" i="18"/>
  <c r="ET52" i="18"/>
  <c r="ES52" i="18"/>
  <c r="ER52" i="18"/>
  <c r="EN52" i="18"/>
  <c r="EM52" i="18"/>
  <c r="EK52" i="18"/>
  <c r="EJ52" i="18"/>
  <c r="EI52" i="18"/>
  <c r="EE52" i="18"/>
  <c r="EA52" i="18"/>
  <c r="DZ52" i="18"/>
  <c r="DY52" i="18"/>
  <c r="DX52" i="18"/>
  <c r="DW52" i="18"/>
  <c r="DV52" i="18"/>
  <c r="DR52" i="18"/>
  <c r="DQ52" i="18"/>
  <c r="DO52" i="18"/>
  <c r="DN52" i="18"/>
  <c r="DM52" i="18"/>
  <c r="DI52" i="18"/>
  <c r="FS51" i="18"/>
  <c r="FR51" i="18"/>
  <c r="FQ51" i="18"/>
  <c r="FP51" i="18"/>
  <c r="FO51" i="18"/>
  <c r="FN51" i="18"/>
  <c r="FJ51" i="18"/>
  <c r="FI51" i="18"/>
  <c r="FG51" i="18"/>
  <c r="FF51" i="18"/>
  <c r="FE51" i="18"/>
  <c r="FA51" i="18"/>
  <c r="EW51" i="18"/>
  <c r="EV51" i="18"/>
  <c r="EU51" i="18"/>
  <c r="ET51" i="18"/>
  <c r="ES51" i="18"/>
  <c r="ER51" i="18"/>
  <c r="EN51" i="18"/>
  <c r="EM51" i="18"/>
  <c r="EK51" i="18"/>
  <c r="EJ51" i="18"/>
  <c r="EI51" i="18"/>
  <c r="EE51" i="18"/>
  <c r="EA51" i="18"/>
  <c r="DZ51" i="18"/>
  <c r="DY51" i="18"/>
  <c r="DX51" i="18"/>
  <c r="DW51" i="18"/>
  <c r="DV51" i="18"/>
  <c r="DR51" i="18"/>
  <c r="DQ51" i="18"/>
  <c r="DO51" i="18"/>
  <c r="DN51" i="18"/>
  <c r="DM51" i="18"/>
  <c r="DI51" i="18"/>
  <c r="FR50" i="18"/>
  <c r="FS50" i="18" s="1"/>
  <c r="FP50" i="18"/>
  <c r="FO50" i="18"/>
  <c r="FN50" i="18"/>
  <c r="FJ50" i="18"/>
  <c r="FG50" i="18"/>
  <c r="FE50" i="18"/>
  <c r="FF50" i="18" s="1"/>
  <c r="FA50" i="18"/>
  <c r="EW50" i="18"/>
  <c r="EV50" i="18"/>
  <c r="EU50" i="18"/>
  <c r="ET50" i="18"/>
  <c r="ES50" i="18"/>
  <c r="ER50" i="18"/>
  <c r="EN50" i="18"/>
  <c r="EK50" i="18"/>
  <c r="EI50" i="18"/>
  <c r="EJ50" i="18" s="1"/>
  <c r="EM50" i="18" s="1"/>
  <c r="EE50" i="18"/>
  <c r="DZ50" i="18"/>
  <c r="DX50" i="18"/>
  <c r="DW50" i="18"/>
  <c r="DV50" i="18"/>
  <c r="DR50" i="18"/>
  <c r="DO50" i="18"/>
  <c r="DM50" i="18"/>
  <c r="DN50" i="18" s="1"/>
  <c r="DQ50" i="18" s="1"/>
  <c r="DI50" i="18"/>
  <c r="FS49" i="18"/>
  <c r="FR49" i="18"/>
  <c r="FQ49" i="18"/>
  <c r="FP49" i="18"/>
  <c r="FO49" i="18"/>
  <c r="FN49" i="18"/>
  <c r="FJ49" i="18"/>
  <c r="FI49" i="18"/>
  <c r="FG49" i="18"/>
  <c r="FF49" i="18"/>
  <c r="FE49" i="18"/>
  <c r="FA49" i="18"/>
  <c r="EW49" i="18"/>
  <c r="EV49" i="18"/>
  <c r="EU49" i="18"/>
  <c r="ET49" i="18"/>
  <c r="ES49" i="18"/>
  <c r="ER49" i="18"/>
  <c r="EN49" i="18"/>
  <c r="EM49" i="18"/>
  <c r="EK49" i="18"/>
  <c r="EJ49" i="18"/>
  <c r="EI49" i="18"/>
  <c r="EE49" i="18"/>
  <c r="EA49" i="18"/>
  <c r="DZ49" i="18"/>
  <c r="DY49" i="18"/>
  <c r="DX49" i="18"/>
  <c r="DW49" i="18"/>
  <c r="DV49" i="18"/>
  <c r="DR49" i="18"/>
  <c r="DQ49" i="18"/>
  <c r="DO49" i="18"/>
  <c r="DN49" i="18"/>
  <c r="DM49" i="18"/>
  <c r="DI49" i="18"/>
  <c r="FS48" i="18"/>
  <c r="FR48" i="18"/>
  <c r="FQ48" i="18"/>
  <c r="FP48" i="18"/>
  <c r="FO48" i="18"/>
  <c r="FN48" i="18"/>
  <c r="FJ48" i="18"/>
  <c r="FI48" i="18"/>
  <c r="FG48" i="18"/>
  <c r="FF48" i="18"/>
  <c r="FE48" i="18"/>
  <c r="FA48" i="18"/>
  <c r="EW48" i="18"/>
  <c r="EV48" i="18"/>
  <c r="EU48" i="18"/>
  <c r="ET48" i="18"/>
  <c r="ES48" i="18"/>
  <c r="ER48" i="18"/>
  <c r="EN48" i="18"/>
  <c r="EM48" i="18"/>
  <c r="EK48" i="18"/>
  <c r="EJ48" i="18"/>
  <c r="EI48" i="18"/>
  <c r="EE48" i="18"/>
  <c r="EA48" i="18"/>
  <c r="DZ48" i="18"/>
  <c r="DY48" i="18"/>
  <c r="DX48" i="18"/>
  <c r="DW48" i="18"/>
  <c r="DV48" i="18"/>
  <c r="DR48" i="18"/>
  <c r="DQ48" i="18"/>
  <c r="DO48" i="18"/>
  <c r="DN48" i="18"/>
  <c r="DM48" i="18"/>
  <c r="DI48" i="18"/>
  <c r="FS47" i="18"/>
  <c r="FR47" i="18"/>
  <c r="FQ47" i="18"/>
  <c r="FP47" i="18"/>
  <c r="FO47" i="18"/>
  <c r="FN47" i="18"/>
  <c r="FJ47" i="18"/>
  <c r="FG47" i="18"/>
  <c r="FF47" i="18"/>
  <c r="FE47" i="18"/>
  <c r="FA47" i="18"/>
  <c r="EW47" i="18"/>
  <c r="EV47" i="18"/>
  <c r="EU47" i="18"/>
  <c r="ET47" i="18"/>
  <c r="ES47" i="18"/>
  <c r="ER47" i="18"/>
  <c r="EN47" i="18"/>
  <c r="EK47" i="18"/>
  <c r="EI47" i="18"/>
  <c r="EJ47" i="18" s="1"/>
  <c r="EM47" i="18" s="1"/>
  <c r="EE47" i="18"/>
  <c r="EA47" i="18"/>
  <c r="DZ47" i="18"/>
  <c r="DY47" i="18"/>
  <c r="DX47" i="18"/>
  <c r="DW47" i="18"/>
  <c r="DV47" i="18"/>
  <c r="DR47" i="18"/>
  <c r="DO47" i="18"/>
  <c r="DM47" i="18"/>
  <c r="DN47" i="18" s="1"/>
  <c r="DQ47" i="18" s="1"/>
  <c r="DI47" i="18"/>
  <c r="FS46" i="18"/>
  <c r="FR46" i="18"/>
  <c r="FQ46" i="18"/>
  <c r="FP46" i="18"/>
  <c r="FO46" i="18"/>
  <c r="FN46" i="18"/>
  <c r="FJ46" i="18"/>
  <c r="FI46" i="18"/>
  <c r="FG46" i="18"/>
  <c r="FF46" i="18"/>
  <c r="FE46" i="18"/>
  <c r="FA46" i="18"/>
  <c r="EW46" i="18"/>
  <c r="EV46" i="18"/>
  <c r="EU46" i="18"/>
  <c r="ET46" i="18"/>
  <c r="ES46" i="18"/>
  <c r="ER46" i="18"/>
  <c r="EN46" i="18"/>
  <c r="EM46" i="18"/>
  <c r="EK46" i="18"/>
  <c r="EJ46" i="18"/>
  <c r="EI46" i="18"/>
  <c r="EE46" i="18"/>
  <c r="EA46" i="18"/>
  <c r="DZ46" i="18"/>
  <c r="DY46" i="18"/>
  <c r="DX46" i="18"/>
  <c r="DW46" i="18"/>
  <c r="DV46" i="18"/>
  <c r="DR46" i="18"/>
  <c r="DQ46" i="18"/>
  <c r="DO46" i="18"/>
  <c r="DN46" i="18"/>
  <c r="DM46" i="18"/>
  <c r="DI46" i="18"/>
  <c r="FS45" i="18"/>
  <c r="FR45" i="18"/>
  <c r="FQ45" i="18"/>
  <c r="FP45" i="18"/>
  <c r="FO45" i="18"/>
  <c r="FN45" i="18"/>
  <c r="FJ45" i="18"/>
  <c r="FI45" i="18"/>
  <c r="FG45" i="18"/>
  <c r="FF45" i="18"/>
  <c r="FE45" i="18"/>
  <c r="FA45" i="18"/>
  <c r="EW45" i="18"/>
  <c r="EV45" i="18"/>
  <c r="EU45" i="18"/>
  <c r="ET45" i="18"/>
  <c r="ES45" i="18"/>
  <c r="ER45" i="18"/>
  <c r="EN45" i="18"/>
  <c r="EM45" i="18"/>
  <c r="EK45" i="18"/>
  <c r="EJ45" i="18"/>
  <c r="EI45" i="18"/>
  <c r="EE45" i="18"/>
  <c r="EA45" i="18"/>
  <c r="DZ45" i="18"/>
  <c r="DY45" i="18"/>
  <c r="DX45" i="18"/>
  <c r="DW45" i="18"/>
  <c r="DV45" i="18"/>
  <c r="DR45" i="18"/>
  <c r="DQ45" i="18"/>
  <c r="DO45" i="18"/>
  <c r="DN45" i="18"/>
  <c r="DM45" i="18"/>
  <c r="DI45" i="18"/>
  <c r="FS44" i="18"/>
  <c r="FR44" i="18"/>
  <c r="FQ44" i="18"/>
  <c r="FP44" i="18"/>
  <c r="FO44" i="18"/>
  <c r="FN44" i="18"/>
  <c r="FJ44" i="18"/>
  <c r="FG44" i="18"/>
  <c r="FE44" i="18"/>
  <c r="FF44" i="18" s="1"/>
  <c r="FA44" i="18"/>
  <c r="EW44" i="18"/>
  <c r="EV44" i="18"/>
  <c r="EU44" i="18"/>
  <c r="ET44" i="18"/>
  <c r="ES44" i="18"/>
  <c r="ER44" i="18"/>
  <c r="EN44" i="18"/>
  <c r="EK44" i="18"/>
  <c r="EI44" i="18"/>
  <c r="EJ44" i="18" s="1"/>
  <c r="EM44" i="18" s="1"/>
  <c r="EE44" i="18"/>
  <c r="EA44" i="18"/>
  <c r="DZ44" i="18"/>
  <c r="DY44" i="18"/>
  <c r="DX44" i="18"/>
  <c r="DW44" i="18"/>
  <c r="DV44" i="18"/>
  <c r="DR44" i="18"/>
  <c r="DO44" i="18"/>
  <c r="DN44" i="18"/>
  <c r="DQ44" i="18" s="1"/>
  <c r="DM44" i="18"/>
  <c r="DI44" i="18"/>
  <c r="FS43" i="18"/>
  <c r="FR43" i="18"/>
  <c r="FQ43" i="18"/>
  <c r="FP43" i="18"/>
  <c r="FO43" i="18"/>
  <c r="FN43" i="18"/>
  <c r="FJ43" i="18"/>
  <c r="FI43" i="18"/>
  <c r="FG43" i="18"/>
  <c r="FF43" i="18"/>
  <c r="FE43" i="18"/>
  <c r="FA43" i="18"/>
  <c r="EW43" i="18"/>
  <c r="EV43" i="18"/>
  <c r="EU43" i="18"/>
  <c r="ET43" i="18"/>
  <c r="ES43" i="18"/>
  <c r="ER43" i="18"/>
  <c r="EN43" i="18"/>
  <c r="EM43" i="18"/>
  <c r="EK43" i="18"/>
  <c r="EJ43" i="18"/>
  <c r="EI43" i="18"/>
  <c r="EE43" i="18"/>
  <c r="EA43" i="18"/>
  <c r="DZ43" i="18"/>
  <c r="DY43" i="18"/>
  <c r="DX43" i="18"/>
  <c r="DW43" i="18"/>
  <c r="DV43" i="18"/>
  <c r="DR43" i="18"/>
  <c r="DQ43" i="18"/>
  <c r="DO43" i="18"/>
  <c r="DN43" i="18"/>
  <c r="DM43" i="18"/>
  <c r="DI43" i="18"/>
  <c r="FS42" i="18"/>
  <c r="FR42" i="18"/>
  <c r="FQ42" i="18"/>
  <c r="FP42" i="18"/>
  <c r="FO42" i="18"/>
  <c r="FN42" i="18"/>
  <c r="FJ42" i="18"/>
  <c r="FI42" i="18"/>
  <c r="FG42" i="18"/>
  <c r="FF42" i="18"/>
  <c r="FE42" i="18"/>
  <c r="FA42" i="18"/>
  <c r="EW42" i="18"/>
  <c r="EV42" i="18"/>
  <c r="EU42" i="18"/>
  <c r="ET42" i="18"/>
  <c r="ES42" i="18"/>
  <c r="ER42" i="18"/>
  <c r="EN42" i="18"/>
  <c r="EM42" i="18"/>
  <c r="EK42" i="18"/>
  <c r="EJ42" i="18"/>
  <c r="EI42" i="18"/>
  <c r="EE42" i="18"/>
  <c r="EA42" i="18"/>
  <c r="DZ42" i="18"/>
  <c r="DY42" i="18"/>
  <c r="DX42" i="18"/>
  <c r="DW42" i="18"/>
  <c r="DV42" i="18"/>
  <c r="DR42" i="18"/>
  <c r="DQ42" i="18"/>
  <c r="DO42" i="18"/>
  <c r="DN42" i="18"/>
  <c r="DM42" i="18"/>
  <c r="DI42" i="18"/>
  <c r="FS41" i="18"/>
  <c r="FR41" i="18"/>
  <c r="FQ41" i="18"/>
  <c r="FP41" i="18"/>
  <c r="FO41" i="18"/>
  <c r="FN41" i="18"/>
  <c r="FJ41" i="18"/>
  <c r="FG41" i="18"/>
  <c r="FE41" i="18"/>
  <c r="FF41" i="18" s="1"/>
  <c r="FI41" i="18" s="1"/>
  <c r="FA41" i="18"/>
  <c r="EW41" i="18"/>
  <c r="EV41" i="18"/>
  <c r="EU41" i="18"/>
  <c r="ET41" i="18"/>
  <c r="ES41" i="18"/>
  <c r="ER41" i="18"/>
  <c r="EN41" i="18"/>
  <c r="EK41" i="18"/>
  <c r="EI41" i="18"/>
  <c r="EJ41" i="18" s="1"/>
  <c r="EM41" i="18" s="1"/>
  <c r="EE41" i="18"/>
  <c r="EA41" i="18"/>
  <c r="DZ41" i="18"/>
  <c r="DY41" i="18"/>
  <c r="DX41" i="18"/>
  <c r="DW41" i="18"/>
  <c r="DV41" i="18"/>
  <c r="DR41" i="18"/>
  <c r="DO41" i="18"/>
  <c r="DM41" i="18"/>
  <c r="DN41" i="18" s="1"/>
  <c r="DQ41" i="18" s="1"/>
  <c r="DI41" i="18"/>
  <c r="FS40" i="18"/>
  <c r="FR40" i="18"/>
  <c r="FQ40" i="18"/>
  <c r="FP40" i="18"/>
  <c r="FO40" i="18"/>
  <c r="FN40" i="18"/>
  <c r="FJ40" i="18"/>
  <c r="FI40" i="18"/>
  <c r="FG40" i="18"/>
  <c r="FF40" i="18"/>
  <c r="FE40" i="18"/>
  <c r="FA40" i="18"/>
  <c r="EW40" i="18"/>
  <c r="EV40" i="18"/>
  <c r="EU40" i="18"/>
  <c r="ET40" i="18"/>
  <c r="ES40" i="18"/>
  <c r="ER40" i="18"/>
  <c r="EN40" i="18"/>
  <c r="EM40" i="18"/>
  <c r="EK40" i="18"/>
  <c r="EJ40" i="18"/>
  <c r="EI40" i="18"/>
  <c r="EE40" i="18"/>
  <c r="EA40" i="18"/>
  <c r="DZ40" i="18"/>
  <c r="DY40" i="18"/>
  <c r="DX40" i="18"/>
  <c r="DW40" i="18"/>
  <c r="DV40" i="18"/>
  <c r="DR40" i="18"/>
  <c r="DQ40" i="18"/>
  <c r="DO40" i="18"/>
  <c r="DN40" i="18"/>
  <c r="DM40" i="18"/>
  <c r="DI40" i="18"/>
  <c r="FS39" i="18"/>
  <c r="FR39" i="18"/>
  <c r="FQ39" i="18"/>
  <c r="FP39" i="18"/>
  <c r="FO39" i="18"/>
  <c r="FN39" i="18"/>
  <c r="FJ39" i="18"/>
  <c r="FI39" i="18"/>
  <c r="FG39" i="18"/>
  <c r="FF39" i="18"/>
  <c r="FE39" i="18"/>
  <c r="FA39" i="18"/>
  <c r="EW39" i="18"/>
  <c r="EV39" i="18"/>
  <c r="EU39" i="18"/>
  <c r="ET39" i="18"/>
  <c r="ES39" i="18"/>
  <c r="ER39" i="18"/>
  <c r="EN39" i="18"/>
  <c r="EM39" i="18"/>
  <c r="EK39" i="18"/>
  <c r="EJ39" i="18"/>
  <c r="EI39" i="18"/>
  <c r="EE39" i="18"/>
  <c r="EA39" i="18"/>
  <c r="DZ39" i="18"/>
  <c r="DY39" i="18"/>
  <c r="DX39" i="18"/>
  <c r="DW39" i="18"/>
  <c r="DV39" i="18"/>
  <c r="DR39" i="18"/>
  <c r="DQ39" i="18"/>
  <c r="DO39" i="18"/>
  <c r="DN39" i="18"/>
  <c r="DM39" i="18"/>
  <c r="DI39" i="18"/>
  <c r="FS38" i="18"/>
  <c r="FR38" i="18"/>
  <c r="FQ38" i="18"/>
  <c r="FP38" i="18"/>
  <c r="FO38" i="18"/>
  <c r="FN38" i="18"/>
  <c r="FJ38" i="18"/>
  <c r="FI38" i="18"/>
  <c r="FG38" i="18"/>
  <c r="FF38" i="18"/>
  <c r="FE38" i="18"/>
  <c r="EW38" i="18"/>
  <c r="EV38" i="18"/>
  <c r="EU38" i="18"/>
  <c r="ET38" i="18"/>
  <c r="ES38" i="18"/>
  <c r="ER38" i="18"/>
  <c r="EN38" i="18"/>
  <c r="EK38" i="18"/>
  <c r="EI38" i="18"/>
  <c r="EJ38" i="18" s="1"/>
  <c r="EM38" i="18" s="1"/>
  <c r="EE38" i="18"/>
  <c r="EA38" i="18"/>
  <c r="DZ38" i="18"/>
  <c r="DY38" i="18"/>
  <c r="DX38" i="18"/>
  <c r="DW38" i="18"/>
  <c r="DV38" i="18"/>
  <c r="DR38" i="18"/>
  <c r="DQ38" i="18"/>
  <c r="DO38" i="18"/>
  <c r="DN38" i="18"/>
  <c r="DM38" i="18"/>
  <c r="FS37" i="18"/>
  <c r="FR37" i="18"/>
  <c r="FQ37" i="18"/>
  <c r="FP37" i="18"/>
  <c r="FO37" i="18"/>
  <c r="FN37" i="18"/>
  <c r="FJ37" i="18"/>
  <c r="FI37" i="18"/>
  <c r="FG37" i="18"/>
  <c r="FF37" i="18"/>
  <c r="FE37" i="18"/>
  <c r="FA37" i="18"/>
  <c r="EW37" i="18"/>
  <c r="EV37" i="18"/>
  <c r="EU37" i="18"/>
  <c r="ET37" i="18"/>
  <c r="ES37" i="18"/>
  <c r="ER37" i="18"/>
  <c r="EN37" i="18"/>
  <c r="EM37" i="18"/>
  <c r="EK37" i="18"/>
  <c r="EJ37" i="18"/>
  <c r="EI37" i="18"/>
  <c r="EE37" i="18"/>
  <c r="EA37" i="18"/>
  <c r="DZ37" i="18"/>
  <c r="DY37" i="18"/>
  <c r="DX37" i="18"/>
  <c r="DW37" i="18"/>
  <c r="DV37" i="18"/>
  <c r="DR37" i="18"/>
  <c r="DQ37" i="18"/>
  <c r="DO37" i="18"/>
  <c r="DN37" i="18"/>
  <c r="DM37" i="18"/>
  <c r="DI37" i="18"/>
  <c r="FS36" i="18"/>
  <c r="FR36" i="18"/>
  <c r="FQ36" i="18"/>
  <c r="FP36" i="18"/>
  <c r="FO36" i="18"/>
  <c r="FN36" i="18"/>
  <c r="FJ36" i="18"/>
  <c r="FI36" i="18"/>
  <c r="FG36" i="18"/>
  <c r="FF36" i="18"/>
  <c r="FE36" i="18"/>
  <c r="FA36" i="18"/>
  <c r="EW36" i="18"/>
  <c r="EV36" i="18"/>
  <c r="EU36" i="18"/>
  <c r="ET36" i="18"/>
  <c r="ES36" i="18"/>
  <c r="ER36" i="18"/>
  <c r="EN36" i="18"/>
  <c r="EM36" i="18"/>
  <c r="EK36" i="18"/>
  <c r="EJ36" i="18"/>
  <c r="EI36" i="18"/>
  <c r="EE36" i="18"/>
  <c r="EA36" i="18"/>
  <c r="DZ36" i="18"/>
  <c r="DY36" i="18"/>
  <c r="DX36" i="18"/>
  <c r="DW36" i="18"/>
  <c r="DV36" i="18"/>
  <c r="DR36" i="18"/>
  <c r="DQ36" i="18"/>
  <c r="DO36" i="18"/>
  <c r="DN36" i="18"/>
  <c r="DM36" i="18"/>
  <c r="DI36" i="18"/>
  <c r="FS35" i="18"/>
  <c r="FR35" i="18"/>
  <c r="FQ35" i="18"/>
  <c r="FP35" i="18"/>
  <c r="FO35" i="18"/>
  <c r="FN35" i="18"/>
  <c r="FJ35" i="18"/>
  <c r="FG35" i="18"/>
  <c r="FE35" i="18"/>
  <c r="FF35" i="18" s="1"/>
  <c r="FA35" i="18"/>
  <c r="EW35" i="18"/>
  <c r="EV35" i="18"/>
  <c r="EU35" i="18"/>
  <c r="ET35" i="18"/>
  <c r="ES35" i="18"/>
  <c r="ER35" i="18"/>
  <c r="EN35" i="18"/>
  <c r="EM35" i="18"/>
  <c r="EK35" i="18"/>
  <c r="EJ35" i="18"/>
  <c r="EI35" i="18"/>
  <c r="EA35" i="18"/>
  <c r="DZ35" i="18"/>
  <c r="DY35" i="18"/>
  <c r="DX35" i="18"/>
  <c r="DW35" i="18"/>
  <c r="DV35" i="18"/>
  <c r="DR35" i="18"/>
  <c r="DO35" i="18"/>
  <c r="DM35" i="18"/>
  <c r="DN35" i="18" s="1"/>
  <c r="DQ35" i="18" s="1"/>
  <c r="DI35" i="18"/>
  <c r="FS34" i="18"/>
  <c r="FR34" i="18"/>
  <c r="FQ34" i="18"/>
  <c r="FP34" i="18"/>
  <c r="FO34" i="18"/>
  <c r="FN34" i="18"/>
  <c r="FJ34" i="18"/>
  <c r="FI34" i="18"/>
  <c r="FG34" i="18"/>
  <c r="FF34" i="18"/>
  <c r="FE34" i="18"/>
  <c r="FA34" i="18"/>
  <c r="EW34" i="18"/>
  <c r="EV34" i="18"/>
  <c r="EU34" i="18"/>
  <c r="ET34" i="18"/>
  <c r="ES34" i="18"/>
  <c r="ER34" i="18"/>
  <c r="EN34" i="18"/>
  <c r="EM34" i="18"/>
  <c r="EK34" i="18"/>
  <c r="EJ34" i="18"/>
  <c r="EI34" i="18"/>
  <c r="EE34" i="18"/>
  <c r="EA34" i="18"/>
  <c r="DZ34" i="18"/>
  <c r="DY34" i="18"/>
  <c r="DX34" i="18"/>
  <c r="DW34" i="18"/>
  <c r="DV34" i="18"/>
  <c r="DR34" i="18"/>
  <c r="DQ34" i="18"/>
  <c r="DO34" i="18"/>
  <c r="DN34" i="18"/>
  <c r="DM34" i="18"/>
  <c r="DI34" i="18"/>
  <c r="FS33" i="18"/>
  <c r="FR33" i="18"/>
  <c r="FQ33" i="18"/>
  <c r="FP33" i="18"/>
  <c r="FO33" i="18"/>
  <c r="FN33" i="18"/>
  <c r="FJ33" i="18"/>
  <c r="FI33" i="18"/>
  <c r="FG33" i="18"/>
  <c r="FF33" i="18"/>
  <c r="FE33" i="18"/>
  <c r="FA33" i="18"/>
  <c r="EW33" i="18"/>
  <c r="EV33" i="18"/>
  <c r="EU33" i="18"/>
  <c r="ET33" i="18"/>
  <c r="ES33" i="18"/>
  <c r="ER33" i="18"/>
  <c r="EN33" i="18"/>
  <c r="EM33" i="18"/>
  <c r="EK33" i="18"/>
  <c r="EJ33" i="18"/>
  <c r="EI33" i="18"/>
  <c r="EE33" i="18"/>
  <c r="EA33" i="18"/>
  <c r="DZ33" i="18"/>
  <c r="DY33" i="18"/>
  <c r="DX33" i="18"/>
  <c r="DW33" i="18"/>
  <c r="DV33" i="18"/>
  <c r="DR33" i="18"/>
  <c r="DQ33" i="18"/>
  <c r="DO33" i="18"/>
  <c r="DN33" i="18"/>
  <c r="DM33" i="18"/>
  <c r="DI33" i="18"/>
  <c r="FS32" i="18"/>
  <c r="FR32" i="18"/>
  <c r="FQ32" i="18"/>
  <c r="FP32" i="18"/>
  <c r="FO32" i="18"/>
  <c r="FN32" i="18"/>
  <c r="FJ32" i="18"/>
  <c r="FG32" i="18"/>
  <c r="FE32" i="18"/>
  <c r="FF32" i="18" s="1"/>
  <c r="FA32" i="18"/>
  <c r="EW32" i="18"/>
  <c r="EV32" i="18"/>
  <c r="EU32" i="18"/>
  <c r="ET32" i="18"/>
  <c r="ES32" i="18"/>
  <c r="ER32" i="18"/>
  <c r="EN32" i="18"/>
  <c r="EK32" i="18"/>
  <c r="EJ32" i="18"/>
  <c r="EM32" i="18" s="1"/>
  <c r="EI32" i="18"/>
  <c r="EE32" i="18"/>
  <c r="EA32" i="18"/>
  <c r="DZ32" i="18"/>
  <c r="DY32" i="18"/>
  <c r="DX32" i="18"/>
  <c r="DW32" i="18"/>
  <c r="DV32" i="18"/>
  <c r="DR32" i="18"/>
  <c r="DO32" i="18"/>
  <c r="DM32" i="18"/>
  <c r="DN32" i="18" s="1"/>
  <c r="DQ32" i="18" s="1"/>
  <c r="DI32" i="18"/>
  <c r="FS31" i="18"/>
  <c r="FR31" i="18"/>
  <c r="FQ31" i="18"/>
  <c r="FP31" i="18"/>
  <c r="FO31" i="18"/>
  <c r="FN31" i="18"/>
  <c r="FJ31" i="18"/>
  <c r="FI31" i="18"/>
  <c r="FG31" i="18"/>
  <c r="FF31" i="18"/>
  <c r="FE31" i="18"/>
  <c r="FA31" i="18"/>
  <c r="EW31" i="18"/>
  <c r="EV31" i="18"/>
  <c r="EU31" i="18"/>
  <c r="ET31" i="18"/>
  <c r="ES31" i="18"/>
  <c r="ER31" i="18"/>
  <c r="EN31" i="18"/>
  <c r="EM31" i="18"/>
  <c r="EK31" i="18"/>
  <c r="EJ31" i="18"/>
  <c r="EI31" i="18"/>
  <c r="EE31" i="18"/>
  <c r="EA31" i="18"/>
  <c r="DZ31" i="18"/>
  <c r="DY31" i="18"/>
  <c r="DX31" i="18"/>
  <c r="DW31" i="18"/>
  <c r="DV31" i="18"/>
  <c r="DR31" i="18"/>
  <c r="DQ31" i="18"/>
  <c r="DO31" i="18"/>
  <c r="DN31" i="18"/>
  <c r="DM31" i="18"/>
  <c r="DI31" i="18"/>
  <c r="FS30" i="18"/>
  <c r="FR30" i="18"/>
  <c r="FQ30" i="18"/>
  <c r="FP30" i="18"/>
  <c r="FO30" i="18"/>
  <c r="FN30" i="18"/>
  <c r="FJ30" i="18"/>
  <c r="FI30" i="18"/>
  <c r="FG30" i="18"/>
  <c r="FF30" i="18"/>
  <c r="FE30" i="18"/>
  <c r="FA30" i="18"/>
  <c r="EW30" i="18"/>
  <c r="EV30" i="18"/>
  <c r="EU30" i="18"/>
  <c r="ET30" i="18"/>
  <c r="ES30" i="18"/>
  <c r="ER30" i="18"/>
  <c r="EN30" i="18"/>
  <c r="EM30" i="18"/>
  <c r="EK30" i="18"/>
  <c r="EJ30" i="18"/>
  <c r="EI30" i="18"/>
  <c r="EE30" i="18"/>
  <c r="EA30" i="18"/>
  <c r="DZ30" i="18"/>
  <c r="DY30" i="18"/>
  <c r="DX30" i="18"/>
  <c r="DW30" i="18"/>
  <c r="DV30" i="18"/>
  <c r="DR30" i="18"/>
  <c r="DQ30" i="18"/>
  <c r="DO30" i="18"/>
  <c r="DN30" i="18"/>
  <c r="DM30" i="18"/>
  <c r="DI30" i="18"/>
  <c r="FS29" i="18"/>
  <c r="FR29" i="18"/>
  <c r="FQ29" i="18"/>
  <c r="FP29" i="18"/>
  <c r="FO29" i="18"/>
  <c r="FN29" i="18"/>
  <c r="FJ29" i="18"/>
  <c r="FG29" i="18"/>
  <c r="FE29" i="18"/>
  <c r="FF29" i="18" s="1"/>
  <c r="FI29" i="18" s="1"/>
  <c r="FA29" i="18"/>
  <c r="EW29" i="18"/>
  <c r="EV29" i="18"/>
  <c r="EU29" i="18"/>
  <c r="ET29" i="18"/>
  <c r="ES29" i="18"/>
  <c r="ER29" i="18"/>
  <c r="EN29" i="18"/>
  <c r="EK29" i="18"/>
  <c r="EI29" i="18"/>
  <c r="EJ29" i="18" s="1"/>
  <c r="EM29" i="18" s="1"/>
  <c r="EE29" i="18"/>
  <c r="EA29" i="18"/>
  <c r="DZ29" i="18"/>
  <c r="DY29" i="18"/>
  <c r="DX29" i="18"/>
  <c r="DW29" i="18"/>
  <c r="DV29" i="18"/>
  <c r="DR29" i="18"/>
  <c r="DO29" i="18"/>
  <c r="DN29" i="18"/>
  <c r="DQ29" i="18" s="1"/>
  <c r="DM29" i="18"/>
  <c r="DI29" i="18"/>
  <c r="FS28" i="18"/>
  <c r="FR28" i="18"/>
  <c r="FQ28" i="18"/>
  <c r="FP28" i="18"/>
  <c r="FO28" i="18"/>
  <c r="FN28" i="18"/>
  <c r="FJ28" i="18"/>
  <c r="FI28" i="18"/>
  <c r="FG28" i="18"/>
  <c r="FF28" i="18"/>
  <c r="FE28" i="18"/>
  <c r="FA28" i="18"/>
  <c r="EW28" i="18"/>
  <c r="EV28" i="18"/>
  <c r="EU28" i="18"/>
  <c r="ET28" i="18"/>
  <c r="ES28" i="18"/>
  <c r="ER28" i="18"/>
  <c r="EN28" i="18"/>
  <c r="EM28" i="18"/>
  <c r="EK28" i="18"/>
  <c r="EJ28" i="18"/>
  <c r="EI28" i="18"/>
  <c r="EE28" i="18"/>
  <c r="EA28" i="18"/>
  <c r="DZ28" i="18"/>
  <c r="DY28" i="18"/>
  <c r="DX28" i="18"/>
  <c r="DW28" i="18"/>
  <c r="DV28" i="18"/>
  <c r="DR28" i="18"/>
  <c r="DQ28" i="18"/>
  <c r="DO28" i="18"/>
  <c r="DN28" i="18"/>
  <c r="DM28" i="18"/>
  <c r="DI28" i="18"/>
  <c r="FS27" i="18"/>
  <c r="FR27" i="18"/>
  <c r="FQ27" i="18"/>
  <c r="FP27" i="18"/>
  <c r="FO27" i="18"/>
  <c r="FN27" i="18"/>
  <c r="FJ27" i="18"/>
  <c r="FI27" i="18"/>
  <c r="FG27" i="18"/>
  <c r="FF27" i="18"/>
  <c r="FE27" i="18"/>
  <c r="FA27" i="18"/>
  <c r="EW27" i="18"/>
  <c r="EV27" i="18"/>
  <c r="EU27" i="18"/>
  <c r="ET27" i="18"/>
  <c r="ES27" i="18"/>
  <c r="ER27" i="18"/>
  <c r="EN27" i="18"/>
  <c r="EM27" i="18"/>
  <c r="EK27" i="18"/>
  <c r="EJ27" i="18"/>
  <c r="EI27" i="18"/>
  <c r="EE27" i="18"/>
  <c r="EA27" i="18"/>
  <c r="DZ27" i="18"/>
  <c r="DY27" i="18"/>
  <c r="DX27" i="18"/>
  <c r="DW27" i="18"/>
  <c r="DV27" i="18"/>
  <c r="DR27" i="18"/>
  <c r="DQ27" i="18"/>
  <c r="DO27" i="18"/>
  <c r="DN27" i="18"/>
  <c r="DM27" i="18"/>
  <c r="DI27" i="18"/>
  <c r="FR26" i="18"/>
  <c r="FQ26" i="18"/>
  <c r="FP26" i="18"/>
  <c r="FO26" i="18"/>
  <c r="FN26" i="18"/>
  <c r="FJ26" i="18"/>
  <c r="FG26" i="18"/>
  <c r="FF26" i="18"/>
  <c r="FE26" i="18"/>
  <c r="FA26" i="18"/>
  <c r="EW26" i="18"/>
  <c r="EV26" i="18"/>
  <c r="EU26" i="18"/>
  <c r="ET26" i="18"/>
  <c r="ES26" i="18"/>
  <c r="ER26" i="18"/>
  <c r="EN26" i="18"/>
  <c r="EK26" i="18"/>
  <c r="EJ26" i="18"/>
  <c r="EM26" i="18" s="1"/>
  <c r="EI26" i="18"/>
  <c r="EE26" i="18"/>
  <c r="EA26" i="18"/>
  <c r="DZ26" i="18"/>
  <c r="DY26" i="18"/>
  <c r="DX26" i="18"/>
  <c r="DW26" i="18"/>
  <c r="DV26" i="18"/>
  <c r="DR26" i="18"/>
  <c r="DO26" i="18"/>
  <c r="DN26" i="18"/>
  <c r="DQ26" i="18" s="1"/>
  <c r="DM26" i="18"/>
  <c r="DI26" i="18"/>
  <c r="FS25" i="18"/>
  <c r="FR25" i="18"/>
  <c r="FQ25" i="18"/>
  <c r="FP25" i="18"/>
  <c r="FO25" i="18"/>
  <c r="FN25" i="18"/>
  <c r="FJ25" i="18"/>
  <c r="FI25" i="18"/>
  <c r="FG25" i="18"/>
  <c r="FF25" i="18"/>
  <c r="FE25" i="18"/>
  <c r="FA25" i="18"/>
  <c r="EW25" i="18"/>
  <c r="EV25" i="18"/>
  <c r="EU25" i="18"/>
  <c r="ET25" i="18"/>
  <c r="ES25" i="18"/>
  <c r="ER25" i="18"/>
  <c r="EN25" i="18"/>
  <c r="EM25" i="18"/>
  <c r="EK25" i="18"/>
  <c r="EJ25" i="18"/>
  <c r="EI25" i="18"/>
  <c r="EE25" i="18"/>
  <c r="EA25" i="18"/>
  <c r="DZ25" i="18"/>
  <c r="DY25" i="18"/>
  <c r="DX25" i="18"/>
  <c r="DW25" i="18"/>
  <c r="DV25" i="18"/>
  <c r="DR25" i="18"/>
  <c r="DQ25" i="18"/>
  <c r="DO25" i="18"/>
  <c r="DN25" i="18"/>
  <c r="DM25" i="18"/>
  <c r="DI25" i="18"/>
  <c r="FS24" i="18"/>
  <c r="FR24" i="18"/>
  <c r="FQ24" i="18"/>
  <c r="FP24" i="18"/>
  <c r="FO24" i="18"/>
  <c r="FN24" i="18"/>
  <c r="FJ24" i="18"/>
  <c r="FI24" i="18"/>
  <c r="FG24" i="18"/>
  <c r="FF24" i="18"/>
  <c r="FE24" i="18"/>
  <c r="FA24" i="18"/>
  <c r="EW24" i="18"/>
  <c r="EV24" i="18"/>
  <c r="EU24" i="18"/>
  <c r="ET24" i="18"/>
  <c r="ES24" i="18"/>
  <c r="ER24" i="18"/>
  <c r="EN24" i="18"/>
  <c r="EM24" i="18"/>
  <c r="EK24" i="18"/>
  <c r="EJ24" i="18"/>
  <c r="EI24" i="18"/>
  <c r="EE24" i="18"/>
  <c r="EA24" i="18"/>
  <c r="DZ24" i="18"/>
  <c r="DY24" i="18"/>
  <c r="DX24" i="18"/>
  <c r="DW24" i="18"/>
  <c r="DV24" i="18"/>
  <c r="DR24" i="18"/>
  <c r="DQ24" i="18"/>
  <c r="DO24" i="18"/>
  <c r="DN24" i="18"/>
  <c r="DM24" i="18"/>
  <c r="DI24" i="18"/>
  <c r="FS23" i="18"/>
  <c r="FR23" i="18"/>
  <c r="FQ23" i="18"/>
  <c r="FP23" i="18"/>
  <c r="FO23" i="18"/>
  <c r="FN23" i="18"/>
  <c r="FJ23" i="18"/>
  <c r="FG23" i="18"/>
  <c r="FF23" i="18"/>
  <c r="FE23" i="18"/>
  <c r="FA23" i="18"/>
  <c r="EW23" i="18"/>
  <c r="EV23" i="18"/>
  <c r="EU23" i="18"/>
  <c r="ET23" i="18"/>
  <c r="ES23" i="18"/>
  <c r="ER23" i="18"/>
  <c r="EN23" i="18"/>
  <c r="EK23" i="18"/>
  <c r="EI23" i="18"/>
  <c r="EJ23" i="18" s="1"/>
  <c r="EM23" i="18" s="1"/>
  <c r="EE23" i="18"/>
  <c r="EA23" i="18"/>
  <c r="DZ23" i="18"/>
  <c r="DY23" i="18"/>
  <c r="DX23" i="18"/>
  <c r="DW23" i="18"/>
  <c r="DV23" i="18"/>
  <c r="DR23" i="18"/>
  <c r="DO23" i="18"/>
  <c r="DM23" i="18"/>
  <c r="DN23" i="18" s="1"/>
  <c r="DQ23" i="18" s="1"/>
  <c r="DI23" i="18"/>
  <c r="FS22" i="18"/>
  <c r="FR22" i="18"/>
  <c r="FQ22" i="18"/>
  <c r="FP22" i="18"/>
  <c r="FO22" i="18"/>
  <c r="FN22" i="18"/>
  <c r="FJ22" i="18"/>
  <c r="FI22" i="18"/>
  <c r="FG22" i="18"/>
  <c r="FF22" i="18"/>
  <c r="FE22" i="18"/>
  <c r="FA22" i="18"/>
  <c r="EW22" i="18"/>
  <c r="EV22" i="18"/>
  <c r="EU22" i="18"/>
  <c r="ET22" i="18"/>
  <c r="ES22" i="18"/>
  <c r="ER22" i="18"/>
  <c r="EN22" i="18"/>
  <c r="EM22" i="18"/>
  <c r="EK22" i="18"/>
  <c r="EJ22" i="18"/>
  <c r="EI22" i="18"/>
  <c r="EE22" i="18"/>
  <c r="EA22" i="18"/>
  <c r="DZ22" i="18"/>
  <c r="DY22" i="18"/>
  <c r="DX22" i="18"/>
  <c r="DW22" i="18"/>
  <c r="DV22" i="18"/>
  <c r="DR22" i="18"/>
  <c r="DQ22" i="18"/>
  <c r="DO22" i="18"/>
  <c r="DN22" i="18"/>
  <c r="DM22" i="18"/>
  <c r="DI22" i="18"/>
  <c r="FS21" i="18"/>
  <c r="FR21" i="18"/>
  <c r="FQ21" i="18"/>
  <c r="FP21" i="18"/>
  <c r="FO21" i="18"/>
  <c r="FN21" i="18"/>
  <c r="FJ21" i="18"/>
  <c r="FI21" i="18"/>
  <c r="FG21" i="18"/>
  <c r="FF21" i="18"/>
  <c r="FE21" i="18"/>
  <c r="FA21" i="18"/>
  <c r="EW21" i="18"/>
  <c r="EV21" i="18"/>
  <c r="EU21" i="18"/>
  <c r="ET21" i="18"/>
  <c r="ES21" i="18"/>
  <c r="ER21" i="18"/>
  <c r="EN21" i="18"/>
  <c r="EM21" i="18"/>
  <c r="EK21" i="18"/>
  <c r="EJ21" i="18"/>
  <c r="EI21" i="18"/>
  <c r="EE21" i="18"/>
  <c r="EA21" i="18"/>
  <c r="DZ21" i="18"/>
  <c r="DY21" i="18"/>
  <c r="DX21" i="18"/>
  <c r="DW21" i="18"/>
  <c r="DV21" i="18"/>
  <c r="DR21" i="18"/>
  <c r="DQ21" i="18"/>
  <c r="DO21" i="18"/>
  <c r="DN21" i="18"/>
  <c r="DM21" i="18"/>
  <c r="DI21" i="18"/>
  <c r="FS20" i="18"/>
  <c r="FR20" i="18"/>
  <c r="FQ20" i="18"/>
  <c r="FP20" i="18"/>
  <c r="FO20" i="18"/>
  <c r="FN20" i="18"/>
  <c r="FJ20" i="18"/>
  <c r="FG20" i="18"/>
  <c r="FE20" i="18"/>
  <c r="FF20" i="18" s="1"/>
  <c r="FA20" i="18"/>
  <c r="EW20" i="18"/>
  <c r="EV20" i="18"/>
  <c r="EU20" i="18"/>
  <c r="ET20" i="18"/>
  <c r="ES20" i="18"/>
  <c r="ER20" i="18"/>
  <c r="EN20" i="18"/>
  <c r="EK20" i="18"/>
  <c r="EJ20" i="18"/>
  <c r="EM20" i="18" s="1"/>
  <c r="EI20" i="18"/>
  <c r="EE20" i="18"/>
  <c r="EA20" i="18"/>
  <c r="DZ20" i="18"/>
  <c r="DY20" i="18"/>
  <c r="DX20" i="18"/>
  <c r="DW20" i="18"/>
  <c r="DV20" i="18"/>
  <c r="DR20" i="18"/>
  <c r="DO20" i="18"/>
  <c r="DN20" i="18"/>
  <c r="DQ20" i="18" s="1"/>
  <c r="DM20" i="18"/>
  <c r="DI20" i="18"/>
  <c r="FS19" i="18"/>
  <c r="FR19" i="18"/>
  <c r="FQ19" i="18"/>
  <c r="FP19" i="18"/>
  <c r="FO19" i="18"/>
  <c r="FN19" i="18"/>
  <c r="FJ19" i="18"/>
  <c r="FI19" i="18"/>
  <c r="FG19" i="18"/>
  <c r="FF19" i="18"/>
  <c r="FE19" i="18"/>
  <c r="FA19" i="18"/>
  <c r="EW19" i="18"/>
  <c r="EV19" i="18"/>
  <c r="EU19" i="18"/>
  <c r="ET19" i="18"/>
  <c r="ES19" i="18"/>
  <c r="ER19" i="18"/>
  <c r="EN19" i="18"/>
  <c r="EM19" i="18"/>
  <c r="EK19" i="18"/>
  <c r="EJ19" i="18"/>
  <c r="EI19" i="18"/>
  <c r="EE19" i="18"/>
  <c r="EA19" i="18"/>
  <c r="DZ19" i="18"/>
  <c r="DY19" i="18"/>
  <c r="DX19" i="18"/>
  <c r="DW19" i="18"/>
  <c r="DV19" i="18"/>
  <c r="DR19" i="18"/>
  <c r="DQ19" i="18"/>
  <c r="DO19" i="18"/>
  <c r="DN19" i="18"/>
  <c r="DM19" i="18"/>
  <c r="DI19" i="18"/>
  <c r="FS18" i="18"/>
  <c r="FR18" i="18"/>
  <c r="FQ18" i="18"/>
  <c r="FP18" i="18"/>
  <c r="FO18" i="18"/>
  <c r="FN18" i="18"/>
  <c r="FJ18" i="18"/>
  <c r="FI18" i="18"/>
  <c r="FG18" i="18"/>
  <c r="FF18" i="18"/>
  <c r="FE18" i="18"/>
  <c r="FA18" i="18"/>
  <c r="EW18" i="18"/>
  <c r="EV18" i="18"/>
  <c r="EU18" i="18"/>
  <c r="ET18" i="18"/>
  <c r="ES18" i="18"/>
  <c r="ER18" i="18"/>
  <c r="EN18" i="18"/>
  <c r="EM18" i="18"/>
  <c r="EK18" i="18"/>
  <c r="EJ18" i="18"/>
  <c r="EI18" i="18"/>
  <c r="EE18" i="18"/>
  <c r="EA18" i="18"/>
  <c r="DZ18" i="18"/>
  <c r="DY18" i="18"/>
  <c r="DX18" i="18"/>
  <c r="DW18" i="18"/>
  <c r="DV18" i="18"/>
  <c r="DR18" i="18"/>
  <c r="DQ18" i="18"/>
  <c r="DO18" i="18"/>
  <c r="DN18" i="18"/>
  <c r="DM18" i="18"/>
  <c r="DI18" i="18"/>
  <c r="FS17" i="18"/>
  <c r="FR17" i="18"/>
  <c r="FQ17" i="18"/>
  <c r="FP17" i="18"/>
  <c r="FO17" i="18"/>
  <c r="FN17" i="18"/>
  <c r="FJ17" i="18"/>
  <c r="FG17" i="18"/>
  <c r="FE17" i="18"/>
  <c r="FF17" i="18" s="1"/>
  <c r="FA17" i="18"/>
  <c r="EV17" i="18"/>
  <c r="ET17" i="18"/>
  <c r="ES17" i="18"/>
  <c r="ER17" i="18"/>
  <c r="EN17" i="18"/>
  <c r="EM17" i="18"/>
  <c r="EK17" i="18"/>
  <c r="EJ17" i="18"/>
  <c r="EI17" i="18"/>
  <c r="EA17" i="18"/>
  <c r="DZ17" i="18"/>
  <c r="DY17" i="18"/>
  <c r="DX17" i="18"/>
  <c r="DW17" i="18"/>
  <c r="DV17" i="18"/>
  <c r="DR17" i="18"/>
  <c r="DO17" i="18"/>
  <c r="DM17" i="18"/>
  <c r="DN17" i="18" s="1"/>
  <c r="DQ17" i="18" s="1"/>
  <c r="DI17" i="18"/>
  <c r="FS16" i="18"/>
  <c r="FR16" i="18"/>
  <c r="FQ16" i="18"/>
  <c r="FP16" i="18"/>
  <c r="FO16" i="18"/>
  <c r="FN16" i="18"/>
  <c r="FJ16" i="18"/>
  <c r="FI16" i="18"/>
  <c r="FG16" i="18"/>
  <c r="FF16" i="18"/>
  <c r="FE16" i="18"/>
  <c r="FA16" i="18"/>
  <c r="EW16" i="18"/>
  <c r="EV16" i="18"/>
  <c r="EU16" i="18"/>
  <c r="ET16" i="18"/>
  <c r="ES16" i="18"/>
  <c r="ER16" i="18"/>
  <c r="EN16" i="18"/>
  <c r="EM16" i="18"/>
  <c r="EK16" i="18"/>
  <c r="EJ16" i="18"/>
  <c r="EI16" i="18"/>
  <c r="EE16" i="18"/>
  <c r="EA16" i="18"/>
  <c r="DZ16" i="18"/>
  <c r="DY16" i="18"/>
  <c r="DX16" i="18"/>
  <c r="DW16" i="18"/>
  <c r="DV16" i="18"/>
  <c r="DR16" i="18"/>
  <c r="DQ16" i="18"/>
  <c r="DO16" i="18"/>
  <c r="DN16" i="18"/>
  <c r="DM16" i="18"/>
  <c r="DI16" i="18"/>
  <c r="FS15" i="18"/>
  <c r="FR15" i="18"/>
  <c r="FQ15" i="18"/>
  <c r="FP15" i="18"/>
  <c r="FO15" i="18"/>
  <c r="FN15" i="18"/>
  <c r="FJ15" i="18"/>
  <c r="FI15" i="18"/>
  <c r="FG15" i="18"/>
  <c r="FF15" i="18"/>
  <c r="FE15" i="18"/>
  <c r="FA15" i="18"/>
  <c r="EW15" i="18"/>
  <c r="EV15" i="18"/>
  <c r="EU15" i="18"/>
  <c r="ET15" i="18"/>
  <c r="ES15" i="18"/>
  <c r="ER15" i="18"/>
  <c r="EN15" i="18"/>
  <c r="EM15" i="18"/>
  <c r="EK15" i="18"/>
  <c r="EJ15" i="18"/>
  <c r="EI15" i="18"/>
  <c r="EE15" i="18"/>
  <c r="EA15" i="18"/>
  <c r="DZ15" i="18"/>
  <c r="DY15" i="18"/>
  <c r="DX15" i="18"/>
  <c r="DW15" i="18"/>
  <c r="DV15" i="18"/>
  <c r="DR15" i="18"/>
  <c r="DQ15" i="18"/>
  <c r="DO15" i="18"/>
  <c r="DN15" i="18"/>
  <c r="DM15" i="18"/>
  <c r="DI15" i="18"/>
  <c r="FS14" i="18"/>
  <c r="FR14" i="18"/>
  <c r="FQ14" i="18"/>
  <c r="FP14" i="18"/>
  <c r="FO14" i="18"/>
  <c r="FN14" i="18"/>
  <c r="FJ14" i="18"/>
  <c r="FI14" i="18"/>
  <c r="FG14" i="18"/>
  <c r="FF14" i="18"/>
  <c r="FE14" i="18"/>
  <c r="EW14" i="18"/>
  <c r="EV14" i="18"/>
  <c r="EU14" i="18"/>
  <c r="ET14" i="18"/>
  <c r="ES14" i="18"/>
  <c r="ER14" i="18"/>
  <c r="EN14" i="18"/>
  <c r="EK14" i="18"/>
  <c r="EJ14" i="18"/>
  <c r="EM14" i="18" s="1"/>
  <c r="EI14" i="18"/>
  <c r="EE14" i="18"/>
  <c r="EA14" i="18"/>
  <c r="DZ14" i="18"/>
  <c r="DY14" i="18"/>
  <c r="DX14" i="18"/>
  <c r="DW14" i="18"/>
  <c r="DV14" i="18"/>
  <c r="DR14" i="18"/>
  <c r="DQ14" i="18"/>
  <c r="DO14" i="18"/>
  <c r="DN14" i="18"/>
  <c r="DM14" i="18"/>
  <c r="FS13" i="18"/>
  <c r="FR13" i="18"/>
  <c r="FQ13" i="18"/>
  <c r="FP13" i="18"/>
  <c r="FO13" i="18"/>
  <c r="FN13" i="18"/>
  <c r="FJ13" i="18"/>
  <c r="FI13" i="18"/>
  <c r="FG13" i="18"/>
  <c r="FF13" i="18"/>
  <c r="FE13" i="18"/>
  <c r="FA13" i="18"/>
  <c r="EW13" i="18"/>
  <c r="EV13" i="18"/>
  <c r="EU13" i="18"/>
  <c r="ET13" i="18"/>
  <c r="ES13" i="18"/>
  <c r="ER13" i="18"/>
  <c r="EN13" i="18"/>
  <c r="EM13" i="18"/>
  <c r="EK13" i="18"/>
  <c r="EJ13" i="18"/>
  <c r="EI13" i="18"/>
  <c r="EE13" i="18"/>
  <c r="EA13" i="18"/>
  <c r="DZ13" i="18"/>
  <c r="DY13" i="18"/>
  <c r="DX13" i="18"/>
  <c r="DW13" i="18"/>
  <c r="DV13" i="18"/>
  <c r="DR13" i="18"/>
  <c r="DQ13" i="18"/>
  <c r="DO13" i="18"/>
  <c r="DN13" i="18"/>
  <c r="DM13" i="18"/>
  <c r="DI13" i="18"/>
  <c r="FS12" i="18"/>
  <c r="FR12" i="18"/>
  <c r="FQ12" i="18"/>
  <c r="FP12" i="18"/>
  <c r="FO12" i="18"/>
  <c r="FN12" i="18"/>
  <c r="FJ12" i="18"/>
  <c r="FG12" i="18"/>
  <c r="FF12" i="18"/>
  <c r="FE12" i="18"/>
  <c r="FA12" i="18"/>
  <c r="EW12" i="18"/>
  <c r="EV12" i="18"/>
  <c r="EU12" i="18"/>
  <c r="ET12" i="18"/>
  <c r="ES12" i="18"/>
  <c r="ER12" i="18"/>
  <c r="EN12" i="18"/>
  <c r="EM12" i="18"/>
  <c r="EK12" i="18"/>
  <c r="EJ12" i="18"/>
  <c r="EI12" i="18"/>
  <c r="EE12" i="18"/>
  <c r="EA12" i="18"/>
  <c r="DZ12" i="18"/>
  <c r="DY12" i="18"/>
  <c r="DX12" i="18"/>
  <c r="DW12" i="18"/>
  <c r="DV12" i="18"/>
  <c r="DR12" i="18"/>
  <c r="DQ12" i="18"/>
  <c r="DO12" i="18"/>
  <c r="DN12" i="18"/>
  <c r="DM12" i="18"/>
  <c r="DI12" i="18"/>
  <c r="FS11" i="18"/>
  <c r="FR11" i="18"/>
  <c r="FQ11" i="18"/>
  <c r="FP11" i="18"/>
  <c r="FO11" i="18"/>
  <c r="FN11" i="18"/>
  <c r="FJ11" i="18"/>
  <c r="FG11" i="18"/>
  <c r="FE11" i="18"/>
  <c r="FF11" i="18" s="1"/>
  <c r="FA11" i="18"/>
  <c r="EW11" i="18"/>
  <c r="EV11" i="18"/>
  <c r="EU11" i="18"/>
  <c r="ET11" i="18"/>
  <c r="ES11" i="18"/>
  <c r="ER11" i="18"/>
  <c r="EN11" i="18"/>
  <c r="EM11" i="18"/>
  <c r="EK11" i="18"/>
  <c r="EJ11" i="18"/>
  <c r="EI11" i="18"/>
  <c r="EA11" i="18"/>
  <c r="DZ11" i="18"/>
  <c r="DY11" i="18"/>
  <c r="DX11" i="18"/>
  <c r="DW11" i="18"/>
  <c r="DV11" i="18"/>
  <c r="DR11" i="18"/>
  <c r="DO11" i="18"/>
  <c r="DN11" i="18"/>
  <c r="DQ11" i="18" s="1"/>
  <c r="DM11" i="18"/>
  <c r="DI11" i="18"/>
  <c r="FS10" i="18"/>
  <c r="FR10" i="18"/>
  <c r="FQ10" i="18"/>
  <c r="FP10" i="18"/>
  <c r="FO10" i="18"/>
  <c r="FN10" i="18"/>
  <c r="FJ10" i="18"/>
  <c r="FI10" i="18"/>
  <c r="FG10" i="18"/>
  <c r="FF10" i="18"/>
  <c r="FE10" i="18"/>
  <c r="FA10" i="18"/>
  <c r="EW10" i="18"/>
  <c r="EV10" i="18"/>
  <c r="EU10" i="18"/>
  <c r="ET10" i="18"/>
  <c r="ES10" i="18"/>
  <c r="ER10" i="18"/>
  <c r="EN10" i="18"/>
  <c r="EM10" i="18"/>
  <c r="EK10" i="18"/>
  <c r="EJ10" i="18"/>
  <c r="EI10" i="18"/>
  <c r="EE10" i="18"/>
  <c r="EA10" i="18"/>
  <c r="DZ10" i="18"/>
  <c r="DY10" i="18"/>
  <c r="DX10" i="18"/>
  <c r="DW10" i="18"/>
  <c r="DV10" i="18"/>
  <c r="DR10" i="18"/>
  <c r="DQ10" i="18"/>
  <c r="DO10" i="18"/>
  <c r="DN10" i="18"/>
  <c r="DM10" i="18"/>
  <c r="DI10" i="18"/>
  <c r="FS9" i="18"/>
  <c r="FR9" i="18"/>
  <c r="FQ9" i="18"/>
  <c r="FP9" i="18"/>
  <c r="FO9" i="18"/>
  <c r="FN9" i="18"/>
  <c r="FJ9" i="18"/>
  <c r="FI9" i="18"/>
  <c r="FG9" i="18"/>
  <c r="FF9" i="18"/>
  <c r="FE9" i="18"/>
  <c r="FA9" i="18"/>
  <c r="EW9" i="18"/>
  <c r="EV9" i="18"/>
  <c r="EU9" i="18"/>
  <c r="ET9" i="18"/>
  <c r="ES9" i="18"/>
  <c r="ER9" i="18"/>
  <c r="EN9" i="18"/>
  <c r="EM9" i="18"/>
  <c r="EK9" i="18"/>
  <c r="EJ9" i="18"/>
  <c r="EI9" i="18"/>
  <c r="EE9" i="18"/>
  <c r="EA9" i="18"/>
  <c r="DZ9" i="18"/>
  <c r="DY9" i="18"/>
  <c r="DX9" i="18"/>
  <c r="DW9" i="18"/>
  <c r="DV9" i="18"/>
  <c r="DR9" i="18"/>
  <c r="DQ9" i="18"/>
  <c r="DO9" i="18"/>
  <c r="DN9" i="18"/>
  <c r="DM9" i="18"/>
  <c r="DI9" i="18"/>
  <c r="FR8" i="18"/>
  <c r="FP8" i="18"/>
  <c r="FO8" i="18"/>
  <c r="FQ8" i="18" s="1"/>
  <c r="FS8" i="18" s="1"/>
  <c r="FN8" i="18"/>
  <c r="FJ8" i="18"/>
  <c r="FG8" i="18"/>
  <c r="FF8" i="18"/>
  <c r="FE8" i="18"/>
  <c r="FA8" i="18"/>
  <c r="EW8" i="18"/>
  <c r="EV8" i="18"/>
  <c r="EU8" i="18"/>
  <c r="ET8" i="18"/>
  <c r="ES8" i="18"/>
  <c r="ER8" i="18"/>
  <c r="EN8" i="18"/>
  <c r="EK8" i="18"/>
  <c r="EI8" i="18"/>
  <c r="EJ8" i="18" s="1"/>
  <c r="EM8" i="18" s="1"/>
  <c r="EE8" i="18"/>
  <c r="DZ8" i="18"/>
  <c r="DX8" i="18"/>
  <c r="DW8" i="18"/>
  <c r="DV8" i="18"/>
  <c r="DR8" i="18"/>
  <c r="DO8" i="18"/>
  <c r="DM8" i="18"/>
  <c r="DN8" i="18" s="1"/>
  <c r="DQ8" i="18" s="1"/>
  <c r="DI8" i="18"/>
  <c r="AU8" i="18"/>
  <c r="AY8" i="18"/>
  <c r="AZ8" i="18" s="1"/>
  <c r="BC8" i="18" s="1"/>
  <c r="BA8" i="18"/>
  <c r="BD8" i="18"/>
  <c r="BH8" i="18"/>
  <c r="BI8" i="18"/>
  <c r="BJ8" i="18"/>
  <c r="BL8" i="18"/>
  <c r="BQ8" i="18"/>
  <c r="BU8" i="18"/>
  <c r="BV8" i="18" s="1"/>
  <c r="BW8" i="18"/>
  <c r="BZ8" i="18"/>
  <c r="CD8" i="18"/>
  <c r="CE8" i="18"/>
  <c r="CF8" i="18"/>
  <c r="CG8" i="18"/>
  <c r="CH8" i="18"/>
  <c r="CI8" i="18"/>
  <c r="CM8" i="18"/>
  <c r="CQ8" i="18"/>
  <c r="CR8" i="18" s="1"/>
  <c r="CS8" i="18"/>
  <c r="CV8" i="18"/>
  <c r="CZ8" i="18"/>
  <c r="DA8" i="18"/>
  <c r="DB8" i="18"/>
  <c r="DC8" i="18"/>
  <c r="DD8" i="18"/>
  <c r="DE8" i="18" s="1"/>
  <c r="AU9" i="18"/>
  <c r="AY9" i="18"/>
  <c r="AZ9" i="18" s="1"/>
  <c r="BC9" i="18" s="1"/>
  <c r="BA9" i="18"/>
  <c r="BD9" i="18"/>
  <c r="BH9" i="18"/>
  <c r="BI9" i="18"/>
  <c r="BJ9" i="18"/>
  <c r="BL9" i="18"/>
  <c r="BQ9" i="18"/>
  <c r="BU9" i="18"/>
  <c r="BV9" i="18" s="1"/>
  <c r="BY9" i="18" s="1"/>
  <c r="BW9" i="18"/>
  <c r="BZ9" i="18"/>
  <c r="CD9" i="18"/>
  <c r="CE9" i="18"/>
  <c r="CF9" i="18"/>
  <c r="CG9" i="18"/>
  <c r="CH9" i="18"/>
  <c r="CI9" i="18" s="1"/>
  <c r="CM9" i="18"/>
  <c r="CQ9" i="18"/>
  <c r="CR9" i="18"/>
  <c r="CU9" i="18" s="1"/>
  <c r="CS9" i="18"/>
  <c r="CV9" i="18"/>
  <c r="CZ9" i="18"/>
  <c r="DA9" i="18"/>
  <c r="DB9" i="18"/>
  <c r="DC9" i="18"/>
  <c r="DD9" i="18"/>
  <c r="DE9" i="18"/>
  <c r="AU10" i="18"/>
  <c r="AY10" i="18"/>
  <c r="AZ10" i="18"/>
  <c r="BA10" i="18"/>
  <c r="BC10" i="18"/>
  <c r="BD10" i="18"/>
  <c r="BH10" i="18"/>
  <c r="BI10" i="18"/>
  <c r="BJ10" i="18"/>
  <c r="BK10" i="18"/>
  <c r="BL10" i="18"/>
  <c r="BM10" i="18" s="1"/>
  <c r="BQ10" i="18"/>
  <c r="BU10" i="18"/>
  <c r="BV10" i="18"/>
  <c r="BW10" i="18"/>
  <c r="BY10" i="18"/>
  <c r="BZ10" i="18"/>
  <c r="CD10" i="18"/>
  <c r="CE10" i="18"/>
  <c r="CF10" i="18"/>
  <c r="CG10" i="18"/>
  <c r="CH10" i="18"/>
  <c r="CI10" i="18" s="1"/>
  <c r="CM10" i="18"/>
  <c r="CQ10" i="18"/>
  <c r="CR10" i="18"/>
  <c r="CS10" i="18"/>
  <c r="CU10" i="18"/>
  <c r="CV10" i="18"/>
  <c r="CZ10" i="18"/>
  <c r="DA10" i="18"/>
  <c r="DB10" i="18"/>
  <c r="DC10" i="18"/>
  <c r="DD10" i="18"/>
  <c r="DE10" i="18" s="1"/>
  <c r="AU11" i="18"/>
  <c r="AY11" i="18"/>
  <c r="AZ11" i="18" s="1"/>
  <c r="BC11" i="18" s="1"/>
  <c r="BA11" i="18"/>
  <c r="BD11" i="18"/>
  <c r="BH11" i="18"/>
  <c r="BI11" i="18"/>
  <c r="BJ11" i="18"/>
  <c r="BK11" i="18"/>
  <c r="BL11" i="18"/>
  <c r="BM11" i="18"/>
  <c r="BU11" i="18"/>
  <c r="BV11" i="18"/>
  <c r="BW11" i="18"/>
  <c r="BY11" i="18"/>
  <c r="BZ11" i="18"/>
  <c r="CD11" i="18"/>
  <c r="CE11" i="18"/>
  <c r="CF11" i="18"/>
  <c r="CG11" i="18"/>
  <c r="CH11" i="18"/>
  <c r="CI11" i="18" s="1"/>
  <c r="CQ11" i="18"/>
  <c r="CR11" i="18"/>
  <c r="CS11" i="18"/>
  <c r="CU11" i="18"/>
  <c r="CV11" i="18"/>
  <c r="CZ11" i="18"/>
  <c r="DA11" i="18"/>
  <c r="DB11" i="18"/>
  <c r="DC11" i="18"/>
  <c r="DD11" i="18"/>
  <c r="DE11" i="18" s="1"/>
  <c r="AU12" i="18"/>
  <c r="AY12" i="18"/>
  <c r="AZ12" i="18"/>
  <c r="BC12" i="18" s="1"/>
  <c r="BA12" i="18"/>
  <c r="BD12" i="18"/>
  <c r="BH12" i="18"/>
  <c r="BI12" i="18"/>
  <c r="BJ12" i="18"/>
  <c r="BK12" i="18"/>
  <c r="BL12" i="18"/>
  <c r="BM12" i="18" s="1"/>
  <c r="BQ12" i="18"/>
  <c r="BU12" i="18"/>
  <c r="BV12" i="18"/>
  <c r="BW12" i="18"/>
  <c r="BY12" i="18"/>
  <c r="BZ12" i="18"/>
  <c r="CD12" i="18"/>
  <c r="CE12" i="18"/>
  <c r="CF12" i="18"/>
  <c r="CG12" i="18"/>
  <c r="CH12" i="18"/>
  <c r="CI12" i="18"/>
  <c r="CM12" i="18"/>
  <c r="CQ12" i="18"/>
  <c r="CR12" i="18"/>
  <c r="CS12" i="18"/>
  <c r="CU12" i="18"/>
  <c r="CV12" i="18"/>
  <c r="CZ12" i="18"/>
  <c r="DA12" i="18"/>
  <c r="DB12" i="18"/>
  <c r="DC12" i="18"/>
  <c r="DD12" i="18"/>
  <c r="DE12" i="18" s="1"/>
  <c r="AU13" i="18"/>
  <c r="AY13" i="18"/>
  <c r="AZ13" i="18"/>
  <c r="BA13" i="18"/>
  <c r="BC13" i="18"/>
  <c r="BD13" i="18"/>
  <c r="BH13" i="18"/>
  <c r="BI13" i="18"/>
  <c r="BJ13" i="18"/>
  <c r="BK13" i="18"/>
  <c r="BL13" i="18"/>
  <c r="BM13" i="18"/>
  <c r="BQ13" i="18"/>
  <c r="BU13" i="18"/>
  <c r="BV13" i="18"/>
  <c r="BW13" i="18"/>
  <c r="BY13" i="18"/>
  <c r="BZ13" i="18"/>
  <c r="CD13" i="18"/>
  <c r="CE13" i="18"/>
  <c r="CF13" i="18"/>
  <c r="CG13" i="18"/>
  <c r="CH13" i="18"/>
  <c r="CI13" i="18" s="1"/>
  <c r="CM13" i="18"/>
  <c r="CQ13" i="18"/>
  <c r="CR13" i="18"/>
  <c r="CS13" i="18"/>
  <c r="CU13" i="18"/>
  <c r="CV13" i="18"/>
  <c r="CZ13" i="18"/>
  <c r="DA13" i="18"/>
  <c r="DB13" i="18"/>
  <c r="DC13" i="18"/>
  <c r="DD13" i="18"/>
  <c r="DE13" i="18"/>
  <c r="AY14" i="18"/>
  <c r="AZ14" i="18"/>
  <c r="BA14" i="18"/>
  <c r="BC14" i="18"/>
  <c r="BD14" i="18"/>
  <c r="BH14" i="18"/>
  <c r="BI14" i="18"/>
  <c r="BJ14" i="18"/>
  <c r="BK14" i="18"/>
  <c r="BL14" i="18"/>
  <c r="BM14" i="18" s="1"/>
  <c r="BQ14" i="18"/>
  <c r="BU14" i="18"/>
  <c r="BV14" i="18" s="1"/>
  <c r="BW14" i="18"/>
  <c r="BZ14" i="18"/>
  <c r="CD14" i="18"/>
  <c r="CE14" i="18"/>
  <c r="CF14" i="18"/>
  <c r="CG14" i="18"/>
  <c r="CH14" i="18"/>
  <c r="CI14" i="18" s="1"/>
  <c r="CM14" i="18"/>
  <c r="CQ14" i="18"/>
  <c r="CR14" i="18" s="1"/>
  <c r="CU14" i="18" s="1"/>
  <c r="CS14" i="18"/>
  <c r="CV14" i="18"/>
  <c r="CZ14" i="18"/>
  <c r="DA14" i="18"/>
  <c r="DB14" i="18"/>
  <c r="DC14" i="18"/>
  <c r="DD14" i="18"/>
  <c r="DE14" i="18" s="1"/>
  <c r="AU15" i="18"/>
  <c r="AY15" i="18"/>
  <c r="AZ15" i="18"/>
  <c r="BA15" i="18"/>
  <c r="BC15" i="18"/>
  <c r="BD15" i="18"/>
  <c r="BH15" i="18"/>
  <c r="BI15" i="18"/>
  <c r="BJ15" i="18"/>
  <c r="BK15" i="18"/>
  <c r="BL15" i="18"/>
  <c r="BM15" i="18"/>
  <c r="BQ15" i="18"/>
  <c r="BU15" i="18"/>
  <c r="BV15" i="18" s="1"/>
  <c r="BY15" i="18" s="1"/>
  <c r="BW15" i="18"/>
  <c r="BZ15" i="18"/>
  <c r="CD15" i="18"/>
  <c r="CE15" i="18"/>
  <c r="CF15" i="18"/>
  <c r="CG15" i="18"/>
  <c r="CH15" i="18"/>
  <c r="CI15" i="18" s="1"/>
  <c r="CM15" i="18"/>
  <c r="CQ15" i="18"/>
  <c r="CR15" i="18"/>
  <c r="CS15" i="18"/>
  <c r="CU15" i="18"/>
  <c r="CV15" i="18"/>
  <c r="CZ15" i="18"/>
  <c r="DA15" i="18"/>
  <c r="DB15" i="18"/>
  <c r="DC15" i="18"/>
  <c r="DD15" i="18"/>
  <c r="DE15" i="18" s="1"/>
  <c r="AU16" i="18"/>
  <c r="AY16" i="18"/>
  <c r="AZ16" i="18"/>
  <c r="BA16" i="18"/>
  <c r="BC16" i="18"/>
  <c r="BD16" i="18"/>
  <c r="BH16" i="18"/>
  <c r="BI16" i="18"/>
  <c r="BJ16" i="18"/>
  <c r="BK16" i="18"/>
  <c r="BL16" i="18"/>
  <c r="BM16" i="18" s="1"/>
  <c r="BQ16" i="18"/>
  <c r="BU16" i="18"/>
  <c r="BV16" i="18"/>
  <c r="BW16" i="18"/>
  <c r="BY16" i="18"/>
  <c r="BZ16" i="18"/>
  <c r="CD16" i="18"/>
  <c r="CE16" i="18"/>
  <c r="CF16" i="18"/>
  <c r="CG16" i="18"/>
  <c r="CH16" i="18"/>
  <c r="CI16" i="18"/>
  <c r="CM16" i="18"/>
  <c r="CQ16" i="18"/>
  <c r="CR16" i="18"/>
  <c r="CS16" i="18"/>
  <c r="CU16" i="18"/>
  <c r="CV16" i="18"/>
  <c r="CZ16" i="18"/>
  <c r="DA16" i="18"/>
  <c r="DB16" i="18"/>
  <c r="DC16" i="18"/>
  <c r="DD16" i="18"/>
  <c r="DE16" i="18" s="1"/>
  <c r="AU17" i="18"/>
  <c r="AY17" i="18"/>
  <c r="AZ17" i="18" s="1"/>
  <c r="BC17" i="18" s="1"/>
  <c r="BA17" i="18"/>
  <c r="BD17" i="18"/>
  <c r="BH17" i="18"/>
  <c r="BI17" i="18"/>
  <c r="BJ17" i="18"/>
  <c r="BK17" i="18"/>
  <c r="BL17" i="18"/>
  <c r="BM17" i="18" s="1"/>
  <c r="BU17" i="18"/>
  <c r="BV17" i="18"/>
  <c r="BW17" i="18"/>
  <c r="BY17" i="18"/>
  <c r="BZ17" i="18"/>
  <c r="CD17" i="18"/>
  <c r="CE17" i="18"/>
  <c r="CG17" i="18" s="1"/>
  <c r="CF17" i="18"/>
  <c r="CH17" i="18"/>
  <c r="CQ17" i="18"/>
  <c r="CR17" i="18"/>
  <c r="CS17" i="18"/>
  <c r="CU17" i="18"/>
  <c r="CV17" i="18"/>
  <c r="CZ17" i="18"/>
  <c r="DA17" i="18"/>
  <c r="DC17" i="18" s="1"/>
  <c r="DB17" i="18"/>
  <c r="DD17" i="18"/>
  <c r="AU18" i="18"/>
  <c r="AY18" i="18"/>
  <c r="AZ18" i="18" s="1"/>
  <c r="BC18" i="18" s="1"/>
  <c r="BA18" i="18"/>
  <c r="BD18" i="18"/>
  <c r="BH18" i="18"/>
  <c r="BI18" i="18"/>
  <c r="BJ18" i="18"/>
  <c r="BK18" i="18"/>
  <c r="BL18" i="18"/>
  <c r="BM18" i="18" s="1"/>
  <c r="BQ18" i="18"/>
  <c r="BU18" i="18"/>
  <c r="BV18" i="18"/>
  <c r="BW18" i="18"/>
  <c r="BY18" i="18"/>
  <c r="BZ18" i="18"/>
  <c r="CD18" i="18"/>
  <c r="CE18" i="18"/>
  <c r="CF18" i="18"/>
  <c r="CH18" i="18"/>
  <c r="CM18" i="18"/>
  <c r="CQ18" i="18"/>
  <c r="CR18" i="18"/>
  <c r="CS18" i="18"/>
  <c r="CU18" i="18"/>
  <c r="CV18" i="18"/>
  <c r="CZ18" i="18"/>
  <c r="DA18" i="18"/>
  <c r="DB18" i="18"/>
  <c r="DC18" i="18"/>
  <c r="DD18" i="18"/>
  <c r="DE18" i="18" s="1"/>
  <c r="AU19" i="18"/>
  <c r="AY19" i="18"/>
  <c r="AZ19" i="18"/>
  <c r="BA19" i="18"/>
  <c r="BC19" i="18"/>
  <c r="BD19" i="18"/>
  <c r="BH19" i="18"/>
  <c r="BI19" i="18"/>
  <c r="BJ19" i="18"/>
  <c r="BK19" i="18"/>
  <c r="BL19" i="18"/>
  <c r="BM19" i="18"/>
  <c r="BQ19" i="18"/>
  <c r="BU19" i="18"/>
  <c r="BV19" i="18"/>
  <c r="BW19" i="18"/>
  <c r="BY19" i="18"/>
  <c r="BZ19" i="18"/>
  <c r="CD19" i="18"/>
  <c r="CE19" i="18"/>
  <c r="CF19" i="18"/>
  <c r="CG19" i="18"/>
  <c r="CH19" i="18"/>
  <c r="CI19" i="18" s="1"/>
  <c r="CM19" i="18"/>
  <c r="CQ19" i="18"/>
  <c r="CR19" i="18"/>
  <c r="CS19" i="18"/>
  <c r="CU19" i="18"/>
  <c r="CV19" i="18"/>
  <c r="CZ19" i="18"/>
  <c r="DA19" i="18"/>
  <c r="DB19" i="18"/>
  <c r="DC19" i="18"/>
  <c r="DD19" i="18"/>
  <c r="DE19" i="18" s="1"/>
  <c r="AU20" i="18"/>
  <c r="AY20" i="18"/>
  <c r="AZ20" i="18" s="1"/>
  <c r="BA20" i="18"/>
  <c r="BD20" i="18"/>
  <c r="BH20" i="18"/>
  <c r="BI20" i="18"/>
  <c r="BJ20" i="18"/>
  <c r="BK20" i="18"/>
  <c r="BL20" i="18"/>
  <c r="BM20" i="18" s="1"/>
  <c r="BQ20" i="18"/>
  <c r="BU20" i="18"/>
  <c r="BV20" i="18" s="1"/>
  <c r="BW20" i="18"/>
  <c r="BZ20" i="18"/>
  <c r="CD20" i="18"/>
  <c r="CE20" i="18"/>
  <c r="CF20" i="18"/>
  <c r="CG20" i="18"/>
  <c r="CH20" i="18"/>
  <c r="CI20" i="18"/>
  <c r="CM20" i="18"/>
  <c r="CQ20" i="18"/>
  <c r="CR20" i="18" s="1"/>
  <c r="CS20" i="18"/>
  <c r="CV20" i="18"/>
  <c r="CZ20" i="18"/>
  <c r="DA20" i="18"/>
  <c r="DB20" i="18"/>
  <c r="DC20" i="18"/>
  <c r="DD20" i="18"/>
  <c r="DE20" i="18" s="1"/>
  <c r="AU21" i="18"/>
  <c r="AY21" i="18"/>
  <c r="AZ21" i="18"/>
  <c r="BC21" i="18" s="1"/>
  <c r="BA21" i="18"/>
  <c r="BD21" i="18"/>
  <c r="BH21" i="18"/>
  <c r="BI21" i="18"/>
  <c r="BJ21" i="18"/>
  <c r="BK21" i="18"/>
  <c r="BL21" i="18"/>
  <c r="BM21" i="18" s="1"/>
  <c r="BQ21" i="18"/>
  <c r="BU21" i="18"/>
  <c r="BV21" i="18" s="1"/>
  <c r="BY21" i="18" s="1"/>
  <c r="BW21" i="18"/>
  <c r="BZ21" i="18"/>
  <c r="CD21" i="18"/>
  <c r="CE21" i="18"/>
  <c r="CF21" i="18"/>
  <c r="CG21" i="18"/>
  <c r="CH21" i="18"/>
  <c r="CI21" i="18" s="1"/>
  <c r="CM21" i="18"/>
  <c r="CQ21" i="18"/>
  <c r="CR21" i="18"/>
  <c r="CS21" i="18"/>
  <c r="CU21" i="18"/>
  <c r="CV21" i="18"/>
  <c r="CZ21" i="18"/>
  <c r="DA21" i="18"/>
  <c r="DB21" i="18"/>
  <c r="DC21" i="18"/>
  <c r="DD21" i="18"/>
  <c r="DE21" i="18"/>
  <c r="AU22" i="18"/>
  <c r="AY22" i="18"/>
  <c r="AZ22" i="18"/>
  <c r="BA22" i="18"/>
  <c r="BC22" i="18"/>
  <c r="BD22" i="18"/>
  <c r="BH22" i="18"/>
  <c r="BI22" i="18"/>
  <c r="BJ22" i="18"/>
  <c r="BK22" i="18"/>
  <c r="BL22" i="18"/>
  <c r="BM22" i="18" s="1"/>
  <c r="BQ22" i="18"/>
  <c r="BU22" i="18"/>
  <c r="BV22" i="18"/>
  <c r="BW22" i="18"/>
  <c r="BY22" i="18"/>
  <c r="BZ22" i="18"/>
  <c r="CD22" i="18"/>
  <c r="CE22" i="18"/>
  <c r="CF22" i="18"/>
  <c r="CG22" i="18"/>
  <c r="CH22" i="18"/>
  <c r="CI22" i="18" s="1"/>
  <c r="CM22" i="18"/>
  <c r="CQ22" i="18"/>
  <c r="CR22" i="18"/>
  <c r="CS22" i="18"/>
  <c r="CU22" i="18"/>
  <c r="CV22" i="18"/>
  <c r="CZ22" i="18"/>
  <c r="DA22" i="18"/>
  <c r="DB22" i="18"/>
  <c r="DC22" i="18"/>
  <c r="DD22" i="18"/>
  <c r="DE22" i="18" s="1"/>
  <c r="AU23" i="18"/>
  <c r="AY23" i="18"/>
  <c r="AZ23" i="18" s="1"/>
  <c r="BC23" i="18" s="1"/>
  <c r="BA23" i="18"/>
  <c r="BD23" i="18"/>
  <c r="BH23" i="18"/>
  <c r="BI23" i="18"/>
  <c r="BK23" i="18" s="1"/>
  <c r="BJ23" i="18"/>
  <c r="BL23" i="18"/>
  <c r="BQ23" i="18"/>
  <c r="BU23" i="18"/>
  <c r="BV23" i="18"/>
  <c r="BW23" i="18"/>
  <c r="BZ23" i="18"/>
  <c r="CD23" i="18"/>
  <c r="CE23" i="18"/>
  <c r="CF23" i="18"/>
  <c r="CG23" i="18"/>
  <c r="CH23" i="18"/>
  <c r="CI23" i="18" s="1"/>
  <c r="CM23" i="18"/>
  <c r="CQ23" i="18"/>
  <c r="CR23" i="18" s="1"/>
  <c r="CS23" i="18"/>
  <c r="CV23" i="18"/>
  <c r="CZ23" i="18"/>
  <c r="DA23" i="18"/>
  <c r="DB23" i="18"/>
  <c r="DC23" i="18"/>
  <c r="DD23" i="18"/>
  <c r="DE23" i="18"/>
  <c r="AU24" i="18"/>
  <c r="AY24" i="18"/>
  <c r="AZ24" i="18"/>
  <c r="BA24" i="18"/>
  <c r="BC24" i="18"/>
  <c r="BD24" i="18"/>
  <c r="BH24" i="18"/>
  <c r="BI24" i="18"/>
  <c r="BK24" i="18" s="1"/>
  <c r="BJ24" i="18"/>
  <c r="BL24" i="18"/>
  <c r="BQ24" i="18"/>
  <c r="BU24" i="18"/>
  <c r="BV24" i="18" s="1"/>
  <c r="BY24" i="18" s="1"/>
  <c r="BW24" i="18"/>
  <c r="BZ24" i="18"/>
  <c r="CD24" i="18"/>
  <c r="CE24" i="18"/>
  <c r="CF24" i="18"/>
  <c r="CG24" i="18"/>
  <c r="CH24" i="18"/>
  <c r="CI24" i="18"/>
  <c r="CM24" i="18"/>
  <c r="CQ24" i="18"/>
  <c r="CR24" i="18"/>
  <c r="CU24" i="18" s="1"/>
  <c r="CS24" i="18"/>
  <c r="CV24" i="18"/>
  <c r="CZ24" i="18"/>
  <c r="DA24" i="18"/>
  <c r="DB24" i="18"/>
  <c r="DC24" i="18"/>
  <c r="DD24" i="18"/>
  <c r="DE24" i="18" s="1"/>
  <c r="AU25" i="18"/>
  <c r="AY25" i="18"/>
  <c r="AZ25" i="18"/>
  <c r="BA25" i="18"/>
  <c r="BC25" i="18"/>
  <c r="BD25" i="18"/>
  <c r="BH25" i="18"/>
  <c r="BI25" i="18"/>
  <c r="BJ25" i="18"/>
  <c r="BK25" i="18"/>
  <c r="BL25" i="18"/>
  <c r="BM25" i="18" s="1"/>
  <c r="BQ25" i="18"/>
  <c r="BU25" i="18"/>
  <c r="BV25" i="18"/>
  <c r="BW25" i="18"/>
  <c r="BY25" i="18"/>
  <c r="BZ25" i="18"/>
  <c r="CD25" i="18"/>
  <c r="CE25" i="18"/>
  <c r="CF25" i="18"/>
  <c r="CG25" i="18"/>
  <c r="CH25" i="18"/>
  <c r="CI25" i="18" s="1"/>
  <c r="CM25" i="18"/>
  <c r="CQ25" i="18"/>
  <c r="CR25" i="18"/>
  <c r="CS25" i="18"/>
  <c r="CU25" i="18"/>
  <c r="CV25" i="18"/>
  <c r="CZ25" i="18"/>
  <c r="DA25" i="18"/>
  <c r="DB25" i="18"/>
  <c r="DC25" i="18"/>
  <c r="DD25" i="18"/>
  <c r="DE25" i="18"/>
  <c r="AU26" i="18"/>
  <c r="AY26" i="18"/>
  <c r="AZ26" i="18" s="1"/>
  <c r="BC26" i="18" s="1"/>
  <c r="BA26" i="18"/>
  <c r="BD26" i="18"/>
  <c r="BH26" i="18"/>
  <c r="BI26" i="18"/>
  <c r="BJ26" i="18"/>
  <c r="BK26" i="18"/>
  <c r="BL26" i="18"/>
  <c r="BM26" i="18" s="1"/>
  <c r="BQ26" i="18"/>
  <c r="BU26" i="18"/>
  <c r="BV26" i="18" s="1"/>
  <c r="BW26" i="18"/>
  <c r="BZ26" i="18"/>
  <c r="CD26" i="18"/>
  <c r="CE26" i="18"/>
  <c r="CF26" i="18"/>
  <c r="CG26" i="18"/>
  <c r="CH26" i="18"/>
  <c r="CI26" i="18" s="1"/>
  <c r="CM26" i="18"/>
  <c r="CQ26" i="18"/>
  <c r="CR26" i="18"/>
  <c r="CS26" i="18"/>
  <c r="CV26" i="18"/>
  <c r="CZ26" i="18"/>
  <c r="DA26" i="18"/>
  <c r="DB26" i="18"/>
  <c r="DC26" i="18"/>
  <c r="DD26" i="18"/>
  <c r="DE26" i="18" s="1"/>
  <c r="AU27" i="18"/>
  <c r="AY27" i="18"/>
  <c r="AZ27" i="18"/>
  <c r="BA27" i="18"/>
  <c r="BC27" i="18"/>
  <c r="BD27" i="18"/>
  <c r="BH27" i="18"/>
  <c r="BI27" i="18"/>
  <c r="BJ27" i="18"/>
  <c r="BK27" i="18"/>
  <c r="BL27" i="18"/>
  <c r="BM27" i="18"/>
  <c r="BQ27" i="18"/>
  <c r="BU27" i="18"/>
  <c r="BV27" i="18" s="1"/>
  <c r="BY27" i="18" s="1"/>
  <c r="BW27" i="18"/>
  <c r="BZ27" i="18"/>
  <c r="CD27" i="18"/>
  <c r="CE27" i="18"/>
  <c r="CF27" i="18"/>
  <c r="CG27" i="18"/>
  <c r="CH27" i="18"/>
  <c r="CI27" i="18" s="1"/>
  <c r="CM27" i="18"/>
  <c r="CQ27" i="18"/>
  <c r="CR27" i="18"/>
  <c r="CS27" i="18"/>
  <c r="CU27" i="18"/>
  <c r="CV27" i="18"/>
  <c r="CZ27" i="18"/>
  <c r="DA27" i="18"/>
  <c r="DB27" i="18"/>
  <c r="DC27" i="18"/>
  <c r="DD27" i="18"/>
  <c r="DE27" i="18" s="1"/>
  <c r="AU28" i="18"/>
  <c r="AY28" i="18"/>
  <c r="AZ28" i="18"/>
  <c r="BA28" i="18"/>
  <c r="BC28" i="18"/>
  <c r="BD28" i="18"/>
  <c r="BH28" i="18"/>
  <c r="BI28" i="18"/>
  <c r="BJ28" i="18"/>
  <c r="BK28" i="18"/>
  <c r="BL28" i="18"/>
  <c r="BM28" i="18" s="1"/>
  <c r="BQ28" i="18"/>
  <c r="BU28" i="18"/>
  <c r="BV28" i="18"/>
  <c r="BW28" i="18"/>
  <c r="BY28" i="18"/>
  <c r="BZ28" i="18"/>
  <c r="CD28" i="18"/>
  <c r="CE28" i="18"/>
  <c r="CF28" i="18"/>
  <c r="CG28" i="18"/>
  <c r="CH28" i="18"/>
  <c r="CI28" i="18"/>
  <c r="CM28" i="18"/>
  <c r="CQ28" i="18"/>
  <c r="CR28" i="18"/>
  <c r="CS28" i="18"/>
  <c r="CU28" i="18"/>
  <c r="CV28" i="18"/>
  <c r="CZ28" i="18"/>
  <c r="DA28" i="18"/>
  <c r="DB28" i="18"/>
  <c r="DC28" i="18"/>
  <c r="DD28" i="18"/>
  <c r="DE28" i="18" s="1"/>
  <c r="AU29" i="18"/>
  <c r="AY29" i="18"/>
  <c r="AZ29" i="18"/>
  <c r="BA29" i="18"/>
  <c r="BC29" i="18" s="1"/>
  <c r="BD29" i="18"/>
  <c r="BH29" i="18"/>
  <c r="BI29" i="18"/>
  <c r="BJ29" i="18"/>
  <c r="BK29" i="18"/>
  <c r="BL29" i="18"/>
  <c r="BM29" i="18"/>
  <c r="BQ29" i="18"/>
  <c r="BU29" i="18"/>
  <c r="BV29" i="18"/>
  <c r="BW29" i="18"/>
  <c r="BY29" i="18" s="1"/>
  <c r="BZ29" i="18"/>
  <c r="CD29" i="18"/>
  <c r="CE29" i="18"/>
  <c r="CF29" i="18"/>
  <c r="CG29" i="18"/>
  <c r="CH29" i="18"/>
  <c r="CI29" i="18" s="1"/>
  <c r="CM29" i="18"/>
  <c r="CQ29" i="18"/>
  <c r="CR29" i="18" s="1"/>
  <c r="CS29" i="18"/>
  <c r="CV29" i="18"/>
  <c r="CZ29" i="18"/>
  <c r="DA29" i="18"/>
  <c r="DB29" i="18"/>
  <c r="DC29" i="18"/>
  <c r="DD29" i="18"/>
  <c r="DE29" i="18"/>
  <c r="AU30" i="18"/>
  <c r="AY30" i="18"/>
  <c r="AZ30" i="18"/>
  <c r="BA30" i="18"/>
  <c r="BC30" i="18"/>
  <c r="BD30" i="18"/>
  <c r="BH30" i="18"/>
  <c r="BI30" i="18"/>
  <c r="BJ30" i="18"/>
  <c r="BK30" i="18"/>
  <c r="BL30" i="18"/>
  <c r="BM30" i="18" s="1"/>
  <c r="BQ30" i="18"/>
  <c r="BU30" i="18"/>
  <c r="BV30" i="18"/>
  <c r="BY30" i="18" s="1"/>
  <c r="BW30" i="18"/>
  <c r="BZ30" i="18"/>
  <c r="CD30" i="18"/>
  <c r="CE30" i="18"/>
  <c r="CF30" i="18"/>
  <c r="CG30" i="18"/>
  <c r="CH30" i="18"/>
  <c r="CI30" i="18" s="1"/>
  <c r="CM30" i="18"/>
  <c r="CQ30" i="18"/>
  <c r="CR30" i="18"/>
  <c r="CS30" i="18"/>
  <c r="CU30" i="18"/>
  <c r="CV30" i="18"/>
  <c r="CZ30" i="18"/>
  <c r="DA30" i="18"/>
  <c r="DB30" i="18"/>
  <c r="DC30" i="18"/>
  <c r="DD30" i="18"/>
  <c r="DE30" i="18" s="1"/>
  <c r="AU31" i="18"/>
  <c r="AY31" i="18"/>
  <c r="AZ31" i="18"/>
  <c r="BA31" i="18"/>
  <c r="BC31" i="18"/>
  <c r="BD31" i="18"/>
  <c r="BH31" i="18"/>
  <c r="BI31" i="18"/>
  <c r="BJ31" i="18"/>
  <c r="BK31" i="18"/>
  <c r="BL31" i="18"/>
  <c r="BM31" i="18"/>
  <c r="BQ31" i="18"/>
  <c r="BU31" i="18"/>
  <c r="BV31" i="18"/>
  <c r="BW31" i="18"/>
  <c r="BY31" i="18"/>
  <c r="BZ31" i="18"/>
  <c r="CD31" i="18"/>
  <c r="CE31" i="18"/>
  <c r="CF31" i="18"/>
  <c r="CG31" i="18"/>
  <c r="CH31" i="18"/>
  <c r="CI31" i="18" s="1"/>
  <c r="CM31" i="18"/>
  <c r="CQ31" i="18"/>
  <c r="CR31" i="18"/>
  <c r="CS31" i="18"/>
  <c r="CU31" i="18"/>
  <c r="CV31" i="18"/>
  <c r="CZ31" i="18"/>
  <c r="DA31" i="18"/>
  <c r="DB31" i="18"/>
  <c r="DC31" i="18"/>
  <c r="DD31" i="18"/>
  <c r="DE31" i="18" s="1"/>
  <c r="AU32" i="18"/>
  <c r="AY32" i="18"/>
  <c r="AZ32" i="18" s="1"/>
  <c r="BA32" i="18"/>
  <c r="BD32" i="18"/>
  <c r="BH32" i="18"/>
  <c r="BI32" i="18"/>
  <c r="BJ32" i="18"/>
  <c r="BK32" i="18"/>
  <c r="BL32" i="18"/>
  <c r="BM32" i="18" s="1"/>
  <c r="BQ32" i="18"/>
  <c r="BU32" i="18"/>
  <c r="BV32" i="18" s="1"/>
  <c r="BW32" i="18"/>
  <c r="BZ32" i="18"/>
  <c r="CD32" i="18"/>
  <c r="CE32" i="18"/>
  <c r="CF32" i="18"/>
  <c r="CG32" i="18"/>
  <c r="CH32" i="18"/>
  <c r="CI32" i="18"/>
  <c r="CM32" i="18"/>
  <c r="CQ32" i="18"/>
  <c r="CR32" i="18"/>
  <c r="CS32" i="18"/>
  <c r="CV32" i="18"/>
  <c r="CZ32" i="18"/>
  <c r="DA32" i="18"/>
  <c r="DB32" i="18"/>
  <c r="DC32" i="18"/>
  <c r="DD32" i="18"/>
  <c r="DE32" i="18" s="1"/>
  <c r="AU33" i="18"/>
  <c r="AY33" i="18"/>
  <c r="AZ33" i="18" s="1"/>
  <c r="BC33" i="18" s="1"/>
  <c r="BA33" i="18"/>
  <c r="BD33" i="18"/>
  <c r="BH33" i="18"/>
  <c r="BI33" i="18"/>
  <c r="BJ33" i="18"/>
  <c r="BK33" i="18"/>
  <c r="BL33" i="18"/>
  <c r="BM33" i="18" s="1"/>
  <c r="BQ33" i="18"/>
  <c r="BU33" i="18"/>
  <c r="BV33" i="18" s="1"/>
  <c r="BY33" i="18" s="1"/>
  <c r="BW33" i="18"/>
  <c r="BZ33" i="18"/>
  <c r="CD33" i="18"/>
  <c r="CE33" i="18"/>
  <c r="CF33" i="18"/>
  <c r="CG33" i="18"/>
  <c r="CH33" i="18"/>
  <c r="CI33" i="18" s="1"/>
  <c r="CM33" i="18"/>
  <c r="CQ33" i="18"/>
  <c r="CR33" i="18"/>
  <c r="CS33" i="18"/>
  <c r="CU33" i="18"/>
  <c r="CV33" i="18"/>
  <c r="CZ33" i="18"/>
  <c r="DA33" i="18"/>
  <c r="DB33" i="18"/>
  <c r="DC33" i="18"/>
  <c r="DD33" i="18"/>
  <c r="DE33" i="18"/>
  <c r="AU34" i="18"/>
  <c r="AY34" i="18"/>
  <c r="AZ34" i="18"/>
  <c r="BA34" i="18"/>
  <c r="BC34" i="18"/>
  <c r="BD34" i="18"/>
  <c r="BH34" i="18"/>
  <c r="BI34" i="18"/>
  <c r="BJ34" i="18"/>
  <c r="BK34" i="18"/>
  <c r="BL34" i="18"/>
  <c r="BM34" i="18" s="1"/>
  <c r="BQ34" i="18"/>
  <c r="BU34" i="18"/>
  <c r="BV34" i="18"/>
  <c r="BW34" i="18"/>
  <c r="BY34" i="18"/>
  <c r="BZ34" i="18"/>
  <c r="CD34" i="18"/>
  <c r="CE34" i="18"/>
  <c r="CF34" i="18"/>
  <c r="CG34" i="18"/>
  <c r="CH34" i="18"/>
  <c r="CI34" i="18"/>
  <c r="CM34" i="18"/>
  <c r="CQ34" i="18"/>
  <c r="CR34" i="18"/>
  <c r="CS34" i="18"/>
  <c r="CU34" i="18"/>
  <c r="CV34" i="18"/>
  <c r="CZ34" i="18"/>
  <c r="DA34" i="18"/>
  <c r="DB34" i="18"/>
  <c r="DC34" i="18"/>
  <c r="DD34" i="18"/>
  <c r="DE34" i="18" s="1"/>
  <c r="AU35" i="18"/>
  <c r="AY35" i="18"/>
  <c r="AZ35" i="18" s="1"/>
  <c r="BA35" i="18"/>
  <c r="BD35" i="18"/>
  <c r="BH35" i="18"/>
  <c r="BI35" i="18"/>
  <c r="BJ35" i="18"/>
  <c r="BK35" i="18"/>
  <c r="BL35" i="18"/>
  <c r="BM35" i="18"/>
  <c r="BU35" i="18"/>
  <c r="BV35" i="18"/>
  <c r="BW35" i="18"/>
  <c r="BY35" i="18"/>
  <c r="BZ35" i="18"/>
  <c r="CD35" i="18"/>
  <c r="CE35" i="18"/>
  <c r="CF35" i="18"/>
  <c r="CG35" i="18"/>
  <c r="CH35" i="18"/>
  <c r="CI35" i="18" s="1"/>
  <c r="CQ35" i="18"/>
  <c r="CR35" i="18"/>
  <c r="CS35" i="18"/>
  <c r="CU35" i="18"/>
  <c r="CV35" i="18"/>
  <c r="CZ35" i="18"/>
  <c r="DA35" i="18"/>
  <c r="DB35" i="18"/>
  <c r="DC35" i="18"/>
  <c r="DD35" i="18"/>
  <c r="DE35" i="18" s="1"/>
  <c r="AU36" i="18"/>
  <c r="AY36" i="18"/>
  <c r="AZ36" i="18"/>
  <c r="BA36" i="18"/>
  <c r="BC36" i="18"/>
  <c r="BD36" i="18"/>
  <c r="BH36" i="18"/>
  <c r="BI36" i="18"/>
  <c r="BJ36" i="18"/>
  <c r="BK36" i="18"/>
  <c r="BL36" i="18"/>
  <c r="BM36" i="18" s="1"/>
  <c r="BQ36" i="18"/>
  <c r="BU36" i="18"/>
  <c r="BV36" i="18"/>
  <c r="BW36" i="18"/>
  <c r="BY36" i="18"/>
  <c r="BZ36" i="18"/>
  <c r="CD36" i="18"/>
  <c r="CE36" i="18"/>
  <c r="CF36" i="18"/>
  <c r="CG36" i="18"/>
  <c r="CH36" i="18"/>
  <c r="CI36" i="18"/>
  <c r="CM36" i="18"/>
  <c r="CQ36" i="18"/>
  <c r="CR36" i="18"/>
  <c r="CS36" i="18"/>
  <c r="CU36" i="18"/>
  <c r="CV36" i="18"/>
  <c r="CZ36" i="18"/>
  <c r="DA36" i="18"/>
  <c r="DB36" i="18"/>
  <c r="DC36" i="18"/>
  <c r="DD36" i="18"/>
  <c r="DE36" i="18" s="1"/>
  <c r="AU37" i="18"/>
  <c r="AY37" i="18"/>
  <c r="AZ37" i="18"/>
  <c r="BA37" i="18"/>
  <c r="BC37" i="18"/>
  <c r="BD37" i="18"/>
  <c r="BH37" i="18"/>
  <c r="BI37" i="18"/>
  <c r="BJ37" i="18"/>
  <c r="BK37" i="18"/>
  <c r="BL37" i="18"/>
  <c r="BM37" i="18" s="1"/>
  <c r="BQ37" i="18"/>
  <c r="BU37" i="18"/>
  <c r="BV37" i="18"/>
  <c r="BW37" i="18"/>
  <c r="BY37" i="18"/>
  <c r="BZ37" i="18"/>
  <c r="CD37" i="18"/>
  <c r="CE37" i="18"/>
  <c r="CF37" i="18"/>
  <c r="CG37" i="18"/>
  <c r="CH37" i="18"/>
  <c r="CI37" i="18" s="1"/>
  <c r="CM37" i="18"/>
  <c r="CQ37" i="18"/>
  <c r="CR37" i="18"/>
  <c r="CS37" i="18"/>
  <c r="CU37" i="18"/>
  <c r="CV37" i="18"/>
  <c r="CZ37" i="18"/>
  <c r="DA37" i="18"/>
  <c r="DB37" i="18"/>
  <c r="DC37" i="18"/>
  <c r="DD37" i="18"/>
  <c r="DE37" i="18"/>
  <c r="AY38" i="18"/>
  <c r="AZ38" i="18"/>
  <c r="BA38" i="18"/>
  <c r="BC38" i="18"/>
  <c r="BD38" i="18"/>
  <c r="BH38" i="18"/>
  <c r="BI38" i="18"/>
  <c r="BJ38" i="18"/>
  <c r="BK38" i="18"/>
  <c r="BL38" i="18"/>
  <c r="BM38" i="18" s="1"/>
  <c r="BQ38" i="18"/>
  <c r="BU38" i="18"/>
  <c r="BV38" i="18"/>
  <c r="BW38" i="18"/>
  <c r="BY38" i="18"/>
  <c r="BZ38" i="18"/>
  <c r="CD38" i="18"/>
  <c r="CE38" i="18"/>
  <c r="CF38" i="18"/>
  <c r="CG38" i="18"/>
  <c r="CH38" i="18"/>
  <c r="CI38" i="18" s="1"/>
  <c r="CM38" i="18"/>
  <c r="CQ38" i="18"/>
  <c r="CR38" i="18" s="1"/>
  <c r="CS38" i="18"/>
  <c r="CV38" i="18"/>
  <c r="CZ38" i="18"/>
  <c r="DA38" i="18"/>
  <c r="DB38" i="18"/>
  <c r="DC38" i="18"/>
  <c r="DD38" i="18"/>
  <c r="DE38" i="18" s="1"/>
  <c r="AU39" i="18"/>
  <c r="AY39" i="18"/>
  <c r="AZ39" i="18"/>
  <c r="BA39" i="18"/>
  <c r="BC39" i="18"/>
  <c r="BD39" i="18"/>
  <c r="BH39" i="18"/>
  <c r="BI39" i="18"/>
  <c r="BJ39" i="18"/>
  <c r="BK39" i="18"/>
  <c r="BL39" i="18"/>
  <c r="BM39" i="18"/>
  <c r="BQ39" i="18"/>
  <c r="BU39" i="18"/>
  <c r="BV39" i="18"/>
  <c r="BY39" i="18" s="1"/>
  <c r="BW39" i="18"/>
  <c r="BZ39" i="18"/>
  <c r="CD39" i="18"/>
  <c r="CE39" i="18"/>
  <c r="CF39" i="18"/>
  <c r="CG39" i="18"/>
  <c r="CH39" i="18"/>
  <c r="CI39" i="18" s="1"/>
  <c r="CM39" i="18"/>
  <c r="CQ39" i="18"/>
  <c r="CR39" i="18"/>
  <c r="CS39" i="18"/>
  <c r="CU39" i="18"/>
  <c r="CV39" i="18"/>
  <c r="CZ39" i="18"/>
  <c r="DA39" i="18"/>
  <c r="DB39" i="18"/>
  <c r="DC39" i="18"/>
  <c r="DD39" i="18"/>
  <c r="DE39" i="18"/>
  <c r="AU40" i="18"/>
  <c r="AY40" i="18"/>
  <c r="AZ40" i="18"/>
  <c r="BA40" i="18"/>
  <c r="BC40" i="18"/>
  <c r="BD40" i="18"/>
  <c r="BH40" i="18"/>
  <c r="BI40" i="18"/>
  <c r="BJ40" i="18"/>
  <c r="BK40" i="18"/>
  <c r="BL40" i="18"/>
  <c r="BM40" i="18" s="1"/>
  <c r="BQ40" i="18"/>
  <c r="BU40" i="18"/>
  <c r="BV40" i="18"/>
  <c r="BW40" i="18"/>
  <c r="BY40" i="18"/>
  <c r="BZ40" i="18"/>
  <c r="CD40" i="18"/>
  <c r="CE40" i="18"/>
  <c r="CF40" i="18"/>
  <c r="CG40" i="18"/>
  <c r="CH40" i="18"/>
  <c r="CI40" i="18"/>
  <c r="CM40" i="18"/>
  <c r="CQ40" i="18"/>
  <c r="CR40" i="18"/>
  <c r="CS40" i="18"/>
  <c r="CU40" i="18"/>
  <c r="CV40" i="18"/>
  <c r="CZ40" i="18"/>
  <c r="DA40" i="18"/>
  <c r="DB40" i="18"/>
  <c r="DC40" i="18"/>
  <c r="DD40" i="18"/>
  <c r="DE40" i="18" s="1"/>
  <c r="AU41" i="18"/>
  <c r="AY41" i="18"/>
  <c r="AZ41" i="18"/>
  <c r="BA41" i="18"/>
  <c r="BD41" i="18"/>
  <c r="BH41" i="18"/>
  <c r="BI41" i="18"/>
  <c r="BJ41" i="18"/>
  <c r="BK41" i="18"/>
  <c r="BL41" i="18"/>
  <c r="BM41" i="18" s="1"/>
  <c r="BQ41" i="18"/>
  <c r="BU41" i="18"/>
  <c r="BV41" i="18" s="1"/>
  <c r="BW41" i="18"/>
  <c r="BZ41" i="18"/>
  <c r="CD41" i="18"/>
  <c r="CE41" i="18"/>
  <c r="CF41" i="18"/>
  <c r="CG41" i="18"/>
  <c r="CH41" i="18"/>
  <c r="CI41" i="18" s="1"/>
  <c r="CM41" i="18"/>
  <c r="CQ41" i="18"/>
  <c r="CR41" i="18" s="1"/>
  <c r="CS41" i="18"/>
  <c r="CV41" i="18"/>
  <c r="CZ41" i="18"/>
  <c r="DA41" i="18"/>
  <c r="DB41" i="18"/>
  <c r="DC41" i="18"/>
  <c r="DD41" i="18"/>
  <c r="DE41" i="18"/>
  <c r="AU42" i="18"/>
  <c r="AY42" i="18"/>
  <c r="AZ42" i="18"/>
  <c r="BA42" i="18"/>
  <c r="BC42" i="18"/>
  <c r="BD42" i="18"/>
  <c r="BH42" i="18"/>
  <c r="BI42" i="18"/>
  <c r="BJ42" i="18"/>
  <c r="BK42" i="18"/>
  <c r="BL42" i="18"/>
  <c r="BM42" i="18" s="1"/>
  <c r="BQ42" i="18"/>
  <c r="BU42" i="18"/>
  <c r="BV42" i="18" s="1"/>
  <c r="BY42" i="18" s="1"/>
  <c r="BW42" i="18"/>
  <c r="BZ42" i="18"/>
  <c r="CD42" i="18"/>
  <c r="CE42" i="18"/>
  <c r="CF42" i="18"/>
  <c r="CG42" i="18"/>
  <c r="CH42" i="18"/>
  <c r="CI42" i="18" s="1"/>
  <c r="CM42" i="18"/>
  <c r="CQ42" i="18"/>
  <c r="CR42" i="18"/>
  <c r="CS42" i="18"/>
  <c r="CU42" i="18"/>
  <c r="CV42" i="18"/>
  <c r="CZ42" i="18"/>
  <c r="DA42" i="18"/>
  <c r="DB42" i="18"/>
  <c r="DC42" i="18"/>
  <c r="DD42" i="18"/>
  <c r="DE42" i="18" s="1"/>
  <c r="AU43" i="18"/>
  <c r="AY43" i="18"/>
  <c r="AZ43" i="18"/>
  <c r="BA43" i="18"/>
  <c r="BC43" i="18"/>
  <c r="BD43" i="18"/>
  <c r="BH43" i="18"/>
  <c r="BI43" i="18"/>
  <c r="BJ43" i="18"/>
  <c r="BK43" i="18"/>
  <c r="BL43" i="18"/>
  <c r="BM43" i="18"/>
  <c r="BQ43" i="18"/>
  <c r="BU43" i="18"/>
  <c r="BV43" i="18"/>
  <c r="BW43" i="18"/>
  <c r="BY43" i="18"/>
  <c r="BZ43" i="18"/>
  <c r="CD43" i="18"/>
  <c r="CE43" i="18"/>
  <c r="CF43" i="18"/>
  <c r="CG43" i="18"/>
  <c r="CH43" i="18"/>
  <c r="CI43" i="18" s="1"/>
  <c r="CM43" i="18"/>
  <c r="CQ43" i="18"/>
  <c r="CR43" i="18"/>
  <c r="CS43" i="18"/>
  <c r="CU43" i="18"/>
  <c r="CV43" i="18"/>
  <c r="CZ43" i="18"/>
  <c r="DA43" i="18"/>
  <c r="DB43" i="18"/>
  <c r="DC43" i="18"/>
  <c r="DD43" i="18"/>
  <c r="DE43" i="18" s="1"/>
  <c r="AU44" i="18"/>
  <c r="AY44" i="18"/>
  <c r="AZ44" i="18" s="1"/>
  <c r="BA44" i="18"/>
  <c r="BD44" i="18"/>
  <c r="BH44" i="18"/>
  <c r="BI44" i="18"/>
  <c r="BJ44" i="18"/>
  <c r="BK44" i="18"/>
  <c r="BL44" i="18"/>
  <c r="BM44" i="18" s="1"/>
  <c r="BQ44" i="18"/>
  <c r="BU44" i="18"/>
  <c r="BV44" i="18" s="1"/>
  <c r="BW44" i="18"/>
  <c r="BZ44" i="18"/>
  <c r="CD44" i="18"/>
  <c r="CE44" i="18"/>
  <c r="CF44" i="18"/>
  <c r="CG44" i="18"/>
  <c r="CH44" i="18"/>
  <c r="CI44" i="18"/>
  <c r="CM44" i="18"/>
  <c r="CQ44" i="18"/>
  <c r="CR44" i="18"/>
  <c r="CS44" i="18"/>
  <c r="CV44" i="18"/>
  <c r="CZ44" i="18"/>
  <c r="DA44" i="18"/>
  <c r="DB44" i="18"/>
  <c r="DC44" i="18"/>
  <c r="DD44" i="18"/>
  <c r="DE44" i="18" s="1"/>
  <c r="AU45" i="18"/>
  <c r="AY45" i="18"/>
  <c r="AZ45" i="18"/>
  <c r="BA45" i="18"/>
  <c r="BC45" i="18"/>
  <c r="BD45" i="18"/>
  <c r="BH45" i="18"/>
  <c r="BI45" i="18"/>
  <c r="BJ45" i="18"/>
  <c r="BK45" i="18"/>
  <c r="BL45" i="18"/>
  <c r="BM45" i="18"/>
  <c r="BQ45" i="18"/>
  <c r="BU45" i="18"/>
  <c r="BV45" i="18"/>
  <c r="BY45" i="18" s="1"/>
  <c r="BW45" i="18"/>
  <c r="BZ45" i="18"/>
  <c r="CD45" i="18"/>
  <c r="CE45" i="18"/>
  <c r="CF45" i="18"/>
  <c r="CG45" i="18"/>
  <c r="CH45" i="18"/>
  <c r="CI45" i="18" s="1"/>
  <c r="CM45" i="18"/>
  <c r="CQ45" i="18"/>
  <c r="CR45" i="18"/>
  <c r="CS45" i="18"/>
  <c r="CU45" i="18"/>
  <c r="CV45" i="18"/>
  <c r="CZ45" i="18"/>
  <c r="DA45" i="18"/>
  <c r="DB45" i="18"/>
  <c r="DC45" i="18"/>
  <c r="DD45" i="18"/>
  <c r="DE45" i="18"/>
  <c r="AU46" i="18"/>
  <c r="AY46" i="18"/>
  <c r="AZ46" i="18"/>
  <c r="BA46" i="18"/>
  <c r="BC46" i="18"/>
  <c r="BD46" i="18"/>
  <c r="BH46" i="18"/>
  <c r="BI46" i="18"/>
  <c r="BJ46" i="18"/>
  <c r="BK46" i="18"/>
  <c r="BL46" i="18"/>
  <c r="BM46" i="18" s="1"/>
  <c r="BQ46" i="18"/>
  <c r="BU46" i="18"/>
  <c r="BV46" i="18"/>
  <c r="BW46" i="18"/>
  <c r="BY46" i="18"/>
  <c r="BZ46" i="18"/>
  <c r="CD46" i="18"/>
  <c r="CE46" i="18"/>
  <c r="CF46" i="18"/>
  <c r="CG46" i="18"/>
  <c r="CH46" i="18"/>
  <c r="CI46" i="18" s="1"/>
  <c r="CM46" i="18"/>
  <c r="CQ46" i="18"/>
  <c r="CR46" i="18"/>
  <c r="CS46" i="18"/>
  <c r="CU46" i="18"/>
  <c r="CV46" i="18"/>
  <c r="CZ46" i="18"/>
  <c r="DA46" i="18"/>
  <c r="DB46" i="18"/>
  <c r="DC46" i="18"/>
  <c r="DD46" i="18"/>
  <c r="DE46" i="18" s="1"/>
  <c r="AU47" i="18"/>
  <c r="AY47" i="18"/>
  <c r="AZ47" i="18" s="1"/>
  <c r="BA47" i="18"/>
  <c r="BD47" i="18"/>
  <c r="BH47" i="18"/>
  <c r="BI47" i="18"/>
  <c r="BJ47" i="18"/>
  <c r="BK47" i="18"/>
  <c r="BL47" i="18"/>
  <c r="BM47" i="18"/>
  <c r="BQ47" i="18"/>
  <c r="BU47" i="18"/>
  <c r="BV47" i="18" s="1"/>
  <c r="BW47" i="18"/>
  <c r="BZ47" i="18"/>
  <c r="CD47" i="18"/>
  <c r="CE47" i="18"/>
  <c r="CF47" i="18"/>
  <c r="CG47" i="18"/>
  <c r="CH47" i="18"/>
  <c r="CI47" i="18" s="1"/>
  <c r="CM47" i="18"/>
  <c r="CQ47" i="18"/>
  <c r="CR47" i="18" s="1"/>
  <c r="CU47" i="18" s="1"/>
  <c r="CS47" i="18"/>
  <c r="CV47" i="18"/>
  <c r="CZ47" i="18"/>
  <c r="DA47" i="18"/>
  <c r="DB47" i="18"/>
  <c r="DC47" i="18"/>
  <c r="DD47" i="18"/>
  <c r="DE47" i="18" s="1"/>
  <c r="AU48" i="18"/>
  <c r="AY48" i="18"/>
  <c r="AZ48" i="18" s="1"/>
  <c r="BC48" i="18" s="1"/>
  <c r="BA48" i="18"/>
  <c r="BD48" i="18"/>
  <c r="BH48" i="18"/>
  <c r="BI48" i="18"/>
  <c r="BJ48" i="18"/>
  <c r="BK48" i="18"/>
  <c r="BL48" i="18"/>
  <c r="BM48" i="18" s="1"/>
  <c r="BQ48" i="18"/>
  <c r="BU48" i="18"/>
  <c r="BV48" i="18" s="1"/>
  <c r="BY48" i="18" s="1"/>
  <c r="BW48" i="18"/>
  <c r="BZ48" i="18"/>
  <c r="CD48" i="18"/>
  <c r="CE48" i="18"/>
  <c r="CF48" i="18"/>
  <c r="CG48" i="18"/>
  <c r="CH48" i="18"/>
  <c r="CI48" i="18"/>
  <c r="CM48" i="18"/>
  <c r="CQ48" i="18"/>
  <c r="CR48" i="18"/>
  <c r="CS48" i="18"/>
  <c r="CU48" i="18"/>
  <c r="CV48" i="18"/>
  <c r="CZ48" i="18"/>
  <c r="DA48" i="18"/>
  <c r="DB48" i="18"/>
  <c r="DC48" i="18"/>
  <c r="DD48" i="18"/>
  <c r="DE48" i="18" s="1"/>
  <c r="AU49" i="18"/>
  <c r="AY49" i="18"/>
  <c r="AZ49" i="18"/>
  <c r="BA49" i="18"/>
  <c r="BC49" i="18"/>
  <c r="BD49" i="18"/>
  <c r="BH49" i="18"/>
  <c r="BI49" i="18"/>
  <c r="BJ49" i="18"/>
  <c r="BK49" i="18"/>
  <c r="BL49" i="18"/>
  <c r="BM49" i="18" s="1"/>
  <c r="BQ49" i="18"/>
  <c r="BU49" i="18"/>
  <c r="BV49" i="18"/>
  <c r="BW49" i="18"/>
  <c r="BY49" i="18"/>
  <c r="BZ49" i="18"/>
  <c r="CD49" i="18"/>
  <c r="CE49" i="18"/>
  <c r="CF49" i="18"/>
  <c r="CG49" i="18"/>
  <c r="CH49" i="18"/>
  <c r="CI49" i="18" s="1"/>
  <c r="CM49" i="18"/>
  <c r="CQ49" i="18"/>
  <c r="CR49" i="18"/>
  <c r="CS49" i="18"/>
  <c r="CU49" i="18"/>
  <c r="CV49" i="18"/>
  <c r="CZ49" i="18"/>
  <c r="DA49" i="18"/>
  <c r="DB49" i="18"/>
  <c r="DC49" i="18"/>
  <c r="DD49" i="18"/>
  <c r="DE49" i="18"/>
  <c r="AU50" i="18"/>
  <c r="AY50" i="18"/>
  <c r="AZ50" i="18"/>
  <c r="BA50" i="18"/>
  <c r="BD50" i="18"/>
  <c r="BH50" i="18"/>
  <c r="BI50" i="18"/>
  <c r="BK50" i="18" s="1"/>
  <c r="BJ50" i="18"/>
  <c r="BL50" i="18"/>
  <c r="BQ50" i="18"/>
  <c r="BU50" i="18"/>
  <c r="BV50" i="18" s="1"/>
  <c r="BW50" i="18"/>
  <c r="BZ50" i="18"/>
  <c r="CD50" i="18"/>
  <c r="CE50" i="18"/>
  <c r="CF50" i="18"/>
  <c r="CG50" i="18"/>
  <c r="CH50" i="18"/>
  <c r="CI50" i="18"/>
  <c r="CM50" i="18"/>
  <c r="CQ50" i="18"/>
  <c r="CR50" i="18"/>
  <c r="CU50" i="18" s="1"/>
  <c r="CS50" i="18"/>
  <c r="CV50" i="18"/>
  <c r="CZ50" i="18"/>
  <c r="DA50" i="18"/>
  <c r="DB50" i="18"/>
  <c r="DC50" i="18"/>
  <c r="DD50" i="18"/>
  <c r="DE50" i="18" s="1"/>
  <c r="AU51" i="18"/>
  <c r="AY51" i="18"/>
  <c r="AZ51" i="18" s="1"/>
  <c r="BC51" i="18" s="1"/>
  <c r="BA51" i="18"/>
  <c r="BD51" i="18"/>
  <c r="BH51" i="18"/>
  <c r="BI51" i="18"/>
  <c r="BJ51" i="18"/>
  <c r="BK51" i="18"/>
  <c r="BL51" i="18"/>
  <c r="BM51" i="18"/>
  <c r="BQ51" i="18"/>
  <c r="BU51" i="18"/>
  <c r="BV51" i="18"/>
  <c r="BY51" i="18" s="1"/>
  <c r="BW51" i="18"/>
  <c r="BZ51" i="18"/>
  <c r="CD51" i="18"/>
  <c r="CE51" i="18"/>
  <c r="CF51" i="18"/>
  <c r="CG51" i="18"/>
  <c r="CH51" i="18"/>
  <c r="CI51" i="18" s="1"/>
  <c r="CM51" i="18"/>
  <c r="CQ51" i="18"/>
  <c r="CR51" i="18"/>
  <c r="CS51" i="18"/>
  <c r="CU51" i="18"/>
  <c r="CV51" i="18"/>
  <c r="CZ51" i="18"/>
  <c r="DA51" i="18"/>
  <c r="DB51" i="18"/>
  <c r="DC51" i="18"/>
  <c r="DD51" i="18"/>
  <c r="DE51" i="18" s="1"/>
  <c r="AU52" i="18"/>
  <c r="AY52" i="18"/>
  <c r="AZ52" i="18"/>
  <c r="BA52" i="18"/>
  <c r="BC52" i="18"/>
  <c r="BD52" i="18"/>
  <c r="BH52" i="18"/>
  <c r="BI52" i="18"/>
  <c r="BJ52" i="18"/>
  <c r="BK52" i="18"/>
  <c r="BL52" i="18"/>
  <c r="BM52" i="18" s="1"/>
  <c r="BQ52" i="18"/>
  <c r="BU52" i="18"/>
  <c r="BV52" i="18"/>
  <c r="BW52" i="18"/>
  <c r="BY52" i="18"/>
  <c r="BZ52" i="18"/>
  <c r="CD52" i="18"/>
  <c r="CE52" i="18"/>
  <c r="CF52" i="18"/>
  <c r="CG52" i="18"/>
  <c r="CH52" i="18"/>
  <c r="CI52" i="18"/>
  <c r="CM52" i="18"/>
  <c r="CQ52" i="18"/>
  <c r="CR52" i="18"/>
  <c r="CS52" i="18"/>
  <c r="CU52" i="18"/>
  <c r="CV52" i="18"/>
  <c r="CZ52" i="18"/>
  <c r="DA52" i="18"/>
  <c r="DB52" i="18"/>
  <c r="DC52" i="18"/>
  <c r="DD52" i="18"/>
  <c r="DE52" i="18" s="1"/>
  <c r="AU53" i="18"/>
  <c r="AY53" i="18"/>
  <c r="AZ53" i="18" s="1"/>
  <c r="BC53" i="18" s="1"/>
  <c r="BA53" i="18"/>
  <c r="BD53" i="18"/>
  <c r="BH53" i="18"/>
  <c r="BI53" i="18"/>
  <c r="BJ53" i="18"/>
  <c r="BK53" i="18"/>
  <c r="BL53" i="18"/>
  <c r="BM53" i="18" s="1"/>
  <c r="BQ53" i="18"/>
  <c r="BU53" i="18"/>
  <c r="BV53" i="18" s="1"/>
  <c r="BY53" i="18" s="1"/>
  <c r="BW53" i="18"/>
  <c r="BZ53" i="18"/>
  <c r="CD53" i="18"/>
  <c r="CE53" i="18"/>
  <c r="CG53" i="18" s="1"/>
  <c r="CF53" i="18"/>
  <c r="CH53" i="18"/>
  <c r="CM53" i="18"/>
  <c r="CQ53" i="18"/>
  <c r="CR53" i="18" s="1"/>
  <c r="CU53" i="18" s="1"/>
  <c r="CS53" i="18"/>
  <c r="CV53" i="18"/>
  <c r="CZ53" i="18"/>
  <c r="DA53" i="18"/>
  <c r="DB53" i="18"/>
  <c r="DC53" i="18"/>
  <c r="DD53" i="18"/>
  <c r="DE53" i="18"/>
  <c r="AU54" i="18"/>
  <c r="AY54" i="18"/>
  <c r="AZ54" i="18" s="1"/>
  <c r="BA54" i="18"/>
  <c r="BD54" i="18"/>
  <c r="BH54" i="18"/>
  <c r="BI54" i="18"/>
  <c r="BJ54" i="18"/>
  <c r="BK54" i="18"/>
  <c r="BL54" i="18"/>
  <c r="BM54" i="18" s="1"/>
  <c r="BQ54" i="18"/>
  <c r="BU54" i="18"/>
  <c r="BV54" i="18" s="1"/>
  <c r="BY54" i="18" s="1"/>
  <c r="BW54" i="18"/>
  <c r="BZ54" i="18"/>
  <c r="CD54" i="18"/>
  <c r="CE54" i="18"/>
  <c r="CF54" i="18"/>
  <c r="CH54" i="18"/>
  <c r="CM54" i="18"/>
  <c r="CQ54" i="18"/>
  <c r="CR54" i="18"/>
  <c r="CS54" i="18"/>
  <c r="CU54" i="18"/>
  <c r="CV54" i="18"/>
  <c r="CZ54" i="18"/>
  <c r="DA54" i="18"/>
  <c r="DB54" i="18"/>
  <c r="DC54" i="18"/>
  <c r="DD54" i="18"/>
  <c r="DE54" i="18" s="1"/>
  <c r="AU55" i="18"/>
  <c r="AY55" i="18"/>
  <c r="AZ55" i="18"/>
  <c r="BA55" i="18"/>
  <c r="BC55" i="18"/>
  <c r="BD55" i="18"/>
  <c r="BH55" i="18"/>
  <c r="BI55" i="18"/>
  <c r="BJ55" i="18"/>
  <c r="BK55" i="18"/>
  <c r="BL55" i="18"/>
  <c r="BM55" i="18"/>
  <c r="BQ55" i="18"/>
  <c r="BU55" i="18"/>
  <c r="BV55" i="18"/>
  <c r="BW55" i="18"/>
  <c r="BY55" i="18"/>
  <c r="BZ55" i="18"/>
  <c r="CD55" i="18"/>
  <c r="CE55" i="18"/>
  <c r="CF55" i="18"/>
  <c r="CG55" i="18"/>
  <c r="CH55" i="18"/>
  <c r="CI55" i="18" s="1"/>
  <c r="CM55" i="18"/>
  <c r="CQ55" i="18"/>
  <c r="CR55" i="18"/>
  <c r="CS55" i="18"/>
  <c r="CU55" i="18"/>
  <c r="CV55" i="18"/>
  <c r="CZ55" i="18"/>
  <c r="DA55" i="18"/>
  <c r="DB55" i="18"/>
  <c r="DC55" i="18"/>
  <c r="DD55" i="18"/>
  <c r="DE55" i="18"/>
  <c r="AY56" i="18"/>
  <c r="AZ56" i="18"/>
  <c r="BA56" i="18"/>
  <c r="BC56" i="18"/>
  <c r="BD56" i="18"/>
  <c r="BH56" i="18"/>
  <c r="BI56" i="18"/>
  <c r="BJ56" i="18"/>
  <c r="BK56" i="18"/>
  <c r="BL56" i="18"/>
  <c r="BM56" i="18" s="1"/>
  <c r="BQ56" i="18"/>
  <c r="BU56" i="18"/>
  <c r="BV56" i="18"/>
  <c r="BW56" i="18"/>
  <c r="BZ56" i="18"/>
  <c r="CD56" i="18"/>
  <c r="CE56" i="18"/>
  <c r="CF56" i="18"/>
  <c r="CG56" i="18"/>
  <c r="CH56" i="18"/>
  <c r="CM56" i="18"/>
  <c r="CQ56" i="18"/>
  <c r="CR56" i="18" s="1"/>
  <c r="CS56" i="18"/>
  <c r="CV56" i="18"/>
  <c r="CZ56" i="18"/>
  <c r="DA56" i="18"/>
  <c r="DC56" i="18" s="1"/>
  <c r="DB56" i="18"/>
  <c r="DD56" i="18"/>
  <c r="AU57" i="18"/>
  <c r="AY57" i="18"/>
  <c r="AZ57" i="18"/>
  <c r="BA57" i="18"/>
  <c r="BC57" i="18"/>
  <c r="BD57" i="18"/>
  <c r="BH57" i="18"/>
  <c r="BI57" i="18"/>
  <c r="BJ57" i="18"/>
  <c r="BK57" i="18"/>
  <c r="BL57" i="18"/>
  <c r="BM57" i="18" s="1"/>
  <c r="BQ57" i="18"/>
  <c r="BU57" i="18"/>
  <c r="BV57" i="18"/>
  <c r="BY57" i="18" s="1"/>
  <c r="BW57" i="18"/>
  <c r="BZ57" i="18"/>
  <c r="CD57" i="18"/>
  <c r="CE57" i="18"/>
  <c r="CF57" i="18"/>
  <c r="CG57" i="18"/>
  <c r="CH57" i="18"/>
  <c r="CI57" i="18" s="1"/>
  <c r="CM57" i="18"/>
  <c r="CQ57" i="18"/>
  <c r="CR57" i="18" s="1"/>
  <c r="CU57" i="18" s="1"/>
  <c r="CS57" i="18"/>
  <c r="CV57" i="18"/>
  <c r="CZ57" i="18"/>
  <c r="DA57" i="18"/>
  <c r="DB57" i="18"/>
  <c r="DC57" i="18"/>
  <c r="DD57" i="18"/>
  <c r="DE57" i="18"/>
  <c r="AU58" i="18"/>
  <c r="AY58" i="18"/>
  <c r="AZ58" i="18"/>
  <c r="BA58" i="18"/>
  <c r="BC58" i="18"/>
  <c r="BD58" i="18"/>
  <c r="BH58" i="18"/>
  <c r="BI58" i="18"/>
  <c r="BJ58" i="18"/>
  <c r="BK58" i="18"/>
  <c r="BL58" i="18"/>
  <c r="BM58" i="18" s="1"/>
  <c r="BQ58" i="18"/>
  <c r="BU58" i="18"/>
  <c r="BV58" i="18"/>
  <c r="BW58" i="18"/>
  <c r="BY58" i="18"/>
  <c r="BZ58" i="18"/>
  <c r="CD58" i="18"/>
  <c r="CE58" i="18"/>
  <c r="CF58" i="18"/>
  <c r="CG58" i="18"/>
  <c r="CH58" i="18"/>
  <c r="CI58" i="18" s="1"/>
  <c r="CM58" i="18"/>
  <c r="CQ58" i="18"/>
  <c r="CR58" i="18"/>
  <c r="CS58" i="18"/>
  <c r="CU58" i="18"/>
  <c r="CV58" i="18"/>
  <c r="CZ58" i="18"/>
  <c r="DA58" i="18"/>
  <c r="DB58" i="18"/>
  <c r="DC58" i="18"/>
  <c r="DD58" i="18"/>
  <c r="DE58" i="18" s="1"/>
  <c r="AU59" i="18"/>
  <c r="AY59" i="18"/>
  <c r="AZ59" i="18"/>
  <c r="BA59" i="18"/>
  <c r="BD59" i="18"/>
  <c r="BH59" i="18"/>
  <c r="BI59" i="18"/>
  <c r="BJ59" i="18"/>
  <c r="BK59" i="18"/>
  <c r="BL59" i="18"/>
  <c r="BM59" i="18"/>
  <c r="BU59" i="18"/>
  <c r="BV59" i="18"/>
  <c r="BW59" i="18"/>
  <c r="BY59" i="18"/>
  <c r="BZ59" i="18"/>
  <c r="CD59" i="18"/>
  <c r="CE59" i="18"/>
  <c r="CF59" i="18"/>
  <c r="CG59" i="18"/>
  <c r="CH59" i="18"/>
  <c r="CI59" i="18" s="1"/>
  <c r="CQ59" i="18"/>
  <c r="CR59" i="18"/>
  <c r="CS59" i="18"/>
  <c r="CU59" i="18"/>
  <c r="CV59" i="18"/>
  <c r="CZ59" i="18"/>
  <c r="DA59" i="18"/>
  <c r="DB59" i="18"/>
  <c r="DC59" i="18"/>
  <c r="DD59" i="18"/>
  <c r="DE59" i="18" s="1"/>
  <c r="AU60" i="18"/>
  <c r="AY60" i="18"/>
  <c r="AZ60" i="18"/>
  <c r="BA60" i="18"/>
  <c r="BC60" i="18"/>
  <c r="BD60" i="18"/>
  <c r="BH60" i="18"/>
  <c r="BI60" i="18"/>
  <c r="BJ60" i="18"/>
  <c r="BK60" i="18"/>
  <c r="BL60" i="18"/>
  <c r="BM60" i="18" s="1"/>
  <c r="BQ60" i="18"/>
  <c r="BU60" i="18"/>
  <c r="BV60" i="18"/>
  <c r="BW60" i="18"/>
  <c r="BY60" i="18"/>
  <c r="BZ60" i="18"/>
  <c r="CD60" i="18"/>
  <c r="CE60" i="18"/>
  <c r="CF60" i="18"/>
  <c r="CG60" i="18"/>
  <c r="CH60" i="18"/>
  <c r="CI60" i="18" s="1"/>
  <c r="CM60" i="18"/>
  <c r="CQ60" i="18"/>
  <c r="CR60" i="18"/>
  <c r="CS60" i="18"/>
  <c r="CU60" i="18"/>
  <c r="CV60" i="18"/>
  <c r="CZ60" i="18"/>
  <c r="DA60" i="18"/>
  <c r="DB60" i="18"/>
  <c r="DC60" i="18"/>
  <c r="DD60" i="18"/>
  <c r="DE60" i="18" s="1"/>
  <c r="AU61" i="18"/>
  <c r="AY61" i="18"/>
  <c r="AZ61" i="18"/>
  <c r="BA61" i="18"/>
  <c r="BC61" i="18"/>
  <c r="BD61" i="18"/>
  <c r="BH61" i="18"/>
  <c r="BI61" i="18"/>
  <c r="BJ61" i="18"/>
  <c r="BK61" i="18"/>
  <c r="BL61" i="18"/>
  <c r="BM61" i="18" s="1"/>
  <c r="BQ61" i="18"/>
  <c r="BU61" i="18"/>
  <c r="BV61" i="18"/>
  <c r="BW61" i="18"/>
  <c r="BY61" i="18"/>
  <c r="BZ61" i="18"/>
  <c r="CD61" i="18"/>
  <c r="CE61" i="18"/>
  <c r="CF61" i="18"/>
  <c r="CG61" i="18"/>
  <c r="CH61" i="18"/>
  <c r="CI61" i="18" s="1"/>
  <c r="CM61" i="18"/>
  <c r="CQ61" i="18"/>
  <c r="CR61" i="18"/>
  <c r="CS61" i="18"/>
  <c r="CU61" i="18"/>
  <c r="CV61" i="18"/>
  <c r="CZ61" i="18"/>
  <c r="DA61" i="18"/>
  <c r="DB61" i="18"/>
  <c r="DC61" i="18"/>
  <c r="DD61" i="18"/>
  <c r="DE61" i="18" s="1"/>
  <c r="AU62" i="18"/>
  <c r="AY62" i="18"/>
  <c r="AZ62" i="18" s="1"/>
  <c r="BA62" i="18"/>
  <c r="BD62" i="18"/>
  <c r="BH62" i="18"/>
  <c r="BI62" i="18"/>
  <c r="BJ62" i="18"/>
  <c r="BK62" i="18"/>
  <c r="BL62" i="18"/>
  <c r="BM62" i="18" s="1"/>
  <c r="BQ62" i="18"/>
  <c r="BU62" i="18"/>
  <c r="BV62" i="18" s="1"/>
  <c r="BW62" i="18"/>
  <c r="BZ62" i="18"/>
  <c r="CD62" i="18"/>
  <c r="CE62" i="18"/>
  <c r="CF62" i="18"/>
  <c r="CG62" i="18"/>
  <c r="CH62" i="18"/>
  <c r="CI62" i="18" s="1"/>
  <c r="CM62" i="18"/>
  <c r="CQ62" i="18"/>
  <c r="CR62" i="18" s="1"/>
  <c r="CU62" i="18" s="1"/>
  <c r="CS62" i="18"/>
  <c r="CV62" i="18"/>
  <c r="CZ62" i="18"/>
  <c r="DA62" i="18"/>
  <c r="DB62" i="18"/>
  <c r="DC62" i="18"/>
  <c r="DD62" i="18"/>
  <c r="DE62" i="18" s="1"/>
  <c r="AU63" i="18"/>
  <c r="AY63" i="18"/>
  <c r="AZ63" i="18" s="1"/>
  <c r="BA63" i="18"/>
  <c r="BD63" i="18"/>
  <c r="BH63" i="18"/>
  <c r="BI63" i="18"/>
  <c r="BJ63" i="18"/>
  <c r="BK63" i="18"/>
  <c r="BL63" i="18"/>
  <c r="BM63" i="18" s="1"/>
  <c r="BQ63" i="18"/>
  <c r="BU63" i="18"/>
  <c r="BV63" i="18"/>
  <c r="BY63" i="18" s="1"/>
  <c r="BW63" i="18"/>
  <c r="BZ63" i="18"/>
  <c r="CD63" i="18"/>
  <c r="CE63" i="18"/>
  <c r="CF63" i="18"/>
  <c r="CG63" i="18"/>
  <c r="CH63" i="18"/>
  <c r="CI63" i="18" s="1"/>
  <c r="CM63" i="18"/>
  <c r="CQ63" i="18"/>
  <c r="CR63" i="18"/>
  <c r="CS63" i="18"/>
  <c r="CU63" i="18"/>
  <c r="CV63" i="18"/>
  <c r="CZ63" i="18"/>
  <c r="DA63" i="18"/>
  <c r="DB63" i="18"/>
  <c r="DC63" i="18"/>
  <c r="DD63" i="18"/>
  <c r="DE63" i="18" s="1"/>
  <c r="AU64" i="18"/>
  <c r="AY64" i="18"/>
  <c r="AZ64" i="18"/>
  <c r="BA64" i="18"/>
  <c r="BC64" i="18"/>
  <c r="BD64" i="18"/>
  <c r="BH64" i="18"/>
  <c r="BI64" i="18"/>
  <c r="BJ64" i="18"/>
  <c r="BK64" i="18"/>
  <c r="BL64" i="18"/>
  <c r="BM64" i="18" s="1"/>
  <c r="BQ64" i="18"/>
  <c r="BU64" i="18"/>
  <c r="BV64" i="18"/>
  <c r="BW64" i="18"/>
  <c r="BY64" i="18"/>
  <c r="BZ64" i="18"/>
  <c r="CD64" i="18"/>
  <c r="CE64" i="18"/>
  <c r="CF64" i="18"/>
  <c r="CG64" i="18"/>
  <c r="CH64" i="18"/>
  <c r="CI64" i="18" s="1"/>
  <c r="CM64" i="18"/>
  <c r="CQ64" i="18"/>
  <c r="CR64" i="18"/>
  <c r="CS64" i="18"/>
  <c r="CU64" i="18"/>
  <c r="CV64" i="18"/>
  <c r="CZ64" i="18"/>
  <c r="DA64" i="18"/>
  <c r="DB64" i="18"/>
  <c r="DC64" i="18"/>
  <c r="DD64" i="18"/>
  <c r="DE64" i="18" s="1"/>
  <c r="AU65" i="18"/>
  <c r="AY65" i="18"/>
  <c r="AZ65" i="18"/>
  <c r="BA65" i="18"/>
  <c r="BC65" i="18"/>
  <c r="BD65" i="18"/>
  <c r="BH65" i="18"/>
  <c r="BI65" i="18"/>
  <c r="BJ65" i="18"/>
  <c r="BK65" i="18"/>
  <c r="BL65" i="18"/>
  <c r="BM65" i="18" s="1"/>
  <c r="BQ65" i="18"/>
  <c r="BU65" i="18"/>
  <c r="BV65" i="18"/>
  <c r="BW65" i="18"/>
  <c r="BY65" i="18"/>
  <c r="BZ65" i="18"/>
  <c r="CD65" i="18"/>
  <c r="CE65" i="18"/>
  <c r="CF65" i="18"/>
  <c r="CG65" i="18"/>
  <c r="CH65" i="18"/>
  <c r="CI65" i="18" s="1"/>
  <c r="CM65" i="18"/>
  <c r="CQ65" i="18"/>
  <c r="CR65" i="18"/>
  <c r="CS65" i="18"/>
  <c r="CU65" i="18"/>
  <c r="CV65" i="18"/>
  <c r="CZ65" i="18"/>
  <c r="DA65" i="18"/>
  <c r="DB65" i="18"/>
  <c r="DC65" i="18"/>
  <c r="DD65" i="18"/>
  <c r="DE65" i="18" s="1"/>
  <c r="AU66" i="18"/>
  <c r="AY66" i="18"/>
  <c r="AZ66" i="18"/>
  <c r="BA66" i="18"/>
  <c r="BC66" i="18"/>
  <c r="BD66" i="18"/>
  <c r="BH66" i="18"/>
  <c r="BI66" i="18"/>
  <c r="BJ66" i="18"/>
  <c r="BK66" i="18"/>
  <c r="BL66" i="18"/>
  <c r="BM66" i="18" s="1"/>
  <c r="BQ66" i="18"/>
  <c r="BU66" i="18"/>
  <c r="BV66" i="18"/>
  <c r="BW66" i="18"/>
  <c r="BY66" i="18"/>
  <c r="BZ66" i="18"/>
  <c r="CD66" i="18"/>
  <c r="CE66" i="18"/>
  <c r="CF66" i="18"/>
  <c r="CG66" i="18"/>
  <c r="CH66" i="18"/>
  <c r="CI66" i="18" s="1"/>
  <c r="CM66" i="18"/>
  <c r="CQ66" i="18"/>
  <c r="CR66" i="18"/>
  <c r="CS66" i="18"/>
  <c r="CU66" i="18"/>
  <c r="CV66" i="18"/>
  <c r="CZ66" i="18"/>
  <c r="DA66" i="18"/>
  <c r="DB66" i="18"/>
  <c r="DC66" i="18"/>
  <c r="DD66" i="18"/>
  <c r="DE66" i="18" s="1"/>
  <c r="AU67" i="18"/>
  <c r="AY67" i="18"/>
  <c r="AZ67" i="18"/>
  <c r="BA67" i="18"/>
  <c r="BC67" i="18"/>
  <c r="BD67" i="18"/>
  <c r="BH67" i="18"/>
  <c r="BI67" i="18"/>
  <c r="BJ67" i="18"/>
  <c r="BK67" i="18"/>
  <c r="BL67" i="18"/>
  <c r="BM67" i="18" s="1"/>
  <c r="BQ67" i="18"/>
  <c r="BU67" i="18"/>
  <c r="BV67" i="18"/>
  <c r="BW67" i="18"/>
  <c r="BY67" i="18"/>
  <c r="BZ67" i="18"/>
  <c r="CD67" i="18"/>
  <c r="CE67" i="18"/>
  <c r="CF67" i="18"/>
  <c r="CG67" i="18"/>
  <c r="CH67" i="18"/>
  <c r="CI67" i="18" s="1"/>
  <c r="CM67" i="18"/>
  <c r="CQ67" i="18"/>
  <c r="CR67" i="18"/>
  <c r="CS67" i="18"/>
  <c r="CU67" i="18"/>
  <c r="CV67" i="18"/>
  <c r="CZ67" i="18"/>
  <c r="DA67" i="18"/>
  <c r="DB67" i="18"/>
  <c r="DC67" i="18"/>
  <c r="DD67" i="18"/>
  <c r="DE67" i="18" s="1"/>
  <c r="AU68" i="18"/>
  <c r="AY68" i="18"/>
  <c r="AZ68" i="18"/>
  <c r="BA68" i="18"/>
  <c r="BC68" i="18"/>
  <c r="BD68" i="18"/>
  <c r="BH68" i="18"/>
  <c r="BI68" i="18"/>
  <c r="BJ68" i="18"/>
  <c r="BK68" i="18"/>
  <c r="BL68" i="18"/>
  <c r="BM68" i="18" s="1"/>
  <c r="BQ68" i="18"/>
  <c r="BU68" i="18"/>
  <c r="BV68" i="18"/>
  <c r="BW68" i="18"/>
  <c r="BY68" i="18"/>
  <c r="BZ68" i="18"/>
  <c r="CD68" i="18"/>
  <c r="CE68" i="18"/>
  <c r="CF68" i="18"/>
  <c r="CG68" i="18"/>
  <c r="CH68" i="18"/>
  <c r="CI68" i="18" s="1"/>
  <c r="CM68" i="18"/>
  <c r="CQ68" i="18"/>
  <c r="CR68" i="18"/>
  <c r="CS68" i="18"/>
  <c r="CU68" i="18"/>
  <c r="CV68" i="18"/>
  <c r="CZ68" i="18"/>
  <c r="DA68" i="18"/>
  <c r="DB68" i="18"/>
  <c r="DC68" i="18"/>
  <c r="DD68" i="18"/>
  <c r="DE68" i="18" s="1"/>
  <c r="AU69" i="18"/>
  <c r="AY69" i="18"/>
  <c r="AZ69" i="18"/>
  <c r="BA69" i="18"/>
  <c r="BC69" i="18"/>
  <c r="BD69" i="18"/>
  <c r="BH69" i="18"/>
  <c r="BI69" i="18"/>
  <c r="BJ69" i="18"/>
  <c r="BK69" i="18"/>
  <c r="BL69" i="18"/>
  <c r="BM69" i="18" s="1"/>
  <c r="BQ69" i="18"/>
  <c r="BU69" i="18"/>
  <c r="BV69" i="18"/>
  <c r="BW69" i="18"/>
  <c r="BY69" i="18"/>
  <c r="BZ69" i="18"/>
  <c r="CD69" i="18"/>
  <c r="CE69" i="18"/>
  <c r="CF69" i="18"/>
  <c r="CG69" i="18"/>
  <c r="CH69" i="18"/>
  <c r="CI69" i="18" s="1"/>
  <c r="CM69" i="18"/>
  <c r="CQ69" i="18"/>
  <c r="CR69" i="18"/>
  <c r="CS69" i="18"/>
  <c r="CU69" i="18"/>
  <c r="CV69" i="18"/>
  <c r="CZ69" i="18"/>
  <c r="DA69" i="18"/>
  <c r="DB69" i="18"/>
  <c r="DC69" i="18"/>
  <c r="DD69" i="18"/>
  <c r="DE69" i="18" s="1"/>
  <c r="AU70" i="18"/>
  <c r="AY70" i="18"/>
  <c r="AZ70" i="18"/>
  <c r="BA70" i="18"/>
  <c r="BC70" i="18"/>
  <c r="BD70" i="18"/>
  <c r="BH70" i="18"/>
  <c r="BI70" i="18"/>
  <c r="BJ70" i="18"/>
  <c r="BK70" i="18"/>
  <c r="BL70" i="18"/>
  <c r="BM70" i="18" s="1"/>
  <c r="BQ70" i="18"/>
  <c r="BU70" i="18"/>
  <c r="BV70" i="18"/>
  <c r="BW70" i="18"/>
  <c r="BY70" i="18"/>
  <c r="BZ70" i="18"/>
  <c r="CD70" i="18"/>
  <c r="CE70" i="18"/>
  <c r="CF70" i="18"/>
  <c r="CG70" i="18"/>
  <c r="CH70" i="18"/>
  <c r="CI70" i="18" s="1"/>
  <c r="CM70" i="18"/>
  <c r="CQ70" i="18"/>
  <c r="CR70" i="18"/>
  <c r="CS70" i="18"/>
  <c r="CU70" i="18"/>
  <c r="CV70" i="18"/>
  <c r="CZ70" i="18"/>
  <c r="DA70" i="18"/>
  <c r="DB70" i="18"/>
  <c r="DC70" i="18"/>
  <c r="DD70" i="18"/>
  <c r="DE70" i="18" s="1"/>
  <c r="AU71" i="18"/>
  <c r="AY71" i="18"/>
  <c r="AZ71" i="18"/>
  <c r="BA71" i="18"/>
  <c r="BC71" i="18"/>
  <c r="BD71" i="18"/>
  <c r="BH71" i="18"/>
  <c r="BI71" i="18"/>
  <c r="BJ71" i="18"/>
  <c r="BK71" i="18"/>
  <c r="BL71" i="18"/>
  <c r="BM71" i="18" s="1"/>
  <c r="BQ71" i="18"/>
  <c r="BU71" i="18"/>
  <c r="BV71" i="18"/>
  <c r="BW71" i="18"/>
  <c r="BY71" i="18"/>
  <c r="BZ71" i="18"/>
  <c r="CD71" i="18"/>
  <c r="CE71" i="18"/>
  <c r="CF71" i="18"/>
  <c r="CG71" i="18"/>
  <c r="CH71" i="18"/>
  <c r="CI71" i="18" s="1"/>
  <c r="CM71" i="18"/>
  <c r="CQ71" i="18"/>
  <c r="CR71" i="18"/>
  <c r="CS71" i="18"/>
  <c r="CU71" i="18"/>
  <c r="CV71" i="18"/>
  <c r="CZ71" i="18"/>
  <c r="DA71" i="18"/>
  <c r="DB71" i="18"/>
  <c r="DC71" i="18"/>
  <c r="DD71" i="18"/>
  <c r="DE71" i="18" s="1"/>
  <c r="AU72" i="18"/>
  <c r="AY72" i="18"/>
  <c r="AZ72" i="18"/>
  <c r="BA72" i="18"/>
  <c r="BC72" i="18"/>
  <c r="BD72" i="18"/>
  <c r="BH72" i="18"/>
  <c r="BI72" i="18"/>
  <c r="BJ72" i="18"/>
  <c r="BK72" i="18"/>
  <c r="BL72" i="18"/>
  <c r="BM72" i="18" s="1"/>
  <c r="BQ72" i="18"/>
  <c r="BU72" i="18"/>
  <c r="BV72" i="18"/>
  <c r="BW72" i="18"/>
  <c r="BY72" i="18"/>
  <c r="BZ72" i="18"/>
  <c r="CD72" i="18"/>
  <c r="CE72" i="18"/>
  <c r="CF72" i="18"/>
  <c r="CG72" i="18"/>
  <c r="CH72" i="18"/>
  <c r="CI72" i="18" s="1"/>
  <c r="CM72" i="18"/>
  <c r="CQ72" i="18"/>
  <c r="CR72" i="18"/>
  <c r="CS72" i="18"/>
  <c r="CU72" i="18"/>
  <c r="CV72" i="18"/>
  <c r="CZ72" i="18"/>
  <c r="DA72" i="18"/>
  <c r="DB72" i="18"/>
  <c r="DC72" i="18"/>
  <c r="DD72" i="18"/>
  <c r="DE72" i="18" s="1"/>
  <c r="AU73" i="18"/>
  <c r="AY73" i="18"/>
  <c r="AZ73" i="18"/>
  <c r="BA73" i="18"/>
  <c r="BC73" i="18"/>
  <c r="BD73" i="18"/>
  <c r="BH73" i="18"/>
  <c r="BI73" i="18"/>
  <c r="BJ73" i="18"/>
  <c r="BK73" i="18"/>
  <c r="BL73" i="18"/>
  <c r="BM73" i="18" s="1"/>
  <c r="BQ73" i="18"/>
  <c r="BU73" i="18"/>
  <c r="BV73" i="18"/>
  <c r="BW73" i="18"/>
  <c r="BY73" i="18"/>
  <c r="BZ73" i="18"/>
  <c r="CD73" i="18"/>
  <c r="CE73" i="18"/>
  <c r="CF73" i="18"/>
  <c r="CG73" i="18"/>
  <c r="CH73" i="18"/>
  <c r="CI73" i="18" s="1"/>
  <c r="CM73" i="18"/>
  <c r="CQ73" i="18"/>
  <c r="CR73" i="18"/>
  <c r="CS73" i="18"/>
  <c r="CU73" i="18"/>
  <c r="CV73" i="18"/>
  <c r="CZ73" i="18"/>
  <c r="DA73" i="18"/>
  <c r="DB73" i="18"/>
  <c r="DC73" i="18"/>
  <c r="DD73" i="18"/>
  <c r="DE73" i="18" s="1"/>
  <c r="AU74" i="18"/>
  <c r="AY74" i="18"/>
  <c r="AZ74" i="18"/>
  <c r="BA74" i="18"/>
  <c r="BC74" i="18"/>
  <c r="BD74" i="18"/>
  <c r="BH74" i="18"/>
  <c r="BI74" i="18"/>
  <c r="BJ74" i="18"/>
  <c r="BK74" i="18"/>
  <c r="BL74" i="18"/>
  <c r="BM74" i="18" s="1"/>
  <c r="BQ74" i="18"/>
  <c r="BU74" i="18"/>
  <c r="BV74" i="18"/>
  <c r="BW74" i="18"/>
  <c r="BY74" i="18"/>
  <c r="BZ74" i="18"/>
  <c r="CD74" i="18"/>
  <c r="CE74" i="18"/>
  <c r="CF74" i="18"/>
  <c r="CG74" i="18"/>
  <c r="CH74" i="18"/>
  <c r="CI74" i="18" s="1"/>
  <c r="CM74" i="18"/>
  <c r="CQ74" i="18"/>
  <c r="CR74" i="18"/>
  <c r="CS74" i="18"/>
  <c r="CU74" i="18"/>
  <c r="CV74" i="18"/>
  <c r="CZ74" i="18"/>
  <c r="DA74" i="18"/>
  <c r="DB74" i="18"/>
  <c r="DC74" i="18"/>
  <c r="DD74" i="18"/>
  <c r="DE74" i="18" s="1"/>
  <c r="AU75" i="18"/>
  <c r="AY75" i="18"/>
  <c r="AZ75" i="18"/>
  <c r="BA75" i="18"/>
  <c r="BC75" i="18"/>
  <c r="BD75" i="18"/>
  <c r="BH75" i="18"/>
  <c r="BI75" i="18"/>
  <c r="BJ75" i="18"/>
  <c r="BK75" i="18"/>
  <c r="BL75" i="18"/>
  <c r="BM75" i="18" s="1"/>
  <c r="BQ75" i="18"/>
  <c r="BU75" i="18"/>
  <c r="BV75" i="18"/>
  <c r="BW75" i="18"/>
  <c r="BY75" i="18"/>
  <c r="BZ75" i="18"/>
  <c r="CD75" i="18"/>
  <c r="CE75" i="18"/>
  <c r="CF75" i="18"/>
  <c r="CG75" i="18"/>
  <c r="CH75" i="18"/>
  <c r="CI75" i="18" s="1"/>
  <c r="CM75" i="18"/>
  <c r="CQ75" i="18"/>
  <c r="CR75" i="18"/>
  <c r="CS75" i="18"/>
  <c r="CU75" i="18"/>
  <c r="CV75" i="18"/>
  <c r="CZ75" i="18"/>
  <c r="DA75" i="18"/>
  <c r="DB75" i="18"/>
  <c r="DC75" i="18"/>
  <c r="DD75" i="18"/>
  <c r="DE75" i="18" s="1"/>
  <c r="AU76" i="18"/>
  <c r="AY76" i="18"/>
  <c r="AZ76" i="18"/>
  <c r="BA76" i="18"/>
  <c r="BC76" i="18"/>
  <c r="BD76" i="18"/>
  <c r="BH76" i="18"/>
  <c r="BI76" i="18"/>
  <c r="BJ76" i="18"/>
  <c r="BK76" i="18"/>
  <c r="BL76" i="18"/>
  <c r="BM76" i="18" s="1"/>
  <c r="BQ76" i="18"/>
  <c r="BU76" i="18"/>
  <c r="BV76" i="18"/>
  <c r="BW76" i="18"/>
  <c r="BY76" i="18"/>
  <c r="BZ76" i="18"/>
  <c r="CD76" i="18"/>
  <c r="CE76" i="18"/>
  <c r="CF76" i="18"/>
  <c r="CG76" i="18"/>
  <c r="CH76" i="18"/>
  <c r="CI76" i="18" s="1"/>
  <c r="CM76" i="18"/>
  <c r="CQ76" i="18"/>
  <c r="CR76" i="18"/>
  <c r="CS76" i="18"/>
  <c r="CU76" i="18"/>
  <c r="CV76" i="18"/>
  <c r="CZ76" i="18"/>
  <c r="DA76" i="18"/>
  <c r="DB76" i="18"/>
  <c r="DC76" i="18"/>
  <c r="DD76" i="18"/>
  <c r="DE76" i="18" s="1"/>
  <c r="AU77" i="18"/>
  <c r="AY77" i="18"/>
  <c r="AZ77" i="18"/>
  <c r="BA77" i="18"/>
  <c r="BC77" i="18"/>
  <c r="BD77" i="18"/>
  <c r="BH77" i="18"/>
  <c r="BI77" i="18"/>
  <c r="BJ77" i="18"/>
  <c r="BK77" i="18"/>
  <c r="BL77" i="18"/>
  <c r="BM77" i="18" s="1"/>
  <c r="BQ77" i="18"/>
  <c r="BU77" i="18"/>
  <c r="BV77" i="18"/>
  <c r="BW77" i="18"/>
  <c r="BY77" i="18"/>
  <c r="BZ77" i="18"/>
  <c r="CD77" i="18"/>
  <c r="CE77" i="18"/>
  <c r="CF77" i="18"/>
  <c r="CG77" i="18"/>
  <c r="CH77" i="18"/>
  <c r="CI77" i="18" s="1"/>
  <c r="CM77" i="18"/>
  <c r="CQ77" i="18"/>
  <c r="CR77" i="18"/>
  <c r="CS77" i="18"/>
  <c r="CU77" i="18"/>
  <c r="CV77" i="18"/>
  <c r="CZ77" i="18"/>
  <c r="DA77" i="18"/>
  <c r="DB77" i="18"/>
  <c r="DC77" i="18"/>
  <c r="DD77" i="18"/>
  <c r="DE77" i="18" s="1"/>
  <c r="AU78" i="18"/>
  <c r="AY78" i="18"/>
  <c r="AZ78" i="18"/>
  <c r="BA78" i="18"/>
  <c r="BC78" i="18"/>
  <c r="BD78" i="18"/>
  <c r="BH78" i="18"/>
  <c r="BI78" i="18"/>
  <c r="BJ78" i="18"/>
  <c r="BK78" i="18"/>
  <c r="BL78" i="18"/>
  <c r="BM78" i="18" s="1"/>
  <c r="BQ78" i="18"/>
  <c r="BU78" i="18"/>
  <c r="BV78" i="18"/>
  <c r="BW78" i="18"/>
  <c r="BY78" i="18"/>
  <c r="BZ78" i="18"/>
  <c r="CD78" i="18"/>
  <c r="CE78" i="18"/>
  <c r="CF78" i="18"/>
  <c r="CG78" i="18"/>
  <c r="CH78" i="18"/>
  <c r="CI78" i="18" s="1"/>
  <c r="CM78" i="18"/>
  <c r="CQ78" i="18"/>
  <c r="CR78" i="18"/>
  <c r="CS78" i="18"/>
  <c r="CU78" i="18"/>
  <c r="CV78" i="18"/>
  <c r="CZ78" i="18"/>
  <c r="DA78" i="18"/>
  <c r="DB78" i="18"/>
  <c r="DC78" i="18"/>
  <c r="DD78" i="18"/>
  <c r="DE78" i="18" s="1"/>
  <c r="AU79" i="18"/>
  <c r="AY79" i="18"/>
  <c r="AZ79" i="18"/>
  <c r="BA79" i="18"/>
  <c r="BC79" i="18"/>
  <c r="BD79" i="18"/>
  <c r="BH79" i="18"/>
  <c r="BI79" i="18"/>
  <c r="BJ79" i="18"/>
  <c r="BK79" i="18"/>
  <c r="BL79" i="18"/>
  <c r="BM79" i="18" s="1"/>
  <c r="BQ79" i="18"/>
  <c r="BU79" i="18"/>
  <c r="BV79" i="18"/>
  <c r="BW79" i="18"/>
  <c r="BY79" i="18"/>
  <c r="BZ79" i="18"/>
  <c r="CD79" i="18"/>
  <c r="CE79" i="18"/>
  <c r="CF79" i="18"/>
  <c r="CG79" i="18"/>
  <c r="CH79" i="18"/>
  <c r="CI79" i="18" s="1"/>
  <c r="CM79" i="18"/>
  <c r="CQ79" i="18"/>
  <c r="CR79" i="18"/>
  <c r="CS79" i="18"/>
  <c r="CU79" i="18"/>
  <c r="CV79" i="18"/>
  <c r="CZ79" i="18"/>
  <c r="DA79" i="18"/>
  <c r="DB79" i="18"/>
  <c r="DC79" i="18"/>
  <c r="DD79" i="18"/>
  <c r="DE79" i="18" s="1"/>
  <c r="AU80" i="18"/>
  <c r="AY80" i="18"/>
  <c r="AZ80" i="18"/>
  <c r="BA80" i="18"/>
  <c r="BC80" i="18"/>
  <c r="BD80" i="18"/>
  <c r="BH80" i="18"/>
  <c r="BI80" i="18"/>
  <c r="BJ80" i="18"/>
  <c r="BK80" i="18"/>
  <c r="BL80" i="18"/>
  <c r="BM80" i="18" s="1"/>
  <c r="BQ80" i="18"/>
  <c r="BU80" i="18"/>
  <c r="BV80" i="18"/>
  <c r="BW80" i="18"/>
  <c r="BY80" i="18"/>
  <c r="BZ80" i="18"/>
  <c r="CD80" i="18"/>
  <c r="CE80" i="18"/>
  <c r="CF80" i="18"/>
  <c r="CG80" i="18"/>
  <c r="CH80" i="18"/>
  <c r="CI80" i="18" s="1"/>
  <c r="CM80" i="18"/>
  <c r="CQ80" i="18"/>
  <c r="CR80" i="18"/>
  <c r="CS80" i="18"/>
  <c r="CU80" i="18"/>
  <c r="CV80" i="18"/>
  <c r="CZ80" i="18"/>
  <c r="DA80" i="18"/>
  <c r="DB80" i="18"/>
  <c r="DC80" i="18"/>
  <c r="DD80" i="18"/>
  <c r="DE80" i="18" s="1"/>
  <c r="AU81" i="18"/>
  <c r="AY81" i="18"/>
  <c r="AZ81" i="18"/>
  <c r="BA81" i="18"/>
  <c r="BC81" i="18"/>
  <c r="BD81" i="18"/>
  <c r="BH81" i="18"/>
  <c r="BI81" i="18"/>
  <c r="BJ81" i="18"/>
  <c r="BK81" i="18"/>
  <c r="BL81" i="18"/>
  <c r="BM81" i="18" s="1"/>
  <c r="BQ81" i="18"/>
  <c r="BU81" i="18"/>
  <c r="BV81" i="18"/>
  <c r="BW81" i="18"/>
  <c r="BY81" i="18"/>
  <c r="BZ81" i="18"/>
  <c r="CD81" i="18"/>
  <c r="CE81" i="18"/>
  <c r="CF81" i="18"/>
  <c r="CG81" i="18"/>
  <c r="CH81" i="18"/>
  <c r="CI81" i="18" s="1"/>
  <c r="CM81" i="18"/>
  <c r="CQ81" i="18"/>
  <c r="CR81" i="18"/>
  <c r="CS81" i="18"/>
  <c r="CU81" i="18"/>
  <c r="CV81" i="18"/>
  <c r="CZ81" i="18"/>
  <c r="DA81" i="18"/>
  <c r="DB81" i="18"/>
  <c r="DC81" i="18"/>
  <c r="DD81" i="18"/>
  <c r="DE81" i="18" s="1"/>
  <c r="AU82" i="18"/>
  <c r="AY82" i="18"/>
  <c r="AZ82" i="18"/>
  <c r="BA82" i="18"/>
  <c r="BC82" i="18"/>
  <c r="BD82" i="18"/>
  <c r="BH82" i="18"/>
  <c r="BI82" i="18"/>
  <c r="BJ82" i="18"/>
  <c r="BK82" i="18"/>
  <c r="BL82" i="18"/>
  <c r="BM82" i="18" s="1"/>
  <c r="BQ82" i="18"/>
  <c r="BU82" i="18"/>
  <c r="BV82" i="18"/>
  <c r="BW82" i="18"/>
  <c r="BY82" i="18"/>
  <c r="BZ82" i="18"/>
  <c r="CD82" i="18"/>
  <c r="CE82" i="18"/>
  <c r="CF82" i="18"/>
  <c r="CG82" i="18"/>
  <c r="CH82" i="18"/>
  <c r="CI82" i="18" s="1"/>
  <c r="CM82" i="18"/>
  <c r="CQ82" i="18"/>
  <c r="CR82" i="18"/>
  <c r="CS82" i="18"/>
  <c r="CU82" i="18"/>
  <c r="CV82" i="18"/>
  <c r="CZ82" i="18"/>
  <c r="DA82" i="18"/>
  <c r="DB82" i="18"/>
  <c r="DC82" i="18"/>
  <c r="DD82" i="18"/>
  <c r="DE82" i="18" s="1"/>
  <c r="AU83" i="18"/>
  <c r="AY83" i="18"/>
  <c r="AZ83" i="18"/>
  <c r="BA83" i="18"/>
  <c r="BC83" i="18"/>
  <c r="BD83" i="18"/>
  <c r="BH83" i="18"/>
  <c r="BI83" i="18"/>
  <c r="BJ83" i="18"/>
  <c r="BK83" i="18"/>
  <c r="BL83" i="18"/>
  <c r="BM83" i="18" s="1"/>
  <c r="BQ83" i="18"/>
  <c r="BU83" i="18"/>
  <c r="BV83" i="18"/>
  <c r="BW83" i="18"/>
  <c r="BY83" i="18"/>
  <c r="BZ83" i="18"/>
  <c r="CD83" i="18"/>
  <c r="CE83" i="18"/>
  <c r="CF83" i="18"/>
  <c r="CG83" i="18"/>
  <c r="CH83" i="18"/>
  <c r="CI83" i="18" s="1"/>
  <c r="CM83" i="18"/>
  <c r="CQ83" i="18"/>
  <c r="CR83" i="18"/>
  <c r="CS83" i="18"/>
  <c r="CU83" i="18"/>
  <c r="CV83" i="18"/>
  <c r="CZ83" i="18"/>
  <c r="DA83" i="18"/>
  <c r="DB83" i="18"/>
  <c r="DC83" i="18"/>
  <c r="DD83" i="18"/>
  <c r="DE83" i="18" s="1"/>
  <c r="AU84" i="18"/>
  <c r="AY84" i="18"/>
  <c r="AZ84" i="18"/>
  <c r="BA84" i="18"/>
  <c r="BC84" i="18"/>
  <c r="BD84" i="18"/>
  <c r="BH84" i="18"/>
  <c r="BI84" i="18"/>
  <c r="BJ84" i="18"/>
  <c r="BK84" i="18"/>
  <c r="BL84" i="18"/>
  <c r="BM84" i="18" s="1"/>
  <c r="BQ84" i="18"/>
  <c r="BU84" i="18"/>
  <c r="BV84" i="18"/>
  <c r="BW84" i="18"/>
  <c r="BY84" i="18"/>
  <c r="BZ84" i="18"/>
  <c r="CD84" i="18"/>
  <c r="CE84" i="18"/>
  <c r="CF84" i="18"/>
  <c r="CG84" i="18"/>
  <c r="CH84" i="18"/>
  <c r="CI84" i="18" s="1"/>
  <c r="CM84" i="18"/>
  <c r="CQ84" i="18"/>
  <c r="CR84" i="18"/>
  <c r="CS84" i="18"/>
  <c r="CU84" i="18"/>
  <c r="CV84" i="18"/>
  <c r="CZ84" i="18"/>
  <c r="DA84" i="18"/>
  <c r="DB84" i="18"/>
  <c r="DC84" i="18"/>
  <c r="DD84" i="18"/>
  <c r="DE84" i="18" s="1"/>
  <c r="AU85" i="18"/>
  <c r="AY85" i="18"/>
  <c r="AZ85" i="18"/>
  <c r="BA85" i="18"/>
  <c r="BC85" i="18"/>
  <c r="BD85" i="18"/>
  <c r="BH85" i="18"/>
  <c r="BI85" i="18"/>
  <c r="BJ85" i="18"/>
  <c r="BK85" i="18"/>
  <c r="BL85" i="18"/>
  <c r="BM85" i="18" s="1"/>
  <c r="BQ85" i="18"/>
  <c r="BU85" i="18"/>
  <c r="BV85" i="18"/>
  <c r="BW85" i="18"/>
  <c r="BY85" i="18"/>
  <c r="BZ85" i="18"/>
  <c r="CD85" i="18"/>
  <c r="CE85" i="18"/>
  <c r="CF85" i="18"/>
  <c r="CG85" i="18"/>
  <c r="CH85" i="18"/>
  <c r="CI85" i="18" s="1"/>
  <c r="CM85" i="18"/>
  <c r="CQ85" i="18"/>
  <c r="CR85" i="18"/>
  <c r="CS85" i="18"/>
  <c r="CU85" i="18"/>
  <c r="CV85" i="18"/>
  <c r="CZ85" i="18"/>
  <c r="DA85" i="18"/>
  <c r="DB85" i="18"/>
  <c r="DC85" i="18"/>
  <c r="DD85" i="18"/>
  <c r="DE85" i="18" s="1"/>
  <c r="AU86" i="18"/>
  <c r="AY86" i="18"/>
  <c r="AZ86" i="18"/>
  <c r="BA86" i="18"/>
  <c r="BC86" i="18"/>
  <c r="BD86" i="18"/>
  <c r="BH86" i="18"/>
  <c r="BI86" i="18"/>
  <c r="BJ86" i="18"/>
  <c r="BK86" i="18"/>
  <c r="BL86" i="18"/>
  <c r="BM86" i="18" s="1"/>
  <c r="BQ86" i="18"/>
  <c r="BU86" i="18"/>
  <c r="BV86" i="18"/>
  <c r="BW86" i="18"/>
  <c r="BY86" i="18"/>
  <c r="BZ86" i="18"/>
  <c r="CD86" i="18"/>
  <c r="CE86" i="18"/>
  <c r="CF86" i="18"/>
  <c r="CG86" i="18"/>
  <c r="CH86" i="18"/>
  <c r="CI86" i="18" s="1"/>
  <c r="CM86" i="18"/>
  <c r="CQ86" i="18"/>
  <c r="CR86" i="18"/>
  <c r="CS86" i="18"/>
  <c r="CU86" i="18"/>
  <c r="CV86" i="18"/>
  <c r="CZ86" i="18"/>
  <c r="DA86" i="18"/>
  <c r="DB86" i="18"/>
  <c r="DC86" i="18"/>
  <c r="DD86" i="18"/>
  <c r="DE86" i="18" s="1"/>
  <c r="AU87" i="18"/>
  <c r="AY87" i="18"/>
  <c r="AZ87" i="18"/>
  <c r="BA87" i="18"/>
  <c r="BC87" i="18"/>
  <c r="BD87" i="18"/>
  <c r="BH87" i="18"/>
  <c r="BI87" i="18"/>
  <c r="BJ87" i="18"/>
  <c r="BK87" i="18"/>
  <c r="BL87" i="18"/>
  <c r="BM87" i="18" s="1"/>
  <c r="BQ87" i="18"/>
  <c r="BU87" i="18"/>
  <c r="BV87" i="18"/>
  <c r="BW87" i="18"/>
  <c r="BY87" i="18"/>
  <c r="BZ87" i="18"/>
  <c r="CD87" i="18"/>
  <c r="CE87" i="18"/>
  <c r="CF87" i="18"/>
  <c r="CG87" i="18"/>
  <c r="CH87" i="18"/>
  <c r="CI87" i="18" s="1"/>
  <c r="CM87" i="18"/>
  <c r="CQ87" i="18"/>
  <c r="CR87" i="18"/>
  <c r="CS87" i="18"/>
  <c r="CU87" i="18"/>
  <c r="CV87" i="18"/>
  <c r="CZ87" i="18"/>
  <c r="DA87" i="18"/>
  <c r="DB87" i="18"/>
  <c r="DC87" i="18"/>
  <c r="DD87" i="18"/>
  <c r="DE87" i="18" s="1"/>
  <c r="AU88" i="18"/>
  <c r="AY88" i="18"/>
  <c r="AZ88" i="18"/>
  <c r="BA88" i="18"/>
  <c r="BC88" i="18"/>
  <c r="BD88" i="18"/>
  <c r="BH88" i="18"/>
  <c r="BI88" i="18"/>
  <c r="BJ88" i="18"/>
  <c r="BK88" i="18"/>
  <c r="BL88" i="18"/>
  <c r="BM88" i="18" s="1"/>
  <c r="BQ88" i="18"/>
  <c r="BU88" i="18"/>
  <c r="BV88" i="18"/>
  <c r="BW88" i="18"/>
  <c r="BY88" i="18"/>
  <c r="BZ88" i="18"/>
  <c r="CD88" i="18"/>
  <c r="CE88" i="18"/>
  <c r="CF88" i="18"/>
  <c r="CG88" i="18"/>
  <c r="CH88" i="18"/>
  <c r="CI88" i="18" s="1"/>
  <c r="CM88" i="18"/>
  <c r="CQ88" i="18"/>
  <c r="CR88" i="18"/>
  <c r="CS88" i="18"/>
  <c r="CU88" i="18"/>
  <c r="CV88" i="18"/>
  <c r="CZ88" i="18"/>
  <c r="DA88" i="18"/>
  <c r="DB88" i="18"/>
  <c r="DC88" i="18"/>
  <c r="DD88" i="18"/>
  <c r="DE88" i="18" s="1"/>
  <c r="AU89" i="18"/>
  <c r="AY89" i="18"/>
  <c r="AZ89" i="18"/>
  <c r="BA89" i="18"/>
  <c r="BC89" i="18"/>
  <c r="BD89" i="18"/>
  <c r="BH89" i="18"/>
  <c r="BI89" i="18"/>
  <c r="BJ89" i="18"/>
  <c r="BK89" i="18"/>
  <c r="BL89" i="18"/>
  <c r="BM89" i="18" s="1"/>
  <c r="BQ89" i="18"/>
  <c r="BU89" i="18"/>
  <c r="BV89" i="18"/>
  <c r="BW89" i="18"/>
  <c r="BY89" i="18"/>
  <c r="BZ89" i="18"/>
  <c r="CD89" i="18"/>
  <c r="CE89" i="18"/>
  <c r="CF89" i="18"/>
  <c r="CG89" i="18"/>
  <c r="CH89" i="18"/>
  <c r="CI89" i="18" s="1"/>
  <c r="CM89" i="18"/>
  <c r="CQ89" i="18"/>
  <c r="CR89" i="18"/>
  <c r="CS89" i="18"/>
  <c r="CU89" i="18"/>
  <c r="CV89" i="18"/>
  <c r="CZ89" i="18"/>
  <c r="DA89" i="18"/>
  <c r="DB89" i="18"/>
  <c r="DC89" i="18"/>
  <c r="DD89" i="18"/>
  <c r="DE89" i="18" s="1"/>
  <c r="AU90" i="18"/>
  <c r="AY90" i="18"/>
  <c r="AZ90" i="18"/>
  <c r="BA90" i="18"/>
  <c r="BC90" i="18"/>
  <c r="BD90" i="18"/>
  <c r="BH90" i="18"/>
  <c r="BI90" i="18"/>
  <c r="BJ90" i="18"/>
  <c r="BK90" i="18"/>
  <c r="BL90" i="18"/>
  <c r="BM90" i="18" s="1"/>
  <c r="BQ90" i="18"/>
  <c r="BU90" i="18"/>
  <c r="BV90" i="18"/>
  <c r="BW90" i="18"/>
  <c r="BY90" i="18"/>
  <c r="BZ90" i="18"/>
  <c r="CD90" i="18"/>
  <c r="CE90" i="18"/>
  <c r="CF90" i="18"/>
  <c r="CG90" i="18"/>
  <c r="CH90" i="18"/>
  <c r="CI90" i="18" s="1"/>
  <c r="CM90" i="18"/>
  <c r="CQ90" i="18"/>
  <c r="CR90" i="18"/>
  <c r="CS90" i="18"/>
  <c r="CU90" i="18"/>
  <c r="CV90" i="18"/>
  <c r="CZ90" i="18"/>
  <c r="DA90" i="18"/>
  <c r="DB90" i="18"/>
  <c r="DC90" i="18"/>
  <c r="DD90" i="18"/>
  <c r="DE90" i="18" s="1"/>
  <c r="AU91" i="18"/>
  <c r="AY91" i="18"/>
  <c r="AZ91" i="18"/>
  <c r="BA91" i="18"/>
  <c r="BC91" i="18"/>
  <c r="BD91" i="18"/>
  <c r="BH91" i="18"/>
  <c r="BI91" i="18"/>
  <c r="BJ91" i="18"/>
  <c r="BK91" i="18"/>
  <c r="BL91" i="18"/>
  <c r="BM91" i="18" s="1"/>
  <c r="BQ91" i="18"/>
  <c r="BU91" i="18"/>
  <c r="BV91" i="18"/>
  <c r="BW91" i="18"/>
  <c r="BY91" i="18"/>
  <c r="BZ91" i="18"/>
  <c r="CD91" i="18"/>
  <c r="CE91" i="18"/>
  <c r="CF91" i="18"/>
  <c r="CG91" i="18"/>
  <c r="CH91" i="18"/>
  <c r="CI91" i="18" s="1"/>
  <c r="CM91" i="18"/>
  <c r="CQ91" i="18"/>
  <c r="CR91" i="18"/>
  <c r="CS91" i="18"/>
  <c r="CU91" i="18"/>
  <c r="CV91" i="18"/>
  <c r="CZ91" i="18"/>
  <c r="DA91" i="18"/>
  <c r="DB91" i="18"/>
  <c r="DC91" i="18"/>
  <c r="DD91" i="18"/>
  <c r="DE91" i="18" s="1"/>
  <c r="AU92" i="18"/>
  <c r="AY92" i="18"/>
  <c r="AZ92" i="18"/>
  <c r="BA92" i="18"/>
  <c r="BC92" i="18"/>
  <c r="BD92" i="18"/>
  <c r="BH92" i="18"/>
  <c r="BI92" i="18"/>
  <c r="BJ92" i="18"/>
  <c r="BK92" i="18"/>
  <c r="BL92" i="18"/>
  <c r="BM92" i="18" s="1"/>
  <c r="BQ92" i="18"/>
  <c r="BU92" i="18"/>
  <c r="BV92" i="18"/>
  <c r="BW92" i="18"/>
  <c r="BY92" i="18"/>
  <c r="BZ92" i="18"/>
  <c r="CD92" i="18"/>
  <c r="CE92" i="18"/>
  <c r="CF92" i="18"/>
  <c r="CG92" i="18"/>
  <c r="CH92" i="18"/>
  <c r="CI92" i="18" s="1"/>
  <c r="CM92" i="18"/>
  <c r="CQ92" i="18"/>
  <c r="CR92" i="18"/>
  <c r="CS92" i="18"/>
  <c r="CU92" i="18"/>
  <c r="CV92" i="18"/>
  <c r="CZ92" i="18"/>
  <c r="DA92" i="18"/>
  <c r="DB92" i="18"/>
  <c r="DC92" i="18"/>
  <c r="DD92" i="18"/>
  <c r="DE92" i="18" s="1"/>
  <c r="AU93" i="18"/>
  <c r="AY93" i="18"/>
  <c r="AZ93" i="18"/>
  <c r="BA93" i="18"/>
  <c r="BC93" i="18"/>
  <c r="BD93" i="18"/>
  <c r="BH93" i="18"/>
  <c r="BI93" i="18"/>
  <c r="BJ93" i="18"/>
  <c r="BK93" i="18"/>
  <c r="BL93" i="18"/>
  <c r="BM93" i="18" s="1"/>
  <c r="BQ93" i="18"/>
  <c r="BU93" i="18"/>
  <c r="BV93" i="18"/>
  <c r="BW93" i="18"/>
  <c r="BY93" i="18"/>
  <c r="BZ93" i="18"/>
  <c r="CD93" i="18"/>
  <c r="CE93" i="18"/>
  <c r="CF93" i="18"/>
  <c r="CG93" i="18"/>
  <c r="CH93" i="18"/>
  <c r="CI93" i="18" s="1"/>
  <c r="CM93" i="18"/>
  <c r="CQ93" i="18"/>
  <c r="CR93" i="18"/>
  <c r="CS93" i="18"/>
  <c r="CU93" i="18"/>
  <c r="CV93" i="18"/>
  <c r="CZ93" i="18"/>
  <c r="DA93" i="18"/>
  <c r="DB93" i="18"/>
  <c r="DC93" i="18"/>
  <c r="DD93" i="18"/>
  <c r="DE93" i="18" s="1"/>
  <c r="AU94" i="18"/>
  <c r="AY94" i="18"/>
  <c r="AZ94" i="18"/>
  <c r="BA94" i="18"/>
  <c r="BC94" i="18"/>
  <c r="BD94" i="18"/>
  <c r="BH94" i="18"/>
  <c r="BI94" i="18"/>
  <c r="BJ94" i="18"/>
  <c r="BK94" i="18"/>
  <c r="BL94" i="18"/>
  <c r="BM94" i="18" s="1"/>
  <c r="BQ94" i="18"/>
  <c r="BU94" i="18"/>
  <c r="BV94" i="18"/>
  <c r="BW94" i="18"/>
  <c r="BY94" i="18"/>
  <c r="BZ94" i="18"/>
  <c r="CD94" i="18"/>
  <c r="CE94" i="18"/>
  <c r="CF94" i="18"/>
  <c r="CG94" i="18"/>
  <c r="CH94" i="18"/>
  <c r="CI94" i="18" s="1"/>
  <c r="CM94" i="18"/>
  <c r="CQ94" i="18"/>
  <c r="CR94" i="18"/>
  <c r="CS94" i="18"/>
  <c r="CU94" i="18"/>
  <c r="CV94" i="18"/>
  <c r="CZ94" i="18"/>
  <c r="DA94" i="18"/>
  <c r="DB94" i="18"/>
  <c r="DC94" i="18"/>
  <c r="DD94" i="18"/>
  <c r="DE94" i="18" s="1"/>
  <c r="AU95" i="18"/>
  <c r="AY95" i="18"/>
  <c r="AZ95" i="18"/>
  <c r="BA95" i="18"/>
  <c r="BC95" i="18"/>
  <c r="BD95" i="18"/>
  <c r="BH95" i="18"/>
  <c r="BI95" i="18"/>
  <c r="BJ95" i="18"/>
  <c r="BK95" i="18"/>
  <c r="BL95" i="18"/>
  <c r="BM95" i="18" s="1"/>
  <c r="BQ95" i="18"/>
  <c r="BU95" i="18"/>
  <c r="BV95" i="18"/>
  <c r="BW95" i="18"/>
  <c r="BY95" i="18"/>
  <c r="BZ95" i="18"/>
  <c r="CD95" i="18"/>
  <c r="CE95" i="18"/>
  <c r="CF95" i="18"/>
  <c r="CG95" i="18"/>
  <c r="CH95" i="18"/>
  <c r="CI95" i="18" s="1"/>
  <c r="CM95" i="18"/>
  <c r="CQ95" i="18"/>
  <c r="CR95" i="18"/>
  <c r="CS95" i="18"/>
  <c r="CU95" i="18"/>
  <c r="CV95" i="18"/>
  <c r="CZ95" i="18"/>
  <c r="DA95" i="18"/>
  <c r="DB95" i="18"/>
  <c r="DC95" i="18"/>
  <c r="DD95" i="18"/>
  <c r="DE95" i="18" s="1"/>
  <c r="AU96" i="18"/>
  <c r="AY96" i="18"/>
  <c r="AZ96" i="18"/>
  <c r="BA96" i="18"/>
  <c r="BC96" i="18"/>
  <c r="BD96" i="18"/>
  <c r="BH96" i="18"/>
  <c r="BI96" i="18"/>
  <c r="BJ96" i="18"/>
  <c r="BK96" i="18"/>
  <c r="BL96" i="18"/>
  <c r="BM96" i="18" s="1"/>
  <c r="BQ96" i="18"/>
  <c r="BU96" i="18"/>
  <c r="BV96" i="18"/>
  <c r="BW96" i="18"/>
  <c r="BY96" i="18"/>
  <c r="BZ96" i="18"/>
  <c r="CD96" i="18"/>
  <c r="CE96" i="18"/>
  <c r="CF96" i="18"/>
  <c r="CG96" i="18"/>
  <c r="CH96" i="18"/>
  <c r="CI96" i="18" s="1"/>
  <c r="CM96" i="18"/>
  <c r="CQ96" i="18"/>
  <c r="CR96" i="18"/>
  <c r="CS96" i="18"/>
  <c r="CU96" i="18"/>
  <c r="CV96" i="18"/>
  <c r="CZ96" i="18"/>
  <c r="DA96" i="18"/>
  <c r="DB96" i="18"/>
  <c r="DC96" i="18"/>
  <c r="DD96" i="18"/>
  <c r="DE96" i="18" s="1"/>
  <c r="AU97" i="18"/>
  <c r="AY97" i="18"/>
  <c r="AZ97" i="18"/>
  <c r="BA97" i="18"/>
  <c r="BC97" i="18"/>
  <c r="BD97" i="18"/>
  <c r="BH97" i="18"/>
  <c r="BI97" i="18"/>
  <c r="BJ97" i="18"/>
  <c r="BK97" i="18"/>
  <c r="BL97" i="18"/>
  <c r="BM97" i="18" s="1"/>
  <c r="BQ97" i="18"/>
  <c r="BU97" i="18"/>
  <c r="BV97" i="18"/>
  <c r="BW97" i="18"/>
  <c r="BY97" i="18"/>
  <c r="BZ97" i="18"/>
  <c r="CD97" i="18"/>
  <c r="CE97" i="18"/>
  <c r="CF97" i="18"/>
  <c r="CG97" i="18"/>
  <c r="CH97" i="18"/>
  <c r="CI97" i="18" s="1"/>
  <c r="CM97" i="18"/>
  <c r="CQ97" i="18"/>
  <c r="CR97" i="18"/>
  <c r="CS97" i="18"/>
  <c r="CU97" i="18"/>
  <c r="CV97" i="18"/>
  <c r="CZ97" i="18"/>
  <c r="DA97" i="18"/>
  <c r="DB97" i="18"/>
  <c r="DC97" i="18"/>
  <c r="DD97" i="18"/>
  <c r="DE97" i="18" s="1"/>
  <c r="AU98" i="18"/>
  <c r="AY98" i="18"/>
  <c r="AZ98" i="18"/>
  <c r="BA98" i="18"/>
  <c r="BC98" i="18"/>
  <c r="BD98" i="18"/>
  <c r="BH98" i="18"/>
  <c r="BI98" i="18"/>
  <c r="BJ98" i="18"/>
  <c r="BK98" i="18"/>
  <c r="BL98" i="18"/>
  <c r="BM98" i="18" s="1"/>
  <c r="BQ98" i="18"/>
  <c r="BU98" i="18"/>
  <c r="BV98" i="18"/>
  <c r="BW98" i="18"/>
  <c r="BY98" i="18"/>
  <c r="BZ98" i="18"/>
  <c r="CD98" i="18"/>
  <c r="CE98" i="18"/>
  <c r="CF98" i="18"/>
  <c r="CG98" i="18"/>
  <c r="CH98" i="18"/>
  <c r="CI98" i="18" s="1"/>
  <c r="CM98" i="18"/>
  <c r="CQ98" i="18"/>
  <c r="CR98" i="18"/>
  <c r="CS98" i="18"/>
  <c r="CU98" i="18"/>
  <c r="CV98" i="18"/>
  <c r="CZ98" i="18"/>
  <c r="DA98" i="18"/>
  <c r="DB98" i="18"/>
  <c r="DC98" i="18"/>
  <c r="DD98" i="18"/>
  <c r="DE98" i="18" s="1"/>
  <c r="AU99" i="18"/>
  <c r="AY99" i="18"/>
  <c r="AZ99" i="18"/>
  <c r="BA99" i="18"/>
  <c r="BC99" i="18"/>
  <c r="BD99" i="18"/>
  <c r="BH99" i="18"/>
  <c r="BI99" i="18"/>
  <c r="BJ99" i="18"/>
  <c r="BK99" i="18"/>
  <c r="BL99" i="18"/>
  <c r="BM99" i="18" s="1"/>
  <c r="BQ99" i="18"/>
  <c r="BU99" i="18"/>
  <c r="BV99" i="18"/>
  <c r="BW99" i="18"/>
  <c r="BY99" i="18"/>
  <c r="BZ99" i="18"/>
  <c r="CD99" i="18"/>
  <c r="CE99" i="18"/>
  <c r="CF99" i="18"/>
  <c r="CG99" i="18"/>
  <c r="CH99" i="18"/>
  <c r="CI99" i="18" s="1"/>
  <c r="CM99" i="18"/>
  <c r="CQ99" i="18"/>
  <c r="CR99" i="18"/>
  <c r="CS99" i="18"/>
  <c r="CU99" i="18"/>
  <c r="CV99" i="18"/>
  <c r="CZ99" i="18"/>
  <c r="DA99" i="18"/>
  <c r="DB99" i="18"/>
  <c r="DC99" i="18"/>
  <c r="DD99" i="18"/>
  <c r="DE99" i="18" s="1"/>
  <c r="AU100" i="18"/>
  <c r="AY100" i="18"/>
  <c r="AZ100" i="18"/>
  <c r="BA100" i="18"/>
  <c r="BC100" i="18"/>
  <c r="BD100" i="18"/>
  <c r="BH100" i="18"/>
  <c r="BI100" i="18"/>
  <c r="BJ100" i="18"/>
  <c r="BK100" i="18"/>
  <c r="BL100" i="18"/>
  <c r="BM100" i="18" s="1"/>
  <c r="BQ100" i="18"/>
  <c r="BU100" i="18"/>
  <c r="BV100" i="18"/>
  <c r="BW100" i="18"/>
  <c r="BY100" i="18"/>
  <c r="BZ100" i="18"/>
  <c r="CD100" i="18"/>
  <c r="CE100" i="18"/>
  <c r="CF100" i="18"/>
  <c r="CG100" i="18"/>
  <c r="CH100" i="18"/>
  <c r="CI100" i="18" s="1"/>
  <c r="CM100" i="18"/>
  <c r="CQ100" i="18"/>
  <c r="CR100" i="18"/>
  <c r="CS100" i="18"/>
  <c r="CU100" i="18"/>
  <c r="CV100" i="18"/>
  <c r="CZ100" i="18"/>
  <c r="DA100" i="18"/>
  <c r="DB100" i="18"/>
  <c r="DC100" i="18"/>
  <c r="DD100" i="18"/>
  <c r="DE100" i="18" s="1"/>
  <c r="AV101" i="18"/>
  <c r="AX101" i="18"/>
  <c r="AV107" i="18" s="1"/>
  <c r="BG101" i="18"/>
  <c r="AV109" i="18" s="1"/>
  <c r="BR101" i="18"/>
  <c r="BT101" i="18"/>
  <c r="BR107" i="18" s="1"/>
  <c r="CC101" i="18"/>
  <c r="CH101" i="18" s="1"/>
  <c r="CN101" i="18"/>
  <c r="CP101" i="18"/>
  <c r="CN107" i="18" s="1"/>
  <c r="CY101" i="18"/>
  <c r="DD101" i="18" s="1"/>
  <c r="BJ102" i="18"/>
  <c r="AW107" i="18" s="1"/>
  <c r="CF102" i="18"/>
  <c r="BS107" i="18" s="1"/>
  <c r="DB102" i="18"/>
  <c r="CO107" i="18" s="1"/>
  <c r="BJ104" i="18"/>
  <c r="CF104" i="18"/>
  <c r="BS108" i="18" s="1"/>
  <c r="DB104" i="18"/>
  <c r="DB106" i="18" s="1"/>
  <c r="AW109" i="18"/>
  <c r="BS109" i="18"/>
  <c r="CO109" i="18"/>
  <c r="AW110" i="18"/>
  <c r="BS110" i="18"/>
  <c r="CO110" i="18"/>
  <c r="AW111" i="18"/>
  <c r="BS111" i="18"/>
  <c r="CO111" i="18"/>
  <c r="U4" i="18"/>
  <c r="L5" i="18"/>
  <c r="C8" i="18"/>
  <c r="G8" i="18"/>
  <c r="H8" i="18"/>
  <c r="K8" i="18" s="1"/>
  <c r="I8" i="18"/>
  <c r="L8" i="18"/>
  <c r="P8" i="18"/>
  <c r="Q8" i="18"/>
  <c r="R8" i="18"/>
  <c r="S8" i="18"/>
  <c r="T8" i="18"/>
  <c r="U8" i="18" s="1"/>
  <c r="C9" i="18"/>
  <c r="G9" i="18"/>
  <c r="H9" i="18"/>
  <c r="I9" i="18"/>
  <c r="K9" i="18"/>
  <c r="L9" i="18"/>
  <c r="P9" i="18"/>
  <c r="Q9" i="18"/>
  <c r="R9" i="18"/>
  <c r="S9" i="18"/>
  <c r="T9" i="18"/>
  <c r="U9" i="18" s="1"/>
  <c r="C10" i="18"/>
  <c r="G10" i="18"/>
  <c r="H10" i="18"/>
  <c r="I10" i="18"/>
  <c r="K10" i="18"/>
  <c r="L10" i="18"/>
  <c r="P10" i="18"/>
  <c r="Q10" i="18"/>
  <c r="R10" i="18"/>
  <c r="S10" i="18"/>
  <c r="T10" i="18"/>
  <c r="U10" i="18" s="1"/>
  <c r="C11" i="18"/>
  <c r="G11" i="18"/>
  <c r="H11" i="18"/>
  <c r="K11" i="18" s="1"/>
  <c r="I11" i="18"/>
  <c r="L11" i="18"/>
  <c r="P11" i="18"/>
  <c r="Q11" i="18"/>
  <c r="R11" i="18"/>
  <c r="S11" i="18"/>
  <c r="T11" i="18"/>
  <c r="U11" i="18" s="1"/>
  <c r="C12" i="18"/>
  <c r="G12" i="18"/>
  <c r="H12" i="18"/>
  <c r="I12" i="18"/>
  <c r="K12" i="18"/>
  <c r="L12" i="18"/>
  <c r="P12" i="18"/>
  <c r="Q12" i="18"/>
  <c r="R12" i="18"/>
  <c r="S12" i="18"/>
  <c r="T12" i="18"/>
  <c r="U12" i="18" s="1"/>
  <c r="C13" i="18"/>
  <c r="G13" i="18"/>
  <c r="H13" i="18"/>
  <c r="I13" i="18"/>
  <c r="K13" i="18"/>
  <c r="L13" i="18"/>
  <c r="P13" i="18"/>
  <c r="Q13" i="18"/>
  <c r="R13" i="18"/>
  <c r="S13" i="18"/>
  <c r="T13" i="18"/>
  <c r="U13" i="18" s="1"/>
  <c r="C14" i="18"/>
  <c r="G14" i="18"/>
  <c r="H14" i="18"/>
  <c r="K14" i="18" s="1"/>
  <c r="I14" i="18"/>
  <c r="L14" i="18"/>
  <c r="P14" i="18"/>
  <c r="Q14" i="18"/>
  <c r="R14" i="18"/>
  <c r="S14" i="18"/>
  <c r="T14" i="18"/>
  <c r="U14" i="18" s="1"/>
  <c r="C15" i="18"/>
  <c r="G15" i="18"/>
  <c r="H15" i="18"/>
  <c r="I15" i="18"/>
  <c r="K15" i="18"/>
  <c r="L15" i="18"/>
  <c r="P15" i="18"/>
  <c r="Q15" i="18"/>
  <c r="R15" i="18"/>
  <c r="S15" i="18"/>
  <c r="T15" i="18"/>
  <c r="U15" i="18" s="1"/>
  <c r="C16" i="18"/>
  <c r="G16" i="18"/>
  <c r="H16" i="18"/>
  <c r="I16" i="18"/>
  <c r="K16" i="18"/>
  <c r="L16" i="18"/>
  <c r="P16" i="18"/>
  <c r="Q16" i="18"/>
  <c r="R16" i="18"/>
  <c r="S16" i="18"/>
  <c r="T16" i="18"/>
  <c r="U16" i="18" s="1"/>
  <c r="G17" i="18"/>
  <c r="H17" i="18"/>
  <c r="I17" i="18"/>
  <c r="K17" i="18"/>
  <c r="L17" i="18"/>
  <c r="P17" i="18"/>
  <c r="Q17" i="18"/>
  <c r="R17" i="18"/>
  <c r="T17" i="18"/>
  <c r="C18" i="18"/>
  <c r="G18" i="18"/>
  <c r="H18" i="18"/>
  <c r="I18" i="18"/>
  <c r="K18" i="18"/>
  <c r="L18" i="18"/>
  <c r="P18" i="18"/>
  <c r="Q18" i="18"/>
  <c r="R18" i="18"/>
  <c r="S18" i="18"/>
  <c r="T18" i="18"/>
  <c r="U18" i="18" s="1"/>
  <c r="C19" i="18"/>
  <c r="G19" i="18"/>
  <c r="H19" i="18"/>
  <c r="I19" i="18"/>
  <c r="K19" i="18"/>
  <c r="L19" i="18"/>
  <c r="P19" i="18"/>
  <c r="Q19" i="18"/>
  <c r="R19" i="18"/>
  <c r="S19" i="18"/>
  <c r="T19" i="18"/>
  <c r="U19" i="18" s="1"/>
  <c r="C20" i="18"/>
  <c r="G20" i="18"/>
  <c r="H20" i="18" s="1"/>
  <c r="K20" i="18" s="1"/>
  <c r="I20" i="18"/>
  <c r="L20" i="18"/>
  <c r="P20" i="18"/>
  <c r="Q20" i="18"/>
  <c r="R20" i="18"/>
  <c r="S20" i="18"/>
  <c r="T20" i="18"/>
  <c r="U20" i="18" s="1"/>
  <c r="C21" i="18"/>
  <c r="G21" i="18"/>
  <c r="H21" i="18"/>
  <c r="I21" i="18"/>
  <c r="K21" i="18"/>
  <c r="L21" i="18"/>
  <c r="P21" i="18"/>
  <c r="Q21" i="18"/>
  <c r="R21" i="18"/>
  <c r="S21" i="18"/>
  <c r="T21" i="18"/>
  <c r="U21" i="18" s="1"/>
  <c r="C22" i="18"/>
  <c r="G22" i="18"/>
  <c r="H22" i="18"/>
  <c r="I22" i="18"/>
  <c r="K22" i="18"/>
  <c r="L22" i="18"/>
  <c r="P22" i="18"/>
  <c r="Q22" i="18"/>
  <c r="R22" i="18"/>
  <c r="S22" i="18"/>
  <c r="T22" i="18"/>
  <c r="U22" i="18" s="1"/>
  <c r="C23" i="18"/>
  <c r="G23" i="18"/>
  <c r="H23" i="18" s="1"/>
  <c r="K23" i="18" s="1"/>
  <c r="I23" i="18"/>
  <c r="L23" i="18"/>
  <c r="P23" i="18"/>
  <c r="Q23" i="18"/>
  <c r="R23" i="18"/>
  <c r="S23" i="18"/>
  <c r="T23" i="18"/>
  <c r="U23" i="18" s="1"/>
  <c r="C24" i="18"/>
  <c r="G24" i="18"/>
  <c r="H24" i="18"/>
  <c r="I24" i="18"/>
  <c r="K24" i="18"/>
  <c r="L24" i="18"/>
  <c r="P24" i="18"/>
  <c r="Q24" i="18"/>
  <c r="R24" i="18"/>
  <c r="S24" i="18"/>
  <c r="T24" i="18"/>
  <c r="U24" i="18" s="1"/>
  <c r="C25" i="18"/>
  <c r="G25" i="18"/>
  <c r="H25" i="18"/>
  <c r="I25" i="18"/>
  <c r="K25" i="18"/>
  <c r="L25" i="18"/>
  <c r="P25" i="18"/>
  <c r="Q25" i="18"/>
  <c r="R25" i="18"/>
  <c r="S25" i="18"/>
  <c r="T25" i="18"/>
  <c r="U25" i="18" s="1"/>
  <c r="C26" i="18"/>
  <c r="G26" i="18"/>
  <c r="H26" i="18" s="1"/>
  <c r="K26" i="18" s="1"/>
  <c r="I26" i="18"/>
  <c r="L26" i="18"/>
  <c r="P26" i="18"/>
  <c r="Q26" i="18"/>
  <c r="R26" i="18"/>
  <c r="S26" i="18"/>
  <c r="T26" i="18"/>
  <c r="U26" i="18" s="1"/>
  <c r="C27" i="18"/>
  <c r="G27" i="18"/>
  <c r="H27" i="18"/>
  <c r="I27" i="18"/>
  <c r="K27" i="18"/>
  <c r="L27" i="18"/>
  <c r="P27" i="18"/>
  <c r="Q27" i="18"/>
  <c r="R27" i="18"/>
  <c r="S27" i="18"/>
  <c r="T27" i="18"/>
  <c r="U27" i="18" s="1"/>
  <c r="C28" i="18"/>
  <c r="G28" i="18"/>
  <c r="H28" i="18"/>
  <c r="I28" i="18"/>
  <c r="K28" i="18"/>
  <c r="L28" i="18"/>
  <c r="P28" i="18"/>
  <c r="Q28" i="18"/>
  <c r="R28" i="18"/>
  <c r="S28" i="18"/>
  <c r="T28" i="18"/>
  <c r="U28" i="18" s="1"/>
  <c r="C29" i="18"/>
  <c r="G29" i="18"/>
  <c r="H29" i="18" s="1"/>
  <c r="K29" i="18" s="1"/>
  <c r="I29" i="18"/>
  <c r="L29" i="18"/>
  <c r="P29" i="18"/>
  <c r="Q29" i="18"/>
  <c r="R29" i="18"/>
  <c r="S29" i="18"/>
  <c r="T29" i="18"/>
  <c r="U29" i="18" s="1"/>
  <c r="C30" i="18"/>
  <c r="G30" i="18"/>
  <c r="H30" i="18"/>
  <c r="I30" i="18"/>
  <c r="K30" i="18"/>
  <c r="L30" i="18"/>
  <c r="P30" i="18"/>
  <c r="Q30" i="18"/>
  <c r="R30" i="18"/>
  <c r="S30" i="18"/>
  <c r="T30" i="18"/>
  <c r="U30" i="18" s="1"/>
  <c r="C31" i="18"/>
  <c r="G31" i="18"/>
  <c r="H31" i="18"/>
  <c r="I31" i="18"/>
  <c r="K31" i="18"/>
  <c r="L31" i="18"/>
  <c r="P31" i="18"/>
  <c r="Q31" i="18"/>
  <c r="R31" i="18"/>
  <c r="S31" i="18"/>
  <c r="T31" i="18"/>
  <c r="U31" i="18" s="1"/>
  <c r="C32" i="18"/>
  <c r="G32" i="18"/>
  <c r="H32" i="18"/>
  <c r="K32" i="18" s="1"/>
  <c r="I32" i="18"/>
  <c r="L32" i="18"/>
  <c r="P32" i="18"/>
  <c r="Q32" i="18"/>
  <c r="R32" i="18"/>
  <c r="S32" i="18"/>
  <c r="T32" i="18"/>
  <c r="U32" i="18" s="1"/>
  <c r="C33" i="18"/>
  <c r="G33" i="18"/>
  <c r="H33" i="18"/>
  <c r="I33" i="18"/>
  <c r="K33" i="18"/>
  <c r="L33" i="18"/>
  <c r="P33" i="18"/>
  <c r="Q33" i="18"/>
  <c r="R33" i="18"/>
  <c r="S33" i="18"/>
  <c r="T33" i="18"/>
  <c r="U33" i="18" s="1"/>
  <c r="C34" i="18"/>
  <c r="G34" i="18"/>
  <c r="H34" i="18"/>
  <c r="I34" i="18"/>
  <c r="K34" i="18"/>
  <c r="L34" i="18"/>
  <c r="P34" i="18"/>
  <c r="Q34" i="18"/>
  <c r="R34" i="18"/>
  <c r="S34" i="18"/>
  <c r="T34" i="18"/>
  <c r="U34" i="18" s="1"/>
  <c r="C35" i="18"/>
  <c r="G35" i="18"/>
  <c r="H35" i="18"/>
  <c r="K35" i="18" s="1"/>
  <c r="I35" i="18"/>
  <c r="L35" i="18"/>
  <c r="P35" i="18"/>
  <c r="Q35" i="18"/>
  <c r="R35" i="18"/>
  <c r="S35" i="18"/>
  <c r="T35" i="18"/>
  <c r="U35" i="18" s="1"/>
  <c r="C36" i="18"/>
  <c r="G36" i="18"/>
  <c r="H36" i="18"/>
  <c r="I36" i="18"/>
  <c r="K36" i="18"/>
  <c r="L36" i="18"/>
  <c r="P36" i="18"/>
  <c r="Q36" i="18"/>
  <c r="R36" i="18"/>
  <c r="S36" i="18"/>
  <c r="T36" i="18"/>
  <c r="U36" i="18" s="1"/>
  <c r="C37" i="18"/>
  <c r="G37" i="18"/>
  <c r="H37" i="18"/>
  <c r="I37" i="18"/>
  <c r="K37" i="18"/>
  <c r="L37" i="18"/>
  <c r="P37" i="18"/>
  <c r="Q37" i="18"/>
  <c r="R37" i="18"/>
  <c r="S37" i="18"/>
  <c r="T37" i="18"/>
  <c r="U37" i="18" s="1"/>
  <c r="G38" i="18"/>
  <c r="H38" i="18"/>
  <c r="I38" i="18"/>
  <c r="K38" i="18"/>
  <c r="L38" i="18"/>
  <c r="P38" i="18"/>
  <c r="Q38" i="18"/>
  <c r="R38" i="18"/>
  <c r="S38" i="18"/>
  <c r="T38" i="18"/>
  <c r="U38" i="18" s="1"/>
  <c r="C39" i="18"/>
  <c r="G39" i="18"/>
  <c r="H39" i="18"/>
  <c r="I39" i="18"/>
  <c r="K39" i="18"/>
  <c r="L39" i="18"/>
  <c r="P39" i="18"/>
  <c r="Q39" i="18"/>
  <c r="R39" i="18"/>
  <c r="S39" i="18"/>
  <c r="T39" i="18"/>
  <c r="U39" i="18" s="1"/>
  <c r="C40" i="18"/>
  <c r="G40" i="18"/>
  <c r="H40" i="18"/>
  <c r="I40" i="18"/>
  <c r="K40" i="18"/>
  <c r="L40" i="18"/>
  <c r="P40" i="18"/>
  <c r="Q40" i="18"/>
  <c r="R40" i="18"/>
  <c r="S40" i="18"/>
  <c r="T40" i="18"/>
  <c r="U40" i="18" s="1"/>
  <c r="C41" i="18"/>
  <c r="G41" i="18"/>
  <c r="H41" i="18"/>
  <c r="K41" i="18" s="1"/>
  <c r="I41" i="18"/>
  <c r="L41" i="18"/>
  <c r="P41" i="18"/>
  <c r="Q41" i="18"/>
  <c r="R41" i="18"/>
  <c r="S41" i="18"/>
  <c r="T41" i="18"/>
  <c r="U41" i="18" s="1"/>
  <c r="C42" i="18"/>
  <c r="G42" i="18"/>
  <c r="H42" i="18"/>
  <c r="I42" i="18"/>
  <c r="K42" i="18"/>
  <c r="L42" i="18"/>
  <c r="P42" i="18"/>
  <c r="Q42" i="18"/>
  <c r="R42" i="18"/>
  <c r="S42" i="18"/>
  <c r="T42" i="18"/>
  <c r="U42" i="18" s="1"/>
  <c r="C43" i="18"/>
  <c r="G43" i="18"/>
  <c r="H43" i="18"/>
  <c r="I43" i="18"/>
  <c r="K43" i="18"/>
  <c r="L43" i="18"/>
  <c r="P43" i="18"/>
  <c r="Q43" i="18"/>
  <c r="R43" i="18"/>
  <c r="S43" i="18"/>
  <c r="T43" i="18"/>
  <c r="U43" i="18" s="1"/>
  <c r="C44" i="18"/>
  <c r="G44" i="18"/>
  <c r="H44" i="18" s="1"/>
  <c r="K44" i="18" s="1"/>
  <c r="I44" i="18"/>
  <c r="L44" i="18"/>
  <c r="P44" i="18"/>
  <c r="Q44" i="18"/>
  <c r="R44" i="18"/>
  <c r="S44" i="18"/>
  <c r="T44" i="18"/>
  <c r="U44" i="18" s="1"/>
  <c r="C45" i="18"/>
  <c r="G45" i="18"/>
  <c r="H45" i="18"/>
  <c r="I45" i="18"/>
  <c r="K45" i="18"/>
  <c r="L45" i="18"/>
  <c r="P45" i="18"/>
  <c r="Q45" i="18"/>
  <c r="R45" i="18"/>
  <c r="S45" i="18"/>
  <c r="T45" i="18"/>
  <c r="U45" i="18" s="1"/>
  <c r="C46" i="18"/>
  <c r="G46" i="18"/>
  <c r="H46" i="18"/>
  <c r="I46" i="18"/>
  <c r="K46" i="18"/>
  <c r="L46" i="18"/>
  <c r="P46" i="18"/>
  <c r="Q46" i="18"/>
  <c r="R46" i="18"/>
  <c r="S46" i="18"/>
  <c r="T46" i="18"/>
  <c r="U46" i="18" s="1"/>
  <c r="C47" i="18"/>
  <c r="G47" i="18"/>
  <c r="H47" i="18"/>
  <c r="K47" i="18" s="1"/>
  <c r="I47" i="18"/>
  <c r="L47" i="18"/>
  <c r="P47" i="18"/>
  <c r="Q47" i="18"/>
  <c r="R47" i="18"/>
  <c r="S47" i="18"/>
  <c r="T47" i="18"/>
  <c r="U47" i="18" s="1"/>
  <c r="C48" i="18"/>
  <c r="G48" i="18"/>
  <c r="H48" i="18"/>
  <c r="I48" i="18"/>
  <c r="K48" i="18"/>
  <c r="L48" i="18"/>
  <c r="P48" i="18"/>
  <c r="Q48" i="18"/>
  <c r="R48" i="18"/>
  <c r="S48" i="18"/>
  <c r="T48" i="18"/>
  <c r="U48" i="18" s="1"/>
  <c r="C49" i="18"/>
  <c r="G49" i="18"/>
  <c r="H49" i="18"/>
  <c r="I49" i="18"/>
  <c r="K49" i="18"/>
  <c r="L49" i="18"/>
  <c r="P49" i="18"/>
  <c r="Q49" i="18"/>
  <c r="R49" i="18"/>
  <c r="S49" i="18"/>
  <c r="T49" i="18"/>
  <c r="U49" i="18" s="1"/>
  <c r="C50" i="18"/>
  <c r="G50" i="18"/>
  <c r="H50" i="18"/>
  <c r="K50" i="18" s="1"/>
  <c r="I50" i="18"/>
  <c r="L50" i="18"/>
  <c r="P50" i="18"/>
  <c r="Q50" i="18"/>
  <c r="R50" i="18"/>
  <c r="S50" i="18"/>
  <c r="T50" i="18"/>
  <c r="U50" i="18" s="1"/>
  <c r="C51" i="18"/>
  <c r="G51" i="18"/>
  <c r="H51" i="18"/>
  <c r="I51" i="18"/>
  <c r="K51" i="18"/>
  <c r="L51" i="18"/>
  <c r="P51" i="18"/>
  <c r="Q51" i="18"/>
  <c r="R51" i="18"/>
  <c r="S51" i="18"/>
  <c r="T51" i="18"/>
  <c r="U51" i="18" s="1"/>
  <c r="C52" i="18"/>
  <c r="G52" i="18"/>
  <c r="H52" i="18"/>
  <c r="I52" i="18"/>
  <c r="K52" i="18"/>
  <c r="L52" i="18"/>
  <c r="P52" i="18"/>
  <c r="Q52" i="18"/>
  <c r="R52" i="18"/>
  <c r="S52" i="18"/>
  <c r="T52" i="18"/>
  <c r="U52" i="18" s="1"/>
  <c r="C53" i="18"/>
  <c r="G53" i="18"/>
  <c r="H53" i="18" s="1"/>
  <c r="K53" i="18" s="1"/>
  <c r="I53" i="18"/>
  <c r="L53" i="18"/>
  <c r="P53" i="18"/>
  <c r="Q53" i="18"/>
  <c r="R53" i="18"/>
  <c r="S53" i="18"/>
  <c r="T53" i="18"/>
  <c r="U53" i="18" s="1"/>
  <c r="C54" i="18"/>
  <c r="G54" i="18"/>
  <c r="H54" i="18"/>
  <c r="I54" i="18"/>
  <c r="K54" i="18"/>
  <c r="L54" i="18"/>
  <c r="P54" i="18"/>
  <c r="Q54" i="18"/>
  <c r="R54" i="18"/>
  <c r="S54" i="18"/>
  <c r="T54" i="18"/>
  <c r="U54" i="18" s="1"/>
  <c r="C55" i="18"/>
  <c r="G55" i="18"/>
  <c r="H55" i="18"/>
  <c r="I55" i="18"/>
  <c r="K55" i="18"/>
  <c r="L55" i="18"/>
  <c r="P55" i="18"/>
  <c r="Q55" i="18"/>
  <c r="R55" i="18"/>
  <c r="S55" i="18"/>
  <c r="T55" i="18"/>
  <c r="U55" i="18" s="1"/>
  <c r="C56" i="18"/>
  <c r="G56" i="18"/>
  <c r="H56" i="18"/>
  <c r="K56" i="18" s="1"/>
  <c r="I56" i="18"/>
  <c r="L56" i="18"/>
  <c r="P56" i="18"/>
  <c r="Q56" i="18"/>
  <c r="R56" i="18"/>
  <c r="S56" i="18"/>
  <c r="T56" i="18"/>
  <c r="U56" i="18" s="1"/>
  <c r="C57" i="18"/>
  <c r="G57" i="18"/>
  <c r="H57" i="18"/>
  <c r="I57" i="18"/>
  <c r="K57" i="18"/>
  <c r="L57" i="18"/>
  <c r="P57" i="18"/>
  <c r="Q57" i="18"/>
  <c r="R57" i="18"/>
  <c r="S57" i="18"/>
  <c r="T57" i="18"/>
  <c r="U57" i="18" s="1"/>
  <c r="C58" i="18"/>
  <c r="G58" i="18"/>
  <c r="H58" i="18"/>
  <c r="I58" i="18"/>
  <c r="K58" i="18"/>
  <c r="L58" i="18"/>
  <c r="P58" i="18"/>
  <c r="Q58" i="18"/>
  <c r="R58" i="18"/>
  <c r="S58" i="18"/>
  <c r="T58" i="18"/>
  <c r="U58" i="18" s="1"/>
  <c r="G59" i="18"/>
  <c r="H59" i="18"/>
  <c r="I59" i="18"/>
  <c r="K59" i="18"/>
  <c r="L59" i="18"/>
  <c r="P59" i="18"/>
  <c r="Q59" i="18"/>
  <c r="R59" i="18"/>
  <c r="S59" i="18"/>
  <c r="T59" i="18"/>
  <c r="U59" i="18" s="1"/>
  <c r="C60" i="18"/>
  <c r="G60" i="18"/>
  <c r="H60" i="18"/>
  <c r="I60" i="18"/>
  <c r="K60" i="18"/>
  <c r="L60" i="18"/>
  <c r="P60" i="18"/>
  <c r="Q60" i="18"/>
  <c r="R60" i="18"/>
  <c r="S60" i="18"/>
  <c r="T60" i="18"/>
  <c r="U60" i="18" s="1"/>
  <c r="C61" i="18"/>
  <c r="G61" i="18"/>
  <c r="H61" i="18"/>
  <c r="I61" i="18"/>
  <c r="K61" i="18"/>
  <c r="L61" i="18"/>
  <c r="P61" i="18"/>
  <c r="Q61" i="18"/>
  <c r="R61" i="18"/>
  <c r="S61" i="18"/>
  <c r="T61" i="18"/>
  <c r="U61" i="18" s="1"/>
  <c r="C62" i="18"/>
  <c r="G62" i="18"/>
  <c r="H62" i="18"/>
  <c r="K62" i="18" s="1"/>
  <c r="I62" i="18"/>
  <c r="L62" i="18"/>
  <c r="P62" i="18"/>
  <c r="Q62" i="18"/>
  <c r="R62" i="18"/>
  <c r="T62" i="18"/>
  <c r="C63" i="18"/>
  <c r="G63" i="18"/>
  <c r="H63" i="18"/>
  <c r="I63" i="18"/>
  <c r="K63" i="18"/>
  <c r="L63" i="18"/>
  <c r="P63" i="18"/>
  <c r="Q63" i="18"/>
  <c r="R63" i="18"/>
  <c r="S63" i="18"/>
  <c r="T63" i="18"/>
  <c r="U63" i="18" s="1"/>
  <c r="C64" i="18"/>
  <c r="G64" i="18"/>
  <c r="H64" i="18"/>
  <c r="I64" i="18"/>
  <c r="K64" i="18"/>
  <c r="L64" i="18"/>
  <c r="P64" i="18"/>
  <c r="Q64" i="18"/>
  <c r="R64" i="18"/>
  <c r="S64" i="18"/>
  <c r="T64" i="18"/>
  <c r="U64" i="18" s="1"/>
  <c r="C65" i="18"/>
  <c r="G65" i="18"/>
  <c r="H65" i="18"/>
  <c r="I65" i="18"/>
  <c r="K65" i="18"/>
  <c r="L65" i="18"/>
  <c r="P65" i="18"/>
  <c r="Q65" i="18"/>
  <c r="R65" i="18"/>
  <c r="S65" i="18"/>
  <c r="T65" i="18"/>
  <c r="U65" i="18" s="1"/>
  <c r="C66" i="18"/>
  <c r="G66" i="18"/>
  <c r="H66" i="18"/>
  <c r="I66" i="18"/>
  <c r="K66" i="18"/>
  <c r="L66" i="18"/>
  <c r="P66" i="18"/>
  <c r="Q66" i="18"/>
  <c r="R66" i="18"/>
  <c r="S66" i="18"/>
  <c r="T66" i="18"/>
  <c r="U66" i="18" s="1"/>
  <c r="C67" i="18"/>
  <c r="G67" i="18"/>
  <c r="H67" i="18"/>
  <c r="I67" i="18"/>
  <c r="K67" i="18"/>
  <c r="L67" i="18"/>
  <c r="P67" i="18"/>
  <c r="Q67" i="18"/>
  <c r="R67" i="18"/>
  <c r="S67" i="18"/>
  <c r="T67" i="18"/>
  <c r="U67" i="18" s="1"/>
  <c r="C68" i="18"/>
  <c r="G68" i="18"/>
  <c r="H68" i="18"/>
  <c r="I68" i="18"/>
  <c r="K68" i="18"/>
  <c r="L68" i="18"/>
  <c r="P68" i="18"/>
  <c r="Q68" i="18"/>
  <c r="R68" i="18"/>
  <c r="S68" i="18"/>
  <c r="T68" i="18"/>
  <c r="U68" i="18" s="1"/>
  <c r="C69" i="18"/>
  <c r="G69" i="18"/>
  <c r="H69" i="18"/>
  <c r="I69" i="18"/>
  <c r="K69" i="18"/>
  <c r="L69" i="18"/>
  <c r="P69" i="18"/>
  <c r="Q69" i="18"/>
  <c r="R69" i="18"/>
  <c r="S69" i="18"/>
  <c r="T69" i="18"/>
  <c r="U69" i="18" s="1"/>
  <c r="C70" i="18"/>
  <c r="G70" i="18"/>
  <c r="H70" i="18"/>
  <c r="I70" i="18"/>
  <c r="K70" i="18"/>
  <c r="L70" i="18"/>
  <c r="P70" i="18"/>
  <c r="Q70" i="18"/>
  <c r="R70" i="18"/>
  <c r="S70" i="18"/>
  <c r="T70" i="18"/>
  <c r="U70" i="18" s="1"/>
  <c r="C71" i="18"/>
  <c r="G71" i="18"/>
  <c r="H71" i="18"/>
  <c r="I71" i="18"/>
  <c r="K71" i="18"/>
  <c r="L71" i="18"/>
  <c r="P71" i="18"/>
  <c r="Q71" i="18"/>
  <c r="R71" i="18"/>
  <c r="S71" i="18"/>
  <c r="T71" i="18"/>
  <c r="U71" i="18" s="1"/>
  <c r="C72" i="18"/>
  <c r="G72" i="18"/>
  <c r="H72" i="18"/>
  <c r="I72" i="18"/>
  <c r="K72" i="18"/>
  <c r="L72" i="18"/>
  <c r="P72" i="18"/>
  <c r="Q72" i="18"/>
  <c r="R72" i="18"/>
  <c r="S72" i="18"/>
  <c r="T72" i="18"/>
  <c r="U72" i="18" s="1"/>
  <c r="C73" i="18"/>
  <c r="G73" i="18"/>
  <c r="H73" i="18"/>
  <c r="I73" i="18"/>
  <c r="K73" i="18"/>
  <c r="L73" i="18"/>
  <c r="P73" i="18"/>
  <c r="Q73" i="18"/>
  <c r="R73" i="18"/>
  <c r="S73" i="18"/>
  <c r="T73" i="18"/>
  <c r="U73" i="18" s="1"/>
  <c r="C74" i="18"/>
  <c r="G74" i="18"/>
  <c r="H74" i="18"/>
  <c r="I74" i="18"/>
  <c r="K74" i="18"/>
  <c r="L74" i="18"/>
  <c r="P74" i="18"/>
  <c r="Q74" i="18"/>
  <c r="R74" i="18"/>
  <c r="S74" i="18"/>
  <c r="T74" i="18"/>
  <c r="U74" i="18" s="1"/>
  <c r="C75" i="18"/>
  <c r="G75" i="18"/>
  <c r="H75" i="18"/>
  <c r="I75" i="18"/>
  <c r="K75" i="18"/>
  <c r="L75" i="18"/>
  <c r="P75" i="18"/>
  <c r="Q75" i="18"/>
  <c r="R75" i="18"/>
  <c r="S75" i="18"/>
  <c r="T75" i="18"/>
  <c r="U75" i="18" s="1"/>
  <c r="C76" i="18"/>
  <c r="G76" i="18"/>
  <c r="H76" i="18"/>
  <c r="I76" i="18"/>
  <c r="K76" i="18"/>
  <c r="L76" i="18"/>
  <c r="P76" i="18"/>
  <c r="Q76" i="18"/>
  <c r="R76" i="18"/>
  <c r="S76" i="18"/>
  <c r="T76" i="18"/>
  <c r="U76" i="18" s="1"/>
  <c r="C77" i="18"/>
  <c r="G77" i="18"/>
  <c r="H77" i="18"/>
  <c r="I77" i="18"/>
  <c r="K77" i="18"/>
  <c r="L77" i="18"/>
  <c r="P77" i="18"/>
  <c r="Q77" i="18"/>
  <c r="R77" i="18"/>
  <c r="S77" i="18"/>
  <c r="T77" i="18"/>
  <c r="U77" i="18" s="1"/>
  <c r="C78" i="18"/>
  <c r="G78" i="18"/>
  <c r="H78" i="18"/>
  <c r="I78" i="18"/>
  <c r="K78" i="18"/>
  <c r="L78" i="18"/>
  <c r="P78" i="18"/>
  <c r="Q78" i="18"/>
  <c r="R78" i="18"/>
  <c r="S78" i="18"/>
  <c r="T78" i="18"/>
  <c r="U78" i="18" s="1"/>
  <c r="C79" i="18"/>
  <c r="G79" i="18"/>
  <c r="H79" i="18"/>
  <c r="I79" i="18"/>
  <c r="K79" i="18"/>
  <c r="L79" i="18"/>
  <c r="P79" i="18"/>
  <c r="Q79" i="18"/>
  <c r="R79" i="18"/>
  <c r="S79" i="18"/>
  <c r="T79" i="18"/>
  <c r="U79" i="18" s="1"/>
  <c r="C80" i="18"/>
  <c r="G80" i="18"/>
  <c r="H80" i="18"/>
  <c r="I80" i="18"/>
  <c r="K80" i="18"/>
  <c r="L80" i="18"/>
  <c r="P80" i="18"/>
  <c r="Q80" i="18"/>
  <c r="R80" i="18"/>
  <c r="S80" i="18"/>
  <c r="T80" i="18"/>
  <c r="U80" i="18" s="1"/>
  <c r="C81" i="18"/>
  <c r="G81" i="18"/>
  <c r="H81" i="18"/>
  <c r="I81" i="18"/>
  <c r="K81" i="18"/>
  <c r="L81" i="18"/>
  <c r="P81" i="18"/>
  <c r="Q81" i="18"/>
  <c r="R81" i="18"/>
  <c r="S81" i="18"/>
  <c r="T81" i="18"/>
  <c r="U81" i="18" s="1"/>
  <c r="C82" i="18"/>
  <c r="G82" i="18"/>
  <c r="H82" i="18"/>
  <c r="I82" i="18"/>
  <c r="K82" i="18"/>
  <c r="L82" i="18"/>
  <c r="P82" i="18"/>
  <c r="Q82" i="18"/>
  <c r="R82" i="18"/>
  <c r="S82" i="18"/>
  <c r="T82" i="18"/>
  <c r="U82" i="18" s="1"/>
  <c r="C83" i="18"/>
  <c r="G83" i="18"/>
  <c r="H83" i="18"/>
  <c r="I83" i="18"/>
  <c r="K83" i="18"/>
  <c r="L83" i="18"/>
  <c r="P83" i="18"/>
  <c r="Q83" i="18"/>
  <c r="R83" i="18"/>
  <c r="S83" i="18"/>
  <c r="T83" i="18"/>
  <c r="U83" i="18" s="1"/>
  <c r="C84" i="18"/>
  <c r="G84" i="18"/>
  <c r="H84" i="18"/>
  <c r="I84" i="18"/>
  <c r="K84" i="18"/>
  <c r="L84" i="18"/>
  <c r="P84" i="18"/>
  <c r="Q84" i="18"/>
  <c r="R84" i="18"/>
  <c r="S84" i="18"/>
  <c r="T84" i="18"/>
  <c r="U84" i="18" s="1"/>
  <c r="C85" i="18"/>
  <c r="G85" i="18"/>
  <c r="H85" i="18"/>
  <c r="I85" i="18"/>
  <c r="K85" i="18"/>
  <c r="L85" i="18"/>
  <c r="P85" i="18"/>
  <c r="Q85" i="18"/>
  <c r="R85" i="18"/>
  <c r="S85" i="18"/>
  <c r="T85" i="18"/>
  <c r="U85" i="18" s="1"/>
  <c r="C86" i="18"/>
  <c r="G86" i="18"/>
  <c r="H86" i="18"/>
  <c r="I86" i="18"/>
  <c r="K86" i="18"/>
  <c r="L86" i="18"/>
  <c r="P86" i="18"/>
  <c r="Q86" i="18"/>
  <c r="R86" i="18"/>
  <c r="S86" i="18"/>
  <c r="T86" i="18"/>
  <c r="U86" i="18" s="1"/>
  <c r="C87" i="18"/>
  <c r="G87" i="18"/>
  <c r="H87" i="18"/>
  <c r="I87" i="18"/>
  <c r="K87" i="18"/>
  <c r="L87" i="18"/>
  <c r="P87" i="18"/>
  <c r="Q87" i="18"/>
  <c r="R87" i="18"/>
  <c r="S87" i="18"/>
  <c r="T87" i="18"/>
  <c r="U87" i="18" s="1"/>
  <c r="C88" i="18"/>
  <c r="G88" i="18"/>
  <c r="H88" i="18"/>
  <c r="I88" i="18"/>
  <c r="K88" i="18"/>
  <c r="L88" i="18"/>
  <c r="P88" i="18"/>
  <c r="Q88" i="18"/>
  <c r="R88" i="18"/>
  <c r="S88" i="18"/>
  <c r="T88" i="18"/>
  <c r="U88" i="18" s="1"/>
  <c r="C89" i="18"/>
  <c r="G89" i="18"/>
  <c r="H89" i="18"/>
  <c r="I89" i="18"/>
  <c r="K89" i="18"/>
  <c r="L89" i="18"/>
  <c r="P89" i="18"/>
  <c r="Q89" i="18"/>
  <c r="R89" i="18"/>
  <c r="S89" i="18"/>
  <c r="T89" i="18"/>
  <c r="U89" i="18" s="1"/>
  <c r="C90" i="18"/>
  <c r="G90" i="18"/>
  <c r="H90" i="18"/>
  <c r="I90" i="18"/>
  <c r="K90" i="18"/>
  <c r="L90" i="18"/>
  <c r="P90" i="18"/>
  <c r="Q90" i="18"/>
  <c r="R90" i="18"/>
  <c r="S90" i="18"/>
  <c r="T90" i="18"/>
  <c r="U90" i="18" s="1"/>
  <c r="C91" i="18"/>
  <c r="G91" i="18"/>
  <c r="H91" i="18"/>
  <c r="I91" i="18"/>
  <c r="K91" i="18"/>
  <c r="L91" i="18"/>
  <c r="P91" i="18"/>
  <c r="Q91" i="18"/>
  <c r="R91" i="18"/>
  <c r="S91" i="18"/>
  <c r="T91" i="18"/>
  <c r="U91" i="18" s="1"/>
  <c r="C92" i="18"/>
  <c r="G92" i="18"/>
  <c r="H92" i="18"/>
  <c r="I92" i="18"/>
  <c r="K92" i="18"/>
  <c r="L92" i="18"/>
  <c r="P92" i="18"/>
  <c r="Q92" i="18"/>
  <c r="R92" i="18"/>
  <c r="S92" i="18"/>
  <c r="T92" i="18"/>
  <c r="U92" i="18" s="1"/>
  <c r="C93" i="18"/>
  <c r="G93" i="18"/>
  <c r="H93" i="18"/>
  <c r="I93" i="18"/>
  <c r="K93" i="18"/>
  <c r="L93" i="18"/>
  <c r="P93" i="18"/>
  <c r="Q93" i="18"/>
  <c r="R93" i="18"/>
  <c r="S93" i="18"/>
  <c r="T93" i="18"/>
  <c r="U93" i="18" s="1"/>
  <c r="C94" i="18"/>
  <c r="G94" i="18"/>
  <c r="H94" i="18"/>
  <c r="I94" i="18"/>
  <c r="K94" i="18"/>
  <c r="L94" i="18"/>
  <c r="P94" i="18"/>
  <c r="Q94" i="18"/>
  <c r="R94" i="18"/>
  <c r="S94" i="18"/>
  <c r="T94" i="18"/>
  <c r="U94" i="18"/>
  <c r="C95" i="18"/>
  <c r="G95" i="18"/>
  <c r="H95" i="18"/>
  <c r="I95" i="18"/>
  <c r="K95" i="18"/>
  <c r="L95" i="18"/>
  <c r="P95" i="18"/>
  <c r="Q95" i="18"/>
  <c r="R95" i="18"/>
  <c r="S95" i="18"/>
  <c r="T95" i="18"/>
  <c r="U95" i="18" s="1"/>
  <c r="C96" i="18"/>
  <c r="G96" i="18"/>
  <c r="H96" i="18"/>
  <c r="I96" i="18"/>
  <c r="K96" i="18"/>
  <c r="L96" i="18"/>
  <c r="P96" i="18"/>
  <c r="Q96" i="18"/>
  <c r="R96" i="18"/>
  <c r="S96" i="18"/>
  <c r="T96" i="18"/>
  <c r="U96" i="18"/>
  <c r="C97" i="18"/>
  <c r="G97" i="18"/>
  <c r="H97" i="18"/>
  <c r="I97" i="18"/>
  <c r="K97" i="18"/>
  <c r="L97" i="18"/>
  <c r="P97" i="18"/>
  <c r="Q97" i="18"/>
  <c r="R97" i="18"/>
  <c r="S97" i="18"/>
  <c r="T97" i="18"/>
  <c r="U97" i="18" s="1"/>
  <c r="C98" i="18"/>
  <c r="G98" i="18"/>
  <c r="H98" i="18"/>
  <c r="I98" i="18"/>
  <c r="K98" i="18"/>
  <c r="L98" i="18"/>
  <c r="P98" i="18"/>
  <c r="Q98" i="18"/>
  <c r="R98" i="18"/>
  <c r="S98" i="18"/>
  <c r="T98" i="18"/>
  <c r="U98" i="18"/>
  <c r="C99" i="18"/>
  <c r="G99" i="18"/>
  <c r="H99" i="18"/>
  <c r="I99" i="18"/>
  <c r="K99" i="18"/>
  <c r="L99" i="18"/>
  <c r="P99" i="18"/>
  <c r="Q99" i="18"/>
  <c r="R99" i="18"/>
  <c r="S99" i="18"/>
  <c r="T99" i="18"/>
  <c r="U99" i="18" s="1"/>
  <c r="C100" i="18"/>
  <c r="G100" i="18"/>
  <c r="H100" i="18"/>
  <c r="I100" i="18"/>
  <c r="K100" i="18"/>
  <c r="L100" i="18"/>
  <c r="P100" i="18"/>
  <c r="Q100" i="18"/>
  <c r="R100" i="18"/>
  <c r="S100" i="18"/>
  <c r="T100" i="18"/>
  <c r="U100" i="18"/>
  <c r="D101" i="18"/>
  <c r="F101" i="18"/>
  <c r="O101" i="18"/>
  <c r="T101" i="18" s="1"/>
  <c r="R102" i="18"/>
  <c r="E107" i="18" s="1"/>
  <c r="R104" i="18"/>
  <c r="R106" i="18" s="1"/>
  <c r="E108" i="18"/>
  <c r="E109" i="18"/>
  <c r="E110" i="18"/>
  <c r="E111" i="18"/>
  <c r="U62" i="18" l="1"/>
  <c r="QR101" i="18"/>
  <c r="QS62" i="18"/>
  <c r="MY63" i="18"/>
  <c r="SW62" i="18"/>
  <c r="IS62" i="18"/>
  <c r="XY62" i="18"/>
  <c r="HW62" i="18"/>
  <c r="WG62" i="18"/>
  <c r="NU62" i="18"/>
  <c r="PM62" i="18"/>
  <c r="BC63" i="18"/>
  <c r="BC62" i="18"/>
  <c r="UO62" i="18"/>
  <c r="HA62" i="18"/>
  <c r="BY62" i="18"/>
  <c r="OQ63" i="18"/>
  <c r="FI62" i="18"/>
  <c r="JO62" i="18"/>
  <c r="MC62" i="18"/>
  <c r="LG62" i="18"/>
  <c r="GE62" i="18"/>
  <c r="SA62" i="18"/>
  <c r="VK63" i="18"/>
  <c r="VK62" i="18"/>
  <c r="KK62" i="18"/>
  <c r="EA62" i="18"/>
  <c r="QI59" i="18"/>
  <c r="XY59" i="18"/>
  <c r="NU59" i="18"/>
  <c r="PM59" i="18"/>
  <c r="BC59" i="18"/>
  <c r="UO59" i="18"/>
  <c r="HA59" i="18"/>
  <c r="FI59" i="18"/>
  <c r="JY60" i="18"/>
  <c r="MC59" i="18"/>
  <c r="LQ59" i="18"/>
  <c r="SA59" i="18"/>
  <c r="KK59" i="18"/>
  <c r="NI56" i="18"/>
  <c r="MY56" i="18"/>
  <c r="TG56" i="18"/>
  <c r="SW56" i="18"/>
  <c r="JC56" i="18"/>
  <c r="IS56" i="18"/>
  <c r="EW56" i="18"/>
  <c r="EI109" i="18"/>
  <c r="DE56" i="18"/>
  <c r="CU56" i="18"/>
  <c r="HW56" i="18"/>
  <c r="WG56" i="18"/>
  <c r="CI56" i="18"/>
  <c r="BY56" i="18"/>
  <c r="OQ57" i="18"/>
  <c r="PA56" i="18"/>
  <c r="OQ56" i="18"/>
  <c r="JY56" i="18"/>
  <c r="JO56" i="18"/>
  <c r="LQ56" i="18"/>
  <c r="LG56" i="18"/>
  <c r="GO56" i="18"/>
  <c r="GE56" i="18"/>
  <c r="QI53" i="18"/>
  <c r="MY53" i="18"/>
  <c r="SW53" i="18"/>
  <c r="IS53" i="18"/>
  <c r="EW53" i="18"/>
  <c r="EV101" i="18"/>
  <c r="EM101" i="18"/>
  <c r="D9" i="16" s="1"/>
  <c r="XY53" i="18"/>
  <c r="HW53" i="18"/>
  <c r="NU53" i="18"/>
  <c r="PM53" i="18"/>
  <c r="XC53" i="18"/>
  <c r="BC54" i="18"/>
  <c r="UO53" i="18"/>
  <c r="HA54" i="18"/>
  <c r="HA53" i="18"/>
  <c r="CI54" i="18"/>
  <c r="CI53" i="18"/>
  <c r="OQ53" i="18"/>
  <c r="FI53" i="18"/>
  <c r="JO53" i="18"/>
  <c r="MC53" i="18"/>
  <c r="LQ53" i="18"/>
  <c r="LG53" i="18"/>
  <c r="GE53" i="18"/>
  <c r="SA53" i="18"/>
  <c r="VK53" i="18"/>
  <c r="QS50" i="18"/>
  <c r="QI50" i="18"/>
  <c r="MY50" i="18"/>
  <c r="SW50" i="18"/>
  <c r="IS50" i="18"/>
  <c r="YG50" i="18"/>
  <c r="YI50" i="18" s="1"/>
  <c r="HW51" i="18"/>
  <c r="HW50" i="18"/>
  <c r="OE51" i="18"/>
  <c r="OE50" i="18"/>
  <c r="NU50" i="18"/>
  <c r="BM50" i="18"/>
  <c r="BC50" i="18"/>
  <c r="UY50" i="18"/>
  <c r="UO50" i="18"/>
  <c r="HA51" i="18"/>
  <c r="HA50" i="18"/>
  <c r="BY50" i="18"/>
  <c r="PA50" i="18"/>
  <c r="FI50" i="18"/>
  <c r="MC50" i="18"/>
  <c r="GO50" i="18"/>
  <c r="SK50" i="18"/>
  <c r="SA50" i="18"/>
  <c r="VK51" i="18"/>
  <c r="VU50" i="18"/>
  <c r="VK50" i="18"/>
  <c r="KU50" i="18"/>
  <c r="EA50" i="18"/>
  <c r="QI47" i="18"/>
  <c r="MY47" i="18"/>
  <c r="SW47" i="18"/>
  <c r="IS47" i="18"/>
  <c r="XY49" i="18"/>
  <c r="XY48" i="18"/>
  <c r="XY47" i="18"/>
  <c r="HW48" i="18"/>
  <c r="HW47" i="18"/>
  <c r="WG47" i="18"/>
  <c r="NU47" i="18"/>
  <c r="XM47" i="18"/>
  <c r="XM101" i="18" s="1"/>
  <c r="XD103" i="18" s="1"/>
  <c r="G33" i="5" s="1"/>
  <c r="XC47" i="18"/>
  <c r="BC47" i="18"/>
  <c r="UO47" i="18"/>
  <c r="HA47" i="18"/>
  <c r="BY47" i="18"/>
  <c r="FI47" i="18"/>
  <c r="JO47" i="18"/>
  <c r="MC47" i="18"/>
  <c r="LQ47" i="18"/>
  <c r="LG47" i="18"/>
  <c r="GE47" i="18"/>
  <c r="SA47" i="18"/>
  <c r="VK48" i="18"/>
  <c r="VK47" i="18"/>
  <c r="NI44" i="18"/>
  <c r="SW44" i="18"/>
  <c r="IS44" i="18"/>
  <c r="CU44" i="18"/>
  <c r="XY44" i="18"/>
  <c r="HW45" i="18"/>
  <c r="IG44" i="18"/>
  <c r="HW44" i="18"/>
  <c r="WG44" i="18"/>
  <c r="NU44" i="18"/>
  <c r="XC44" i="18"/>
  <c r="BC44" i="18"/>
  <c r="UO44" i="18"/>
  <c r="HA45" i="18"/>
  <c r="HA44" i="18"/>
  <c r="BY44" i="18"/>
  <c r="OQ44" i="18"/>
  <c r="FI44" i="18"/>
  <c r="JY44" i="18"/>
  <c r="MC44" i="18"/>
  <c r="LG44" i="18"/>
  <c r="GE44" i="18"/>
  <c r="SA44" i="18"/>
  <c r="VK45" i="18"/>
  <c r="VK44" i="18"/>
  <c r="KK44" i="18"/>
  <c r="MY41" i="18"/>
  <c r="SW41" i="18"/>
  <c r="CU41" i="18"/>
  <c r="XY41" i="18"/>
  <c r="HW42" i="18"/>
  <c r="HW41" i="18"/>
  <c r="NU41" i="18"/>
  <c r="PM41" i="18"/>
  <c r="RO41" i="18"/>
  <c r="RE41" i="18"/>
  <c r="XC41" i="18"/>
  <c r="BC41" i="18"/>
  <c r="UO41" i="18"/>
  <c r="HA42" i="18"/>
  <c r="HA41" i="18"/>
  <c r="BY41" i="18"/>
  <c r="OQ41" i="18"/>
  <c r="GE41" i="18"/>
  <c r="SA41" i="18"/>
  <c r="VK41" i="18"/>
  <c r="KK41" i="18"/>
  <c r="CU38" i="18"/>
  <c r="HW38" i="18"/>
  <c r="RE38" i="18"/>
  <c r="XC38" i="18"/>
  <c r="JO38" i="18"/>
  <c r="LG38" i="18"/>
  <c r="QI35" i="18"/>
  <c r="WG35" i="18"/>
  <c r="OE35" i="18"/>
  <c r="NU35" i="18"/>
  <c r="PM36" i="18"/>
  <c r="PM35" i="18"/>
  <c r="BC35" i="18"/>
  <c r="UO35" i="18"/>
  <c r="HK35" i="18"/>
  <c r="FI35" i="18"/>
  <c r="MC36" i="18"/>
  <c r="SA35" i="18"/>
  <c r="KK35" i="18"/>
  <c r="QI32" i="18"/>
  <c r="SW32" i="18"/>
  <c r="CU32" i="18"/>
  <c r="XY32" i="18"/>
  <c r="WG32" i="18"/>
  <c r="NU32" i="18"/>
  <c r="PM32" i="18"/>
  <c r="RE32" i="18"/>
  <c r="BC32" i="18"/>
  <c r="UO32" i="18"/>
  <c r="HA33" i="18"/>
  <c r="BY32" i="18"/>
  <c r="FI32" i="18"/>
  <c r="JO32" i="18"/>
  <c r="LG32" i="18"/>
  <c r="GE32" i="18"/>
  <c r="VU32" i="18"/>
  <c r="VK32" i="18"/>
  <c r="QI29" i="18"/>
  <c r="SW29" i="18"/>
  <c r="IS29" i="18"/>
  <c r="CU29" i="18"/>
  <c r="XY29" i="18"/>
  <c r="HW29" i="18"/>
  <c r="NU29" i="18"/>
  <c r="RE30" i="18"/>
  <c r="RE29" i="18"/>
  <c r="XC29" i="18"/>
  <c r="UO29" i="18"/>
  <c r="HK29" i="18"/>
  <c r="JO29" i="18"/>
  <c r="MC29" i="18"/>
  <c r="LG29" i="18"/>
  <c r="GO29" i="18"/>
  <c r="SK29" i="18"/>
  <c r="SJ101" i="18"/>
  <c r="VK29" i="18"/>
  <c r="IS26" i="18"/>
  <c r="CU26" i="18"/>
  <c r="YG26" i="18"/>
  <c r="YI26" i="18" s="1"/>
  <c r="XY26" i="18"/>
  <c r="HW26" i="18"/>
  <c r="WQ26" i="18"/>
  <c r="WG26" i="18"/>
  <c r="OE26" i="18"/>
  <c r="NU26" i="18"/>
  <c r="PM26" i="18"/>
  <c r="RE26" i="18"/>
  <c r="XC27" i="18"/>
  <c r="XC26" i="18"/>
  <c r="UW26" i="18"/>
  <c r="UY26" i="18" s="1"/>
  <c r="UO26" i="18"/>
  <c r="BY26" i="18"/>
  <c r="FS26" i="18"/>
  <c r="FI26" i="18"/>
  <c r="JO26" i="18"/>
  <c r="MC26" i="18"/>
  <c r="GE26" i="18"/>
  <c r="SA26" i="18"/>
  <c r="VK26" i="18"/>
  <c r="QI23" i="18"/>
  <c r="CU23" i="18"/>
  <c r="HW23" i="18"/>
  <c r="WG23" i="18"/>
  <c r="NU23" i="18"/>
  <c r="PM23" i="18"/>
  <c r="XC23" i="18"/>
  <c r="BM24" i="18"/>
  <c r="BM23" i="18"/>
  <c r="UO23" i="18"/>
  <c r="BY23" i="18"/>
  <c r="FI23" i="18"/>
  <c r="JO23" i="18"/>
  <c r="MM23" i="18"/>
  <c r="MM101" i="18" s="1"/>
  <c r="MD103" i="18" s="1"/>
  <c r="G20" i="5" s="1"/>
  <c r="LV109" i="18"/>
  <c r="MC23" i="18"/>
  <c r="GE23" i="18"/>
  <c r="SI24" i="18"/>
  <c r="SK24" i="18" s="1"/>
  <c r="SK23" i="18"/>
  <c r="SI23" i="18"/>
  <c r="VK23" i="18"/>
  <c r="SW20" i="18"/>
  <c r="CU20" i="18"/>
  <c r="XY20" i="18"/>
  <c r="WQ20" i="18"/>
  <c r="WG20" i="18"/>
  <c r="NU21" i="18"/>
  <c r="NU20" i="18"/>
  <c r="PM20" i="18"/>
  <c r="RE20" i="18"/>
  <c r="XC20" i="18"/>
  <c r="BC20" i="18"/>
  <c r="UO20" i="18"/>
  <c r="BY20" i="18"/>
  <c r="OQ20" i="18"/>
  <c r="FI20" i="18"/>
  <c r="JO20" i="18"/>
  <c r="MC20" i="18"/>
  <c r="LG20" i="18"/>
  <c r="GE20" i="18"/>
  <c r="SA21" i="18"/>
  <c r="SA20" i="18"/>
  <c r="VK21" i="18"/>
  <c r="KU20" i="18"/>
  <c r="KK20" i="18"/>
  <c r="U17" i="18"/>
  <c r="D109" i="18"/>
  <c r="H109" i="18" s="1"/>
  <c r="NI17" i="18"/>
  <c r="TG17" i="18"/>
  <c r="JC17" i="18"/>
  <c r="JB101" i="18"/>
  <c r="EW17" i="18"/>
  <c r="DE17" i="18"/>
  <c r="IG18" i="18"/>
  <c r="IG17" i="18"/>
  <c r="NU18" i="18"/>
  <c r="NU17" i="18"/>
  <c r="PM17" i="18"/>
  <c r="XM18" i="18"/>
  <c r="XL101" i="18"/>
  <c r="UO17" i="18"/>
  <c r="HA17" i="18"/>
  <c r="CI18" i="18"/>
  <c r="CI17" i="18"/>
  <c r="BR109" i="18"/>
  <c r="BV109" i="18" s="1"/>
  <c r="OZ101" i="18"/>
  <c r="FI17" i="18"/>
  <c r="JW17" i="18"/>
  <c r="JY17" i="18" s="1"/>
  <c r="JY101" i="18" s="1"/>
  <c r="JP103" i="18" s="1"/>
  <c r="G17" i="5" s="1"/>
  <c r="JX101" i="18"/>
  <c r="LO17" i="18"/>
  <c r="LQ17" i="18" s="1"/>
  <c r="GN101" i="18"/>
  <c r="SA17" i="18"/>
  <c r="VK18" i="18"/>
  <c r="KK17" i="18"/>
  <c r="MY14" i="18"/>
  <c r="IS14" i="18"/>
  <c r="HW14" i="18"/>
  <c r="XC15" i="18"/>
  <c r="XC14" i="18"/>
  <c r="BY14" i="18"/>
  <c r="OQ14" i="18"/>
  <c r="JO15" i="18"/>
  <c r="JO14" i="18"/>
  <c r="LG14" i="18"/>
  <c r="GE14" i="18"/>
  <c r="WB110" i="18"/>
  <c r="VZ110" i="18" s="1"/>
  <c r="WD110" i="18" s="1"/>
  <c r="WG11" i="18"/>
  <c r="PM11" i="18"/>
  <c r="UO11" i="18"/>
  <c r="HA11" i="18"/>
  <c r="FI12" i="18"/>
  <c r="FI11" i="18"/>
  <c r="JO11" i="18"/>
  <c r="LG11" i="18"/>
  <c r="SA12" i="18"/>
  <c r="VK11" i="18"/>
  <c r="KK11" i="18"/>
  <c r="QS8" i="18"/>
  <c r="QI8" i="18"/>
  <c r="NI8" i="18"/>
  <c r="NH101" i="18"/>
  <c r="MY8" i="18"/>
  <c r="SW8" i="18"/>
  <c r="IS8" i="18"/>
  <c r="CU8" i="18"/>
  <c r="XY9" i="18"/>
  <c r="XY8" i="18"/>
  <c r="IG8" i="18"/>
  <c r="IF101" i="18"/>
  <c r="HW8" i="18"/>
  <c r="OE9" i="18"/>
  <c r="OE101" i="18" s="1"/>
  <c r="NV103" i="18" s="1"/>
  <c r="G22" i="5" s="1"/>
  <c r="NU8" i="18"/>
  <c r="PW8" i="18"/>
  <c r="RE8" i="18"/>
  <c r="WX110" i="18"/>
  <c r="WV110" i="18" s="1"/>
  <c r="WZ110" i="18" s="1"/>
  <c r="XC8" i="18"/>
  <c r="BM9" i="18"/>
  <c r="BK8" i="18"/>
  <c r="BM8" i="18" s="1"/>
  <c r="UY8" i="18"/>
  <c r="UO8" i="18"/>
  <c r="HK9" i="18"/>
  <c r="HK8" i="18"/>
  <c r="HJ101" i="18"/>
  <c r="HA8" i="18"/>
  <c r="BY8" i="18"/>
  <c r="OQ8" i="18"/>
  <c r="FR101" i="18"/>
  <c r="FI8" i="18"/>
  <c r="JO8" i="18"/>
  <c r="MC8" i="18"/>
  <c r="GE8" i="18"/>
  <c r="SA8" i="18"/>
  <c r="VU8" i="18"/>
  <c r="VT101" i="18"/>
  <c r="VK8" i="18"/>
  <c r="KT101" i="18"/>
  <c r="KK8" i="18"/>
  <c r="EA8" i="18"/>
  <c r="DZ101" i="18"/>
  <c r="CN109" i="18"/>
  <c r="CQ109" i="18" s="1"/>
  <c r="C9" i="16"/>
  <c r="C18" i="16"/>
  <c r="C30" i="16"/>
  <c r="C21" i="16"/>
  <c r="C17" i="16"/>
  <c r="C26" i="16"/>
  <c r="C31" i="16"/>
  <c r="C29" i="16"/>
  <c r="C25" i="16"/>
  <c r="C28" i="16"/>
  <c r="C24" i="16"/>
  <c r="C6" i="16"/>
  <c r="C20" i="16"/>
  <c r="C23" i="16"/>
  <c r="C4" i="16"/>
  <c r="C22" i="16"/>
  <c r="C14" i="16"/>
  <c r="C16" i="16"/>
  <c r="C12" i="16"/>
  <c r="C15" i="16"/>
  <c r="C7" i="16"/>
  <c r="C11" i="16"/>
  <c r="C32" i="16"/>
  <c r="C8" i="16"/>
  <c r="C19" i="16"/>
  <c r="C5" i="16"/>
  <c r="C10" i="16"/>
  <c r="C27" i="16"/>
  <c r="C13" i="16"/>
  <c r="AY107" i="18"/>
  <c r="D107" i="18"/>
  <c r="G107" i="18" s="1"/>
  <c r="C3" i="16"/>
  <c r="BL101" i="18"/>
  <c r="JK109" i="18"/>
  <c r="EJ109" i="18"/>
  <c r="WG101" i="18"/>
  <c r="WQ102" i="18" s="1"/>
  <c r="WQ104" i="18" s="1"/>
  <c r="WQ106" i="18" s="1"/>
  <c r="D32" i="5" s="1"/>
  <c r="WY109" i="18"/>
  <c r="YH101" i="18"/>
  <c r="OD101" i="18"/>
  <c r="PV101" i="18"/>
  <c r="TF101" i="18"/>
  <c r="UX101" i="18"/>
  <c r="XC101" i="18"/>
  <c r="XM102" i="18" s="1"/>
  <c r="XM104" i="18" s="1"/>
  <c r="XM106" i="18" s="1"/>
  <c r="D33" i="5" s="1"/>
  <c r="XU109" i="18"/>
  <c r="EW101" i="18"/>
  <c r="EN103" i="18" s="1"/>
  <c r="G11" i="5" s="1"/>
  <c r="DE101" i="18"/>
  <c r="CV103" i="18" s="1"/>
  <c r="G9" i="5" s="1"/>
  <c r="CI101" i="18"/>
  <c r="BZ103" i="18" s="1"/>
  <c r="G8" i="5" s="1"/>
  <c r="HA101" i="18"/>
  <c r="HK102" i="18" s="1"/>
  <c r="HK104" i="18" s="1"/>
  <c r="HK106" i="18" s="1"/>
  <c r="D14" i="5" s="1"/>
  <c r="HW101" i="18"/>
  <c r="IG102" i="18" s="1"/>
  <c r="IG104" i="18" s="1"/>
  <c r="IG106" i="18" s="1"/>
  <c r="D15" i="5" s="1"/>
  <c r="AX111" i="18"/>
  <c r="AV111" i="18" s="1"/>
  <c r="AY111" i="18" s="1"/>
  <c r="AX108" i="18"/>
  <c r="AV108" i="18" s="1"/>
  <c r="AZ108" i="18" s="1"/>
  <c r="HK101" i="18"/>
  <c r="HB103" i="18" s="1"/>
  <c r="G14" i="5" s="1"/>
  <c r="FD110" i="18"/>
  <c r="FB110" i="18" s="1"/>
  <c r="FF110" i="18" s="1"/>
  <c r="JO101" i="18"/>
  <c r="JY102" i="18" s="1"/>
  <c r="JY104" i="18" s="1"/>
  <c r="JY106" i="18" s="1"/>
  <c r="D17" i="5" s="1"/>
  <c r="JC101" i="18"/>
  <c r="IT103" i="18" s="1"/>
  <c r="G16" i="5" s="1"/>
  <c r="K101" i="18"/>
  <c r="U102" i="18" s="1"/>
  <c r="U104" i="18" s="1"/>
  <c r="FI101" i="18"/>
  <c r="FS102" i="18" s="1"/>
  <c r="FS104" i="18" s="1"/>
  <c r="FS106" i="18" s="1"/>
  <c r="D12" i="5" s="1"/>
  <c r="KF110" i="18"/>
  <c r="KD110" i="18" s="1"/>
  <c r="KG110" i="18" s="1"/>
  <c r="XY101" i="18"/>
  <c r="D32" i="16" s="1"/>
  <c r="CP108" i="18"/>
  <c r="CN108" i="18" s="1"/>
  <c r="BT110" i="18"/>
  <c r="BR110" i="18" s="1"/>
  <c r="AX110" i="18"/>
  <c r="AV110" i="18" s="1"/>
  <c r="AY110" i="18" s="1"/>
  <c r="FS101" i="18"/>
  <c r="FJ103" i="18" s="1"/>
  <c r="G12" i="5" s="1"/>
  <c r="RB109" i="18"/>
  <c r="ON109" i="18"/>
  <c r="G109" i="18"/>
  <c r="KK101" i="18"/>
  <c r="LG101" i="18"/>
  <c r="MC101" i="18"/>
  <c r="MY101" i="18"/>
  <c r="NU101" i="18"/>
  <c r="OQ101" i="18"/>
  <c r="PM101" i="18"/>
  <c r="QI101" i="18"/>
  <c r="RE101" i="18"/>
  <c r="SA101" i="18"/>
  <c r="SW101" i="18"/>
  <c r="TS101" i="18"/>
  <c r="UO101" i="18"/>
  <c r="VK101" i="18"/>
  <c r="CP111" i="18"/>
  <c r="CN111" i="18" s="1"/>
  <c r="CQ111" i="18" s="1"/>
  <c r="CP110" i="18"/>
  <c r="CN110" i="18" s="1"/>
  <c r="GE101" i="18"/>
  <c r="KU101" i="18"/>
  <c r="KL103" i="18" s="1"/>
  <c r="G18" i="5" s="1"/>
  <c r="NI101" i="18"/>
  <c r="MZ103" i="18" s="1"/>
  <c r="G21" i="5" s="1"/>
  <c r="PA101" i="18"/>
  <c r="OR103" i="18" s="1"/>
  <c r="G23" i="5" s="1"/>
  <c r="PW101" i="18"/>
  <c r="PN103" i="18" s="1"/>
  <c r="G24" i="5" s="1"/>
  <c r="QS101" i="18"/>
  <c r="QJ103" i="18" s="1"/>
  <c r="G25" i="5" s="1"/>
  <c r="RO101" i="18"/>
  <c r="RF103" i="18" s="1"/>
  <c r="G26" i="5" s="1"/>
  <c r="SK101" i="18"/>
  <c r="SB103" i="18" s="1"/>
  <c r="G27" i="5" s="1"/>
  <c r="TG101" i="18"/>
  <c r="SX103" i="18" s="1"/>
  <c r="G28" i="5" s="1"/>
  <c r="UC101" i="18"/>
  <c r="TT103" i="18" s="1"/>
  <c r="G29" i="5" s="1"/>
  <c r="UY101" i="18"/>
  <c r="UP103" i="18" s="1"/>
  <c r="G30" i="5" s="1"/>
  <c r="VU101" i="18"/>
  <c r="VL103" i="18" s="1"/>
  <c r="G31" i="5" s="1"/>
  <c r="GO101" i="18"/>
  <c r="GF103" i="18" s="1"/>
  <c r="G13" i="5" s="1"/>
  <c r="XT110" i="18"/>
  <c r="XR110" i="18" s="1"/>
  <c r="XU110" i="18" s="1"/>
  <c r="EA101" i="18"/>
  <c r="DR103" i="18" s="1"/>
  <c r="G10" i="5" s="1"/>
  <c r="F108" i="18"/>
  <c r="D108" i="18" s="1"/>
  <c r="U101" i="18"/>
  <c r="L103" i="18" s="1"/>
  <c r="G5" i="5" s="1"/>
  <c r="BT111" i="18"/>
  <c r="BR111" i="18" s="1"/>
  <c r="BV111" i="18" s="1"/>
  <c r="BT108" i="18"/>
  <c r="BR108" i="18" s="1"/>
  <c r="BV108" i="18" s="1"/>
  <c r="CU101" i="18"/>
  <c r="BY101" i="18"/>
  <c r="BC101" i="18"/>
  <c r="XV109" i="18"/>
  <c r="YF106" i="18"/>
  <c r="XJ106" i="18"/>
  <c r="WZ109" i="18"/>
  <c r="WN106" i="18"/>
  <c r="XV107" i="18"/>
  <c r="XU107" i="18"/>
  <c r="XT108" i="18"/>
  <c r="XR108" i="18" s="1"/>
  <c r="XT111" i="18"/>
  <c r="XR111" i="18" s="1"/>
  <c r="WX108" i="18"/>
  <c r="WV108" i="18" s="1"/>
  <c r="WW107" i="18"/>
  <c r="WY107" i="18" s="1"/>
  <c r="WX111" i="18"/>
  <c r="WV111" i="18" s="1"/>
  <c r="WD107" i="18"/>
  <c r="WC107" i="18"/>
  <c r="WC109" i="18"/>
  <c r="WD109" i="18"/>
  <c r="WB108" i="18"/>
  <c r="VZ108" i="18" s="1"/>
  <c r="WB111" i="18"/>
  <c r="VZ111" i="18" s="1"/>
  <c r="VR106" i="18"/>
  <c r="LZ109" i="18"/>
  <c r="JV106" i="18"/>
  <c r="GB109" i="18"/>
  <c r="CR109" i="18"/>
  <c r="CF106" i="18"/>
  <c r="BJ106" i="18"/>
  <c r="TP109" i="18"/>
  <c r="TD106" i="18"/>
  <c r="OB106" i="18"/>
  <c r="IO107" i="18"/>
  <c r="ID106" i="18"/>
  <c r="HS107" i="18"/>
  <c r="HQ108" i="18"/>
  <c r="ET106" i="18"/>
  <c r="BU107" i="18"/>
  <c r="BV107" i="18"/>
  <c r="BU109" i="18"/>
  <c r="AZ107" i="18"/>
  <c r="AW108" i="18"/>
  <c r="LB110" i="18"/>
  <c r="KZ110" i="18" s="1"/>
  <c r="LB111" i="18"/>
  <c r="KZ111" i="18" s="1"/>
  <c r="LB108" i="18"/>
  <c r="KZ108" i="18" s="1"/>
  <c r="LX110" i="18"/>
  <c r="LV110" i="18" s="1"/>
  <c r="LX111" i="18"/>
  <c r="LV111" i="18" s="1"/>
  <c r="LX108" i="18"/>
  <c r="LV108" i="18" s="1"/>
  <c r="MT108" i="18"/>
  <c r="MR108" i="18" s="1"/>
  <c r="MT110" i="18"/>
  <c r="MR110" i="18" s="1"/>
  <c r="MT111" i="18"/>
  <c r="MR111" i="18" s="1"/>
  <c r="NP108" i="18"/>
  <c r="NN108" i="18" s="1"/>
  <c r="NP110" i="18"/>
  <c r="NN110" i="18" s="1"/>
  <c r="NP111" i="18"/>
  <c r="NN111" i="18" s="1"/>
  <c r="OL111" i="18"/>
  <c r="OJ111" i="18" s="1"/>
  <c r="OL108" i="18"/>
  <c r="OJ108" i="18" s="1"/>
  <c r="OL110" i="18"/>
  <c r="OJ110" i="18" s="1"/>
  <c r="PH110" i="18"/>
  <c r="PF110" i="18" s="1"/>
  <c r="PH111" i="18"/>
  <c r="PF111" i="18" s="1"/>
  <c r="PH108" i="18"/>
  <c r="PF108" i="18" s="1"/>
  <c r="QD110" i="18"/>
  <c r="QB110" i="18" s="1"/>
  <c r="QD111" i="18"/>
  <c r="QB111" i="18" s="1"/>
  <c r="QD108" i="18"/>
  <c r="QB108" i="18" s="1"/>
  <c r="QZ110" i="18"/>
  <c r="QX110" i="18" s="1"/>
  <c r="QZ111" i="18"/>
  <c r="QX111" i="18" s="1"/>
  <c r="QZ108" i="18"/>
  <c r="QX108" i="18" s="1"/>
  <c r="RV108" i="18"/>
  <c r="RT108" i="18" s="1"/>
  <c r="RV110" i="18"/>
  <c r="RT110" i="18" s="1"/>
  <c r="RV111" i="18"/>
  <c r="RT111" i="18" s="1"/>
  <c r="SR108" i="18"/>
  <c r="SP108" i="18" s="1"/>
  <c r="SR110" i="18"/>
  <c r="SP110" i="18" s="1"/>
  <c r="SR111" i="18"/>
  <c r="SP111" i="18" s="1"/>
  <c r="TN111" i="18"/>
  <c r="TL111" i="18" s="1"/>
  <c r="TN108" i="18"/>
  <c r="TL108" i="18" s="1"/>
  <c r="TN110" i="18"/>
  <c r="TL110" i="18" s="1"/>
  <c r="UJ110" i="18"/>
  <c r="UH110" i="18" s="1"/>
  <c r="UJ111" i="18"/>
  <c r="UH111" i="18" s="1"/>
  <c r="UJ108" i="18"/>
  <c r="UH108" i="18" s="1"/>
  <c r="VF110" i="18"/>
  <c r="VD110" i="18" s="1"/>
  <c r="VF111" i="18"/>
  <c r="VD111" i="18" s="1"/>
  <c r="VF108" i="18"/>
  <c r="VD108" i="18" s="1"/>
  <c r="PG107" i="18"/>
  <c r="PJ107" i="18" s="1"/>
  <c r="PT106" i="18"/>
  <c r="UI107" i="18"/>
  <c r="UL107" i="18" s="1"/>
  <c r="UV106" i="18"/>
  <c r="MV109" i="18"/>
  <c r="MU109" i="18"/>
  <c r="PJ109" i="18"/>
  <c r="PI109" i="18"/>
  <c r="RX109" i="18"/>
  <c r="RW109" i="18"/>
  <c r="UL109" i="18"/>
  <c r="UK109" i="18"/>
  <c r="OK108" i="18"/>
  <c r="OX106" i="18"/>
  <c r="MU107" i="18"/>
  <c r="LZ107" i="18"/>
  <c r="LY107" i="18"/>
  <c r="ON107" i="18"/>
  <c r="OM107" i="18"/>
  <c r="RB107" i="18"/>
  <c r="RA107" i="18"/>
  <c r="TP107" i="18"/>
  <c r="TO107" i="18"/>
  <c r="MS108" i="18"/>
  <c r="NF106" i="18"/>
  <c r="RU108" i="18"/>
  <c r="SH106" i="18"/>
  <c r="LD107" i="18"/>
  <c r="LC107" i="18"/>
  <c r="NR107" i="18"/>
  <c r="NQ107" i="18"/>
  <c r="QF107" i="18"/>
  <c r="QE107" i="18"/>
  <c r="ST107" i="18"/>
  <c r="SS107" i="18"/>
  <c r="VH107" i="18"/>
  <c r="VG107" i="18"/>
  <c r="LD109" i="18"/>
  <c r="LC109" i="18"/>
  <c r="NR109" i="18"/>
  <c r="NQ109" i="18"/>
  <c r="QF109" i="18"/>
  <c r="QE109" i="18"/>
  <c r="ST109" i="18"/>
  <c r="SS109" i="18"/>
  <c r="VH109" i="18"/>
  <c r="VG109" i="18"/>
  <c r="LN106" i="18"/>
  <c r="LA108" i="18"/>
  <c r="QP106" i="18"/>
  <c r="QC108" i="18"/>
  <c r="RW107" i="18"/>
  <c r="MV107" i="18"/>
  <c r="RX107" i="18"/>
  <c r="VE108" i="18"/>
  <c r="MJ106" i="18"/>
  <c r="RL106" i="18"/>
  <c r="TZ106" i="18"/>
  <c r="LY109" i="18"/>
  <c r="OM109" i="18"/>
  <c r="RA109" i="18"/>
  <c r="TO109" i="18"/>
  <c r="IN111" i="18"/>
  <c r="IL111" i="18" s="1"/>
  <c r="IN108" i="18"/>
  <c r="IL108" i="18" s="1"/>
  <c r="IN110" i="18"/>
  <c r="IL110" i="18" s="1"/>
  <c r="JJ111" i="18"/>
  <c r="JH111" i="18" s="1"/>
  <c r="JJ108" i="18"/>
  <c r="JH108" i="18" s="1"/>
  <c r="JJ110" i="18"/>
  <c r="JH110" i="18" s="1"/>
  <c r="KF111" i="18"/>
  <c r="KD111" i="18" s="1"/>
  <c r="KF108" i="18"/>
  <c r="KD108" i="18" s="1"/>
  <c r="KH107" i="18"/>
  <c r="KG107" i="18"/>
  <c r="KH109" i="18"/>
  <c r="KG109" i="18"/>
  <c r="IP109" i="18"/>
  <c r="IO109" i="18"/>
  <c r="JL107" i="18"/>
  <c r="JK107" i="18"/>
  <c r="IS101" i="18"/>
  <c r="IP107" i="18"/>
  <c r="KR106" i="18"/>
  <c r="IZ106" i="18"/>
  <c r="JI108" i="18"/>
  <c r="HT107" i="18"/>
  <c r="HT109" i="18"/>
  <c r="HS109" i="18"/>
  <c r="GX107" i="18"/>
  <c r="GW107" i="18"/>
  <c r="IG101" i="18"/>
  <c r="HX103" i="18" s="1"/>
  <c r="G15" i="5" s="1"/>
  <c r="GA107" i="18"/>
  <c r="GB107" i="18"/>
  <c r="FZ111" i="18"/>
  <c r="FX111" i="18" s="1"/>
  <c r="FZ108" i="18"/>
  <c r="FX108" i="18" s="1"/>
  <c r="GV111" i="18"/>
  <c r="GT111" i="18" s="1"/>
  <c r="GV108" i="18"/>
  <c r="GT108" i="18" s="1"/>
  <c r="GV110" i="18"/>
  <c r="GT110" i="18" s="1"/>
  <c r="HR111" i="18"/>
  <c r="HP111" i="18" s="1"/>
  <c r="HR108" i="18"/>
  <c r="HP108" i="18" s="1"/>
  <c r="HR110" i="18"/>
  <c r="HP110" i="18" s="1"/>
  <c r="GX109" i="18"/>
  <c r="GW109" i="18"/>
  <c r="FZ110" i="18"/>
  <c r="FX110" i="18" s="1"/>
  <c r="GA109" i="18"/>
  <c r="HH106" i="18"/>
  <c r="GL106" i="18"/>
  <c r="GU108" i="18"/>
  <c r="DL111" i="18"/>
  <c r="DJ111" i="18" s="1"/>
  <c r="DL108" i="18"/>
  <c r="DJ108" i="18" s="1"/>
  <c r="DL110" i="18"/>
  <c r="DJ110" i="18" s="1"/>
  <c r="EH111" i="18"/>
  <c r="EF111" i="18" s="1"/>
  <c r="EH108" i="18"/>
  <c r="EF108" i="18" s="1"/>
  <c r="EH110" i="18"/>
  <c r="EF110" i="18" s="1"/>
  <c r="FD111" i="18"/>
  <c r="FB111" i="18" s="1"/>
  <c r="FD108" i="18"/>
  <c r="FB108" i="18" s="1"/>
  <c r="FF107" i="18"/>
  <c r="FE107" i="18"/>
  <c r="FF109" i="18"/>
  <c r="FE109" i="18"/>
  <c r="DN109" i="18"/>
  <c r="DM109" i="18"/>
  <c r="EJ107" i="18"/>
  <c r="EI107" i="18"/>
  <c r="DQ101" i="18"/>
  <c r="DN107" i="18"/>
  <c r="FP106" i="18"/>
  <c r="DX106" i="18"/>
  <c r="EG108" i="18"/>
  <c r="AY109" i="18"/>
  <c r="AZ109" i="18"/>
  <c r="CQ107" i="18"/>
  <c r="CO108" i="18"/>
  <c r="CR107" i="18"/>
  <c r="F110" i="18"/>
  <c r="D110" i="18" s="1"/>
  <c r="F111" i="18"/>
  <c r="D111" i="18" s="1"/>
  <c r="YI101" i="18" l="1"/>
  <c r="XZ103" i="18" s="1"/>
  <c r="G34" i="5" s="1"/>
  <c r="LQ101" i="18"/>
  <c r="LH103" i="18" s="1"/>
  <c r="G19" i="5" s="1"/>
  <c r="WQ101" i="18"/>
  <c r="WH103" i="18" s="1"/>
  <c r="G32" i="5" s="1"/>
  <c r="H107" i="18"/>
  <c r="EW102" i="18"/>
  <c r="EW104" i="18" s="1"/>
  <c r="WC110" i="18"/>
  <c r="WY110" i="18"/>
  <c r="CQ108" i="18"/>
  <c r="XV110" i="18"/>
  <c r="D31" i="16"/>
  <c r="BM101" i="18"/>
  <c r="BD103" i="18" s="1"/>
  <c r="G7" i="5" s="1"/>
  <c r="AZ110" i="18"/>
  <c r="D12" i="16"/>
  <c r="D10" i="16"/>
  <c r="D15" i="16"/>
  <c r="AY108" i="18"/>
  <c r="D30" i="16"/>
  <c r="YI102" i="18"/>
  <c r="YI104" i="18" s="1"/>
  <c r="BU108" i="18"/>
  <c r="KH110" i="18"/>
  <c r="FE110" i="18"/>
  <c r="D3" i="16"/>
  <c r="BV110" i="18"/>
  <c r="BU110" i="18"/>
  <c r="AZ111" i="18"/>
  <c r="D13" i="16"/>
  <c r="CR111" i="18"/>
  <c r="BU111" i="18"/>
  <c r="UK107" i="18"/>
  <c r="CR110" i="18"/>
  <c r="CQ110" i="18"/>
  <c r="VU102" i="18"/>
  <c r="VU104" i="18" s="1"/>
  <c r="VU106" i="18" s="1"/>
  <c r="D31" i="5" s="1"/>
  <c r="D29" i="16"/>
  <c r="QS102" i="18"/>
  <c r="D23" i="16"/>
  <c r="DE102" i="18"/>
  <c r="DE104" i="18" s="1"/>
  <c r="DE106" i="18" s="1"/>
  <c r="D9" i="5" s="1"/>
  <c r="D7" i="16"/>
  <c r="UY102" i="18"/>
  <c r="UY104" i="18" s="1"/>
  <c r="UY106" i="18" s="1"/>
  <c r="D30" i="5" s="1"/>
  <c r="D28" i="16"/>
  <c r="PW102" i="18"/>
  <c r="PW104" i="18" s="1"/>
  <c r="PW106" i="18" s="1"/>
  <c r="D24" i="5" s="1"/>
  <c r="D22" i="16"/>
  <c r="KU102" i="18"/>
  <c r="D16" i="16"/>
  <c r="CI102" i="18"/>
  <c r="CI104" i="18" s="1"/>
  <c r="CI106" i="18" s="1"/>
  <c r="D8" i="5" s="1"/>
  <c r="D6" i="16"/>
  <c r="LQ102" i="18"/>
  <c r="LQ104" i="18" s="1"/>
  <c r="LQ106" i="18" s="1"/>
  <c r="D19" i="5" s="1"/>
  <c r="D17" i="16"/>
  <c r="UC102" i="18"/>
  <c r="UC104" i="18" s="1"/>
  <c r="UC106" i="18" s="1"/>
  <c r="D29" i="5" s="1"/>
  <c r="D27" i="16"/>
  <c r="PA102" i="18"/>
  <c r="PA104" i="18" s="1"/>
  <c r="PA106" i="18" s="1"/>
  <c r="D23" i="5" s="1"/>
  <c r="D21" i="16"/>
  <c r="GO102" i="18"/>
  <c r="GO104" i="18" s="1"/>
  <c r="GO106" i="18" s="1"/>
  <c r="D13" i="5" s="1"/>
  <c r="D11" i="16"/>
  <c r="TG102" i="18"/>
  <c r="TG104" i="18" s="1"/>
  <c r="TG106" i="18" s="1"/>
  <c r="D28" i="5" s="1"/>
  <c r="D26" i="16"/>
  <c r="OE102" i="18"/>
  <c r="OE104" i="18" s="1"/>
  <c r="OE106" i="18" s="1"/>
  <c r="D22" i="5" s="1"/>
  <c r="D20" i="16"/>
  <c r="EA102" i="18"/>
  <c r="EA104" i="18" s="1"/>
  <c r="EA106" i="18" s="1"/>
  <c r="D10" i="5" s="1"/>
  <c r="D8" i="16"/>
  <c r="SK102" i="18"/>
  <c r="SK104" i="18" s="1"/>
  <c r="SK106" i="18" s="1"/>
  <c r="D27" i="5" s="1"/>
  <c r="D25" i="16"/>
  <c r="NI102" i="18"/>
  <c r="NI104" i="18" s="1"/>
  <c r="NI106" i="18" s="1"/>
  <c r="D21" i="5" s="1"/>
  <c r="D19" i="16"/>
  <c r="JC102" i="18"/>
  <c r="JC104" i="18" s="1"/>
  <c r="JC106" i="18" s="1"/>
  <c r="D16" i="5" s="1"/>
  <c r="D14" i="16"/>
  <c r="BM102" i="18"/>
  <c r="BM104" i="18" s="1"/>
  <c r="BM106" i="18" s="1"/>
  <c r="D7" i="5" s="1"/>
  <c r="D5" i="16"/>
  <c r="RO102" i="18"/>
  <c r="RO104" i="18" s="1"/>
  <c r="RO106" i="18" s="1"/>
  <c r="D26" i="5" s="1"/>
  <c r="D24" i="16"/>
  <c r="MM102" i="18"/>
  <c r="MM104" i="18" s="1"/>
  <c r="MM106" i="18" s="1"/>
  <c r="D20" i="5" s="1"/>
  <c r="D18" i="16"/>
  <c r="U106" i="18"/>
  <c r="D5" i="5" s="1"/>
  <c r="XV111" i="18"/>
  <c r="XU111" i="18"/>
  <c r="XV108" i="18"/>
  <c r="XU108" i="18"/>
  <c r="WZ107" i="18"/>
  <c r="WZ111" i="18"/>
  <c r="WY111" i="18"/>
  <c r="WZ108" i="18"/>
  <c r="WY108" i="18"/>
  <c r="WD111" i="18"/>
  <c r="WC111" i="18"/>
  <c r="WD108" i="18"/>
  <c r="WC108" i="18"/>
  <c r="CR108" i="18"/>
  <c r="UL110" i="18"/>
  <c r="UK110" i="18"/>
  <c r="LZ110" i="18"/>
  <c r="LY110" i="18"/>
  <c r="NQ108" i="18"/>
  <c r="NR108" i="18"/>
  <c r="VH108" i="18"/>
  <c r="VG108" i="18"/>
  <c r="TP110" i="18"/>
  <c r="TO110" i="18"/>
  <c r="RX111" i="18"/>
  <c r="RW111" i="18"/>
  <c r="QF108" i="18"/>
  <c r="QE108" i="18"/>
  <c r="ON110" i="18"/>
  <c r="OM110" i="18"/>
  <c r="MV111" i="18"/>
  <c r="MU111" i="18"/>
  <c r="LD108" i="18"/>
  <c r="LC108" i="18"/>
  <c r="RB110" i="18"/>
  <c r="RA110" i="18"/>
  <c r="TP108" i="18"/>
  <c r="TO108" i="18"/>
  <c r="RX110" i="18"/>
  <c r="RW110" i="18"/>
  <c r="QF111" i="18"/>
  <c r="QE111" i="18"/>
  <c r="ON108" i="18"/>
  <c r="OM108" i="18"/>
  <c r="MV110" i="18"/>
  <c r="MU110" i="18"/>
  <c r="LD111" i="18"/>
  <c r="LC111" i="18"/>
  <c r="SS108" i="18"/>
  <c r="ST108" i="18"/>
  <c r="VG110" i="18"/>
  <c r="VH110" i="18"/>
  <c r="TP111" i="18"/>
  <c r="TO111" i="18"/>
  <c r="RX108" i="18"/>
  <c r="RW108" i="18"/>
  <c r="QE110" i="18"/>
  <c r="QF110" i="18"/>
  <c r="ON111" i="18"/>
  <c r="OM111" i="18"/>
  <c r="MV108" i="18"/>
  <c r="MU108" i="18"/>
  <c r="LC110" i="18"/>
  <c r="LD110" i="18"/>
  <c r="VH111" i="18"/>
  <c r="VG111" i="18"/>
  <c r="UL108" i="18"/>
  <c r="UK108" i="18"/>
  <c r="ST111" i="18"/>
  <c r="SS111" i="18"/>
  <c r="RB108" i="18"/>
  <c r="RA108" i="18"/>
  <c r="PJ108" i="18"/>
  <c r="PI108" i="18"/>
  <c r="NR111" i="18"/>
  <c r="NQ111" i="18"/>
  <c r="LZ108" i="18"/>
  <c r="LY108" i="18"/>
  <c r="PJ110" i="18"/>
  <c r="PI110" i="18"/>
  <c r="PI107" i="18"/>
  <c r="UK111" i="18"/>
  <c r="UL111" i="18"/>
  <c r="ST110" i="18"/>
  <c r="SS110" i="18"/>
  <c r="RB111" i="18"/>
  <c r="RA111" i="18"/>
  <c r="PI111" i="18"/>
  <c r="PJ111" i="18"/>
  <c r="NR110" i="18"/>
  <c r="NQ110" i="18"/>
  <c r="LZ111" i="18"/>
  <c r="LY111" i="18"/>
  <c r="KH111" i="18"/>
  <c r="KG111" i="18"/>
  <c r="IP110" i="18"/>
  <c r="IO110" i="18"/>
  <c r="IP108" i="18"/>
  <c r="IO108" i="18"/>
  <c r="KH108" i="18"/>
  <c r="KG108" i="18"/>
  <c r="IP111" i="18"/>
  <c r="IO111" i="18"/>
  <c r="JL110" i="18"/>
  <c r="JK110" i="18"/>
  <c r="JK108" i="18"/>
  <c r="JL108" i="18"/>
  <c r="JK111" i="18"/>
  <c r="JL111" i="18"/>
  <c r="HT108" i="18"/>
  <c r="HS108" i="18"/>
  <c r="GB110" i="18"/>
  <c r="GA110" i="18"/>
  <c r="GW108" i="18"/>
  <c r="GX108" i="18"/>
  <c r="GW111" i="18"/>
  <c r="GX111" i="18"/>
  <c r="HS110" i="18"/>
  <c r="HT110" i="18"/>
  <c r="GB108" i="18"/>
  <c r="GA108" i="18"/>
  <c r="GB111" i="18"/>
  <c r="GA111" i="18"/>
  <c r="HT111" i="18"/>
  <c r="HS111" i="18"/>
  <c r="GX110" i="18"/>
  <c r="GW110" i="18"/>
  <c r="DN110" i="18"/>
  <c r="DM110" i="18"/>
  <c r="DN108" i="18"/>
  <c r="DM108" i="18"/>
  <c r="DN111" i="18"/>
  <c r="DM111" i="18"/>
  <c r="EJ110" i="18"/>
  <c r="EI110" i="18"/>
  <c r="FF108" i="18"/>
  <c r="FE108" i="18"/>
  <c r="EI108" i="18"/>
  <c r="EJ108" i="18"/>
  <c r="FF111" i="18"/>
  <c r="FE111" i="18"/>
  <c r="EI111" i="18"/>
  <c r="EJ111" i="18"/>
  <c r="G110" i="18"/>
  <c r="H110" i="18"/>
  <c r="G108" i="18"/>
  <c r="H108" i="18"/>
  <c r="G111" i="18"/>
  <c r="H111" i="18"/>
  <c r="EW106" i="18" l="1"/>
  <c r="D11" i="5" s="1"/>
  <c r="YI106" i="18"/>
  <c r="D34" i="5" s="1"/>
  <c r="QS104" i="18"/>
  <c r="QS106" i="18" s="1"/>
  <c r="D25" i="5" s="1"/>
  <c r="KU104" i="18"/>
  <c r="KU106" i="18" s="1"/>
  <c r="D18" i="5" s="1"/>
  <c r="AA111" i="18" l="1"/>
  <c r="AA110" i="18"/>
  <c r="AA109" i="18"/>
  <c r="AN104" i="18"/>
  <c r="AN102" i="18"/>
  <c r="AA107" i="18" s="1"/>
  <c r="AK101" i="18"/>
  <c r="Z109" i="18" s="1"/>
  <c r="AB101" i="18"/>
  <c r="Z107" i="18" s="1"/>
  <c r="Z101" i="18"/>
  <c r="AP100" i="18"/>
  <c r="AQ100" i="18" s="1"/>
  <c r="AO100" i="18"/>
  <c r="AN100" i="18"/>
  <c r="AM100" i="18"/>
  <c r="AL100" i="18"/>
  <c r="AH100" i="18"/>
  <c r="AG100" i="18"/>
  <c r="AE100" i="18"/>
  <c r="AD100" i="18"/>
  <c r="AC100" i="18"/>
  <c r="Y100" i="18"/>
  <c r="AP99" i="18"/>
  <c r="AQ99" i="18" s="1"/>
  <c r="AO99" i="18"/>
  <c r="AN99" i="18"/>
  <c r="AM99" i="18"/>
  <c r="AL99" i="18"/>
  <c r="AH99" i="18"/>
  <c r="AG99" i="18"/>
  <c r="AE99" i="18"/>
  <c r="AD99" i="18"/>
  <c r="AC99" i="18"/>
  <c r="Y99" i="18"/>
  <c r="AP98" i="18"/>
  <c r="AQ98" i="18" s="1"/>
  <c r="AO98" i="18"/>
  <c r="AN98" i="18"/>
  <c r="AM98" i="18"/>
  <c r="AL98" i="18"/>
  <c r="AH98" i="18"/>
  <c r="AG98" i="18"/>
  <c r="AE98" i="18"/>
  <c r="AD98" i="18"/>
  <c r="AC98" i="18"/>
  <c r="Y98" i="18"/>
  <c r="AP97" i="18"/>
  <c r="AQ97" i="18" s="1"/>
  <c r="AO97" i="18"/>
  <c r="AN97" i="18"/>
  <c r="AM97" i="18"/>
  <c r="AL97" i="18"/>
  <c r="AH97" i="18"/>
  <c r="AG97" i="18"/>
  <c r="AE97" i="18"/>
  <c r="AD97" i="18"/>
  <c r="AC97" i="18"/>
  <c r="Y97" i="18"/>
  <c r="AP96" i="18"/>
  <c r="AQ96" i="18" s="1"/>
  <c r="AO96" i="18"/>
  <c r="AN96" i="18"/>
  <c r="AM96" i="18"/>
  <c r="AL96" i="18"/>
  <c r="AH96" i="18"/>
  <c r="AG96" i="18"/>
  <c r="AE96" i="18"/>
  <c r="AD96" i="18"/>
  <c r="AC96" i="18"/>
  <c r="Y96" i="18"/>
  <c r="AP95" i="18"/>
  <c r="AQ95" i="18" s="1"/>
  <c r="AO95" i="18"/>
  <c r="AN95" i="18"/>
  <c r="AM95" i="18"/>
  <c r="AL95" i="18"/>
  <c r="AH95" i="18"/>
  <c r="AG95" i="18"/>
  <c r="AE95" i="18"/>
  <c r="AD95" i="18"/>
  <c r="AC95" i="18"/>
  <c r="Y95" i="18"/>
  <c r="AP94" i="18"/>
  <c r="AQ94" i="18" s="1"/>
  <c r="AO94" i="18"/>
  <c r="AN94" i="18"/>
  <c r="AM94" i="18"/>
  <c r="AL94" i="18"/>
  <c r="AH94" i="18"/>
  <c r="AG94" i="18"/>
  <c r="AE94" i="18"/>
  <c r="AD94" i="18"/>
  <c r="AC94" i="18"/>
  <c r="Y94" i="18"/>
  <c r="AP93" i="18"/>
  <c r="AQ93" i="18" s="1"/>
  <c r="AO93" i="18"/>
  <c r="AN93" i="18"/>
  <c r="AM93" i="18"/>
  <c r="AL93" i="18"/>
  <c r="AH93" i="18"/>
  <c r="AG93" i="18"/>
  <c r="AE93" i="18"/>
  <c r="AD93" i="18"/>
  <c r="AC93" i="18"/>
  <c r="Y93" i="18"/>
  <c r="AP92" i="18"/>
  <c r="AQ92" i="18" s="1"/>
  <c r="AO92" i="18"/>
  <c r="AN92" i="18"/>
  <c r="AM92" i="18"/>
  <c r="AL92" i="18"/>
  <c r="AH92" i="18"/>
  <c r="AG92" i="18"/>
  <c r="AE92" i="18"/>
  <c r="AD92" i="18"/>
  <c r="AC92" i="18"/>
  <c r="Y92" i="18"/>
  <c r="AP91" i="18"/>
  <c r="AQ91" i="18" s="1"/>
  <c r="AO91" i="18"/>
  <c r="AN91" i="18"/>
  <c r="AM91" i="18"/>
  <c r="AL91" i="18"/>
  <c r="AH91" i="18"/>
  <c r="AG91" i="18"/>
  <c r="AE91" i="18"/>
  <c r="AD91" i="18"/>
  <c r="AC91" i="18"/>
  <c r="Y91" i="18"/>
  <c r="AP90" i="18"/>
  <c r="AQ90" i="18" s="1"/>
  <c r="AO90" i="18"/>
  <c r="AN90" i="18"/>
  <c r="AM90" i="18"/>
  <c r="AL90" i="18"/>
  <c r="AH90" i="18"/>
  <c r="AG90" i="18"/>
  <c r="AE90" i="18"/>
  <c r="AD90" i="18"/>
  <c r="AC90" i="18"/>
  <c r="Y90" i="18"/>
  <c r="AP89" i="18"/>
  <c r="AQ89" i="18" s="1"/>
  <c r="AO89" i="18"/>
  <c r="AN89" i="18"/>
  <c r="AM89" i="18"/>
  <c r="AL89" i="18"/>
  <c r="AH89" i="18"/>
  <c r="AG89" i="18"/>
  <c r="AE89" i="18"/>
  <c r="AD89" i="18"/>
  <c r="AC89" i="18"/>
  <c r="Y89" i="18"/>
  <c r="AP88" i="18"/>
  <c r="AQ88" i="18" s="1"/>
  <c r="AO88" i="18"/>
  <c r="AN88" i="18"/>
  <c r="AM88" i="18"/>
  <c r="AL88" i="18"/>
  <c r="AH88" i="18"/>
  <c r="AG88" i="18"/>
  <c r="AE88" i="18"/>
  <c r="AD88" i="18"/>
  <c r="AC88" i="18"/>
  <c r="Y88" i="18"/>
  <c r="AP87" i="18"/>
  <c r="AQ87" i="18" s="1"/>
  <c r="AO87" i="18"/>
  <c r="AN87" i="18"/>
  <c r="AM87" i="18"/>
  <c r="AL87" i="18"/>
  <c r="AH87" i="18"/>
  <c r="AG87" i="18"/>
  <c r="AE87" i="18"/>
  <c r="AD87" i="18"/>
  <c r="AC87" i="18"/>
  <c r="Y87" i="18"/>
  <c r="AP86" i="18"/>
  <c r="AQ86" i="18" s="1"/>
  <c r="AO86" i="18"/>
  <c r="AN86" i="18"/>
  <c r="AM86" i="18"/>
  <c r="AL86" i="18"/>
  <c r="AH86" i="18"/>
  <c r="AG86" i="18"/>
  <c r="AE86" i="18"/>
  <c r="AD86" i="18"/>
  <c r="AC86" i="18"/>
  <c r="Y86" i="18"/>
  <c r="AP85" i="18"/>
  <c r="AQ85" i="18" s="1"/>
  <c r="AO85" i="18"/>
  <c r="AN85" i="18"/>
  <c r="AM85" i="18"/>
  <c r="AL85" i="18"/>
  <c r="AH85" i="18"/>
  <c r="AG85" i="18"/>
  <c r="AE85" i="18"/>
  <c r="AD85" i="18"/>
  <c r="AC85" i="18"/>
  <c r="Y85" i="18"/>
  <c r="AP84" i="18"/>
  <c r="AQ84" i="18" s="1"/>
  <c r="AO84" i="18"/>
  <c r="AN84" i="18"/>
  <c r="AM84" i="18"/>
  <c r="AL84" i="18"/>
  <c r="AH84" i="18"/>
  <c r="AG84" i="18"/>
  <c r="AE84" i="18"/>
  <c r="AD84" i="18"/>
  <c r="AC84" i="18"/>
  <c r="Y84" i="18"/>
  <c r="AP83" i="18"/>
  <c r="AQ83" i="18" s="1"/>
  <c r="AO83" i="18"/>
  <c r="AN83" i="18"/>
  <c r="AM83" i="18"/>
  <c r="AL83" i="18"/>
  <c r="AH83" i="18"/>
  <c r="AG83" i="18"/>
  <c r="AE83" i="18"/>
  <c r="AD83" i="18"/>
  <c r="AC83" i="18"/>
  <c r="Y83" i="18"/>
  <c r="AP82" i="18"/>
  <c r="AQ82" i="18" s="1"/>
  <c r="AO82" i="18"/>
  <c r="AN82" i="18"/>
  <c r="AM82" i="18"/>
  <c r="AL82" i="18"/>
  <c r="AH82" i="18"/>
  <c r="AG82" i="18"/>
  <c r="AE82" i="18"/>
  <c r="AD82" i="18"/>
  <c r="AC82" i="18"/>
  <c r="Y82" i="18"/>
  <c r="AP81" i="18"/>
  <c r="AQ81" i="18" s="1"/>
  <c r="AO81" i="18"/>
  <c r="AN81" i="18"/>
  <c r="AM81" i="18"/>
  <c r="AL81" i="18"/>
  <c r="AH81" i="18"/>
  <c r="AG81" i="18"/>
  <c r="AE81" i="18"/>
  <c r="AD81" i="18"/>
  <c r="AC81" i="18"/>
  <c r="Y81" i="18"/>
  <c r="AP80" i="18"/>
  <c r="AQ80" i="18" s="1"/>
  <c r="AO80" i="18"/>
  <c r="AN80" i="18"/>
  <c r="AM80" i="18"/>
  <c r="AL80" i="18"/>
  <c r="AH80" i="18"/>
  <c r="AG80" i="18"/>
  <c r="AE80" i="18"/>
  <c r="AD80" i="18"/>
  <c r="AC80" i="18"/>
  <c r="Y80" i="18"/>
  <c r="AP79" i="18"/>
  <c r="AQ79" i="18" s="1"/>
  <c r="AO79" i="18"/>
  <c r="AN79" i="18"/>
  <c r="AM79" i="18"/>
  <c r="AL79" i="18"/>
  <c r="AH79" i="18"/>
  <c r="AG79" i="18"/>
  <c r="AE79" i="18"/>
  <c r="AD79" i="18"/>
  <c r="AC79" i="18"/>
  <c r="Y79" i="18"/>
  <c r="AP78" i="18"/>
  <c r="AQ78" i="18" s="1"/>
  <c r="AO78" i="18"/>
  <c r="AN78" i="18"/>
  <c r="AM78" i="18"/>
  <c r="AL78" i="18"/>
  <c r="AH78" i="18"/>
  <c r="AG78" i="18"/>
  <c r="AE78" i="18"/>
  <c r="AD78" i="18"/>
  <c r="AC78" i="18"/>
  <c r="Y78" i="18"/>
  <c r="AP77" i="18"/>
  <c r="AQ77" i="18" s="1"/>
  <c r="AO77" i="18"/>
  <c r="AN77" i="18"/>
  <c r="AM77" i="18"/>
  <c r="AL77" i="18"/>
  <c r="AH77" i="18"/>
  <c r="AG77" i="18"/>
  <c r="AE77" i="18"/>
  <c r="AD77" i="18"/>
  <c r="AC77" i="18"/>
  <c r="Y77" i="18"/>
  <c r="AP76" i="18"/>
  <c r="AQ76" i="18" s="1"/>
  <c r="AO76" i="18"/>
  <c r="AN76" i="18"/>
  <c r="AM76" i="18"/>
  <c r="AL76" i="18"/>
  <c r="AH76" i="18"/>
  <c r="AG76" i="18"/>
  <c r="AE76" i="18"/>
  <c r="AD76" i="18"/>
  <c r="AC76" i="18"/>
  <c r="Y76" i="18"/>
  <c r="AP75" i="18"/>
  <c r="AQ75" i="18" s="1"/>
  <c r="AO75" i="18"/>
  <c r="AN75" i="18"/>
  <c r="AM75" i="18"/>
  <c r="AL75" i="18"/>
  <c r="AH75" i="18"/>
  <c r="AG75" i="18"/>
  <c r="AE75" i="18"/>
  <c r="AD75" i="18"/>
  <c r="AC75" i="18"/>
  <c r="Y75" i="18"/>
  <c r="AP74" i="18"/>
  <c r="AQ74" i="18" s="1"/>
  <c r="AO74" i="18"/>
  <c r="AN74" i="18"/>
  <c r="AM74" i="18"/>
  <c r="AL74" i="18"/>
  <c r="AH74" i="18"/>
  <c r="AG74" i="18"/>
  <c r="AE74" i="18"/>
  <c r="AD74" i="18"/>
  <c r="AC74" i="18"/>
  <c r="Y74" i="18"/>
  <c r="AP73" i="18"/>
  <c r="AQ73" i="18" s="1"/>
  <c r="AO73" i="18"/>
  <c r="AN73" i="18"/>
  <c r="AM73" i="18"/>
  <c r="AL73" i="18"/>
  <c r="AH73" i="18"/>
  <c r="AG73" i="18"/>
  <c r="AE73" i="18"/>
  <c r="AD73" i="18"/>
  <c r="AC73" i="18"/>
  <c r="Y73" i="18"/>
  <c r="AP72" i="18"/>
  <c r="AQ72" i="18" s="1"/>
  <c r="AO72" i="18"/>
  <c r="AN72" i="18"/>
  <c r="AM72" i="18"/>
  <c r="AL72" i="18"/>
  <c r="AH72" i="18"/>
  <c r="AG72" i="18"/>
  <c r="AE72" i="18"/>
  <c r="AD72" i="18"/>
  <c r="AC72" i="18"/>
  <c r="Y72" i="18"/>
  <c r="AP71" i="18"/>
  <c r="AQ71" i="18" s="1"/>
  <c r="AO71" i="18"/>
  <c r="AN71" i="18"/>
  <c r="AM71" i="18"/>
  <c r="AL71" i="18"/>
  <c r="AH71" i="18"/>
  <c r="AG71" i="18"/>
  <c r="AE71" i="18"/>
  <c r="AD71" i="18"/>
  <c r="AC71" i="18"/>
  <c r="Y71" i="18"/>
  <c r="AP70" i="18"/>
  <c r="AQ70" i="18" s="1"/>
  <c r="AO70" i="18"/>
  <c r="AN70" i="18"/>
  <c r="AM70" i="18"/>
  <c r="AL70" i="18"/>
  <c r="AH70" i="18"/>
  <c r="AG70" i="18"/>
  <c r="AE70" i="18"/>
  <c r="AD70" i="18"/>
  <c r="AC70" i="18"/>
  <c r="Y70" i="18"/>
  <c r="AP69" i="18"/>
  <c r="AQ69" i="18" s="1"/>
  <c r="AO69" i="18"/>
  <c r="AN69" i="18"/>
  <c r="AM69" i="18"/>
  <c r="AL69" i="18"/>
  <c r="AH69" i="18"/>
  <c r="AG69" i="18"/>
  <c r="AE69" i="18"/>
  <c r="AD69" i="18"/>
  <c r="AC69" i="18"/>
  <c r="Y69" i="18"/>
  <c r="AP68" i="18"/>
  <c r="AQ68" i="18" s="1"/>
  <c r="AO68" i="18"/>
  <c r="AN68" i="18"/>
  <c r="AM68" i="18"/>
  <c r="AL68" i="18"/>
  <c r="AH68" i="18"/>
  <c r="AG68" i="18"/>
  <c r="AE68" i="18"/>
  <c r="AD68" i="18"/>
  <c r="AC68" i="18"/>
  <c r="Y68" i="18"/>
  <c r="AP67" i="18"/>
  <c r="AQ67" i="18" s="1"/>
  <c r="AO67" i="18"/>
  <c r="AN67" i="18"/>
  <c r="AM67" i="18"/>
  <c r="AL67" i="18"/>
  <c r="AH67" i="18"/>
  <c r="AG67" i="18"/>
  <c r="AE67" i="18"/>
  <c r="AD67" i="18"/>
  <c r="AC67" i="18"/>
  <c r="Y67" i="18"/>
  <c r="AP66" i="18"/>
  <c r="AQ66" i="18" s="1"/>
  <c r="AO66" i="18"/>
  <c r="AN66" i="18"/>
  <c r="AM66" i="18"/>
  <c r="AL66" i="18"/>
  <c r="AH66" i="18"/>
  <c r="AG66" i="18"/>
  <c r="AE66" i="18"/>
  <c r="AD66" i="18"/>
  <c r="AC66" i="18"/>
  <c r="Y66" i="18"/>
  <c r="AP65" i="18"/>
  <c r="AQ65" i="18" s="1"/>
  <c r="AO65" i="18"/>
  <c r="AN65" i="18"/>
  <c r="AM65" i="18"/>
  <c r="AL65" i="18"/>
  <c r="AH65" i="18"/>
  <c r="AG65" i="18"/>
  <c r="AE65" i="18"/>
  <c r="AD65" i="18"/>
  <c r="AC65" i="18"/>
  <c r="Y65" i="18"/>
  <c r="AP64" i="18"/>
  <c r="AQ64" i="18" s="1"/>
  <c r="AO64" i="18"/>
  <c r="AN64" i="18"/>
  <c r="AM64" i="18"/>
  <c r="AL64" i="18"/>
  <c r="AH64" i="18"/>
  <c r="AG64" i="18"/>
  <c r="AE64" i="18"/>
  <c r="AD64" i="18"/>
  <c r="AC64" i="18"/>
  <c r="Y64" i="18"/>
  <c r="AP63" i="18"/>
  <c r="AQ63" i="18" s="1"/>
  <c r="AO63" i="18"/>
  <c r="AN63" i="18"/>
  <c r="AM63" i="18"/>
  <c r="AL63" i="18"/>
  <c r="AH63" i="18"/>
  <c r="AE63" i="18"/>
  <c r="AC63" i="18"/>
  <c r="AD63" i="18" s="1"/>
  <c r="AG63" i="18" s="1"/>
  <c r="Y63" i="18"/>
  <c r="AP62" i="18"/>
  <c r="AN62" i="18"/>
  <c r="AM62" i="18"/>
  <c r="AO62" i="18" s="1"/>
  <c r="AL62" i="18"/>
  <c r="AH62" i="18"/>
  <c r="AE62" i="18"/>
  <c r="AC62" i="18"/>
  <c r="AD62" i="18" s="1"/>
  <c r="Y62" i="18"/>
  <c r="AP61" i="18"/>
  <c r="AQ61" i="18" s="1"/>
  <c r="AO61" i="18"/>
  <c r="AN61" i="18"/>
  <c r="AM61" i="18"/>
  <c r="AL61" i="18"/>
  <c r="AH61" i="18"/>
  <c r="AG61" i="18"/>
  <c r="AE61" i="18"/>
  <c r="AD61" i="18"/>
  <c r="AC61" i="18"/>
  <c r="Y61" i="18"/>
  <c r="AP60" i="18"/>
  <c r="AQ60" i="18" s="1"/>
  <c r="AO60" i="18"/>
  <c r="AN60" i="18"/>
  <c r="AM60" i="18"/>
  <c r="AL60" i="18"/>
  <c r="AH60" i="18"/>
  <c r="AE60" i="18"/>
  <c r="AD60" i="18"/>
  <c r="AG60" i="18" s="1"/>
  <c r="AC60" i="18"/>
  <c r="Y60" i="18"/>
  <c r="AP59" i="18"/>
  <c r="AQ59" i="18" s="1"/>
  <c r="AO59" i="18"/>
  <c r="AN59" i="18"/>
  <c r="AM59" i="18"/>
  <c r="AL59" i="18"/>
  <c r="AH59" i="18"/>
  <c r="AE59" i="18"/>
  <c r="AC59" i="18"/>
  <c r="AD59" i="18" s="1"/>
  <c r="AG59" i="18" s="1"/>
  <c r="Y59" i="18"/>
  <c r="AP58" i="18"/>
  <c r="AQ58" i="18" s="1"/>
  <c r="AO58" i="18"/>
  <c r="AN58" i="18"/>
  <c r="AM58" i="18"/>
  <c r="AL58" i="18"/>
  <c r="AH58" i="18"/>
  <c r="AG58" i="18"/>
  <c r="AE58" i="18"/>
  <c r="AD58" i="18"/>
  <c r="AC58" i="18"/>
  <c r="Y58" i="18"/>
  <c r="AP57" i="18"/>
  <c r="AQ57" i="18" s="1"/>
  <c r="AO57" i="18"/>
  <c r="AN57" i="18"/>
  <c r="AM57" i="18"/>
  <c r="AL57" i="18"/>
  <c r="AH57" i="18"/>
  <c r="AG57" i="18"/>
  <c r="AE57" i="18"/>
  <c r="AD57" i="18"/>
  <c r="AC57" i="18"/>
  <c r="Y57" i="18"/>
  <c r="AP56" i="18"/>
  <c r="AQ56" i="18" s="1"/>
  <c r="AO56" i="18"/>
  <c r="AN56" i="18"/>
  <c r="AM56" i="18"/>
  <c r="AL56" i="18"/>
  <c r="AH56" i="18"/>
  <c r="AG56" i="18"/>
  <c r="AE56" i="18"/>
  <c r="AD56" i="18"/>
  <c r="AC56" i="18"/>
  <c r="AP55" i="18"/>
  <c r="AQ55" i="18" s="1"/>
  <c r="AO55" i="18"/>
  <c r="AN55" i="18"/>
  <c r="AM55" i="18"/>
  <c r="AL55" i="18"/>
  <c r="AH55" i="18"/>
  <c r="AG55" i="18"/>
  <c r="AE55" i="18"/>
  <c r="AD55" i="18"/>
  <c r="AC55" i="18"/>
  <c r="Y55" i="18"/>
  <c r="AP54" i="18"/>
  <c r="AQ54" i="18" s="1"/>
  <c r="AO54" i="18"/>
  <c r="AN54" i="18"/>
  <c r="AM54" i="18"/>
  <c r="AL54" i="18"/>
  <c r="AH54" i="18"/>
  <c r="AE54" i="18"/>
  <c r="AC54" i="18"/>
  <c r="AD54" i="18" s="1"/>
  <c r="AG54" i="18" s="1"/>
  <c r="Y54" i="18"/>
  <c r="AP53" i="18"/>
  <c r="AQ53" i="18" s="1"/>
  <c r="AO53" i="18"/>
  <c r="AN53" i="18"/>
  <c r="AM53" i="18"/>
  <c r="AL53" i="18"/>
  <c r="AH53" i="18"/>
  <c r="AE53" i="18"/>
  <c r="AC53" i="18"/>
  <c r="AD53" i="18" s="1"/>
  <c r="Y53" i="18"/>
  <c r="AP52" i="18"/>
  <c r="AQ52" i="18" s="1"/>
  <c r="AO52" i="18"/>
  <c r="AN52" i="18"/>
  <c r="AM52" i="18"/>
  <c r="AL52" i="18"/>
  <c r="AH52" i="18"/>
  <c r="AG52" i="18"/>
  <c r="AE52" i="18"/>
  <c r="AD52" i="18"/>
  <c r="AC52" i="18"/>
  <c r="Y52" i="18"/>
  <c r="AP51" i="18"/>
  <c r="AQ51" i="18" s="1"/>
  <c r="AO51" i="18"/>
  <c r="AN51" i="18"/>
  <c r="AM51" i="18"/>
  <c r="AL51" i="18"/>
  <c r="AH51" i="18"/>
  <c r="AE51" i="18"/>
  <c r="AC51" i="18"/>
  <c r="AD51" i="18" s="1"/>
  <c r="AG51" i="18" s="1"/>
  <c r="Y51" i="18"/>
  <c r="AP50" i="18"/>
  <c r="AO50" i="18"/>
  <c r="AN50" i="18"/>
  <c r="AM50" i="18"/>
  <c r="AL50" i="18"/>
  <c r="AH50" i="18"/>
  <c r="AE50" i="18"/>
  <c r="AD50" i="18"/>
  <c r="AC50" i="18"/>
  <c r="Y50" i="18"/>
  <c r="AP49" i="18"/>
  <c r="AQ49" i="18" s="1"/>
  <c r="AO49" i="18"/>
  <c r="AN49" i="18"/>
  <c r="AM49" i="18"/>
  <c r="AL49" i="18"/>
  <c r="AH49" i="18"/>
  <c r="AG49" i="18"/>
  <c r="AE49" i="18"/>
  <c r="AD49" i="18"/>
  <c r="AC49" i="18"/>
  <c r="Y49" i="18"/>
  <c r="AP48" i="18"/>
  <c r="AQ48" i="18" s="1"/>
  <c r="AO48" i="18"/>
  <c r="AN48" i="18"/>
  <c r="AM48" i="18"/>
  <c r="AL48" i="18"/>
  <c r="AH48" i="18"/>
  <c r="AE48" i="18"/>
  <c r="AC48" i="18"/>
  <c r="AD48" i="18" s="1"/>
  <c r="AG48" i="18" s="1"/>
  <c r="Y48" i="18"/>
  <c r="AP47" i="18"/>
  <c r="AQ47" i="18" s="1"/>
  <c r="AO47" i="18"/>
  <c r="AN47" i="18"/>
  <c r="AM47" i="18"/>
  <c r="AL47" i="18"/>
  <c r="AH47" i="18"/>
  <c r="AE47" i="18"/>
  <c r="AC47" i="18"/>
  <c r="AD47" i="18" s="1"/>
  <c r="Y47" i="18"/>
  <c r="AP46" i="18"/>
  <c r="AQ46" i="18" s="1"/>
  <c r="AO46" i="18"/>
  <c r="AN46" i="18"/>
  <c r="AM46" i="18"/>
  <c r="AL46" i="18"/>
  <c r="AH46" i="18"/>
  <c r="AG46" i="18"/>
  <c r="AE46" i="18"/>
  <c r="AD46" i="18"/>
  <c r="AC46" i="18"/>
  <c r="Y46" i="18"/>
  <c r="AP45" i="18"/>
  <c r="AQ45" i="18" s="1"/>
  <c r="AO45" i="18"/>
  <c r="AN45" i="18"/>
  <c r="AM45" i="18"/>
  <c r="AL45" i="18"/>
  <c r="AH45" i="18"/>
  <c r="AE45" i="18"/>
  <c r="AC45" i="18"/>
  <c r="AD45" i="18" s="1"/>
  <c r="AG45" i="18" s="1"/>
  <c r="Y45" i="18"/>
  <c r="AP44" i="18"/>
  <c r="AQ44" i="18" s="1"/>
  <c r="AO44" i="18"/>
  <c r="AN44" i="18"/>
  <c r="AM44" i="18"/>
  <c r="AL44" i="18"/>
  <c r="AH44" i="18"/>
  <c r="AE44" i="18"/>
  <c r="AD44" i="18"/>
  <c r="AC44" i="18"/>
  <c r="Y44" i="18"/>
  <c r="AP43" i="18"/>
  <c r="AQ43" i="18" s="1"/>
  <c r="AO43" i="18"/>
  <c r="AN43" i="18"/>
  <c r="AM43" i="18"/>
  <c r="AL43" i="18"/>
  <c r="AH43" i="18"/>
  <c r="AG43" i="18"/>
  <c r="AE43" i="18"/>
  <c r="AD43" i="18"/>
  <c r="AC43" i="18"/>
  <c r="Y43" i="18"/>
  <c r="AP42" i="18"/>
  <c r="AQ42" i="18" s="1"/>
  <c r="AO42" i="18"/>
  <c r="AN42" i="18"/>
  <c r="AM42" i="18"/>
  <c r="AL42" i="18"/>
  <c r="AH42" i="18"/>
  <c r="AE42" i="18"/>
  <c r="AD42" i="18"/>
  <c r="AG42" i="18" s="1"/>
  <c r="AC42" i="18"/>
  <c r="Y42" i="18"/>
  <c r="AP41" i="18"/>
  <c r="AQ41" i="18" s="1"/>
  <c r="AO41" i="18"/>
  <c r="AN41" i="18"/>
  <c r="AM41" i="18"/>
  <c r="AL41" i="18"/>
  <c r="AH41" i="18"/>
  <c r="AE41" i="18"/>
  <c r="AC41" i="18"/>
  <c r="AD41" i="18" s="1"/>
  <c r="Y41" i="18"/>
  <c r="AP40" i="18"/>
  <c r="AQ40" i="18" s="1"/>
  <c r="AO40" i="18"/>
  <c r="AN40" i="18"/>
  <c r="AM40" i="18"/>
  <c r="AL40" i="18"/>
  <c r="AH40" i="18"/>
  <c r="AG40" i="18"/>
  <c r="AE40" i="18"/>
  <c r="AD40" i="18"/>
  <c r="AC40" i="18"/>
  <c r="Y40" i="18"/>
  <c r="AP39" i="18"/>
  <c r="AQ39" i="18" s="1"/>
  <c r="AO39" i="18"/>
  <c r="AN39" i="18"/>
  <c r="AM39" i="18"/>
  <c r="AL39" i="18"/>
  <c r="AH39" i="18"/>
  <c r="AG39" i="18"/>
  <c r="AE39" i="18"/>
  <c r="AD39" i="18"/>
  <c r="AC39" i="18"/>
  <c r="Y39" i="18"/>
  <c r="AP38" i="18"/>
  <c r="AQ38" i="18" s="1"/>
  <c r="AO38" i="18"/>
  <c r="AN38" i="18"/>
  <c r="AM38" i="18"/>
  <c r="AL38" i="18"/>
  <c r="AH38" i="18"/>
  <c r="AG38" i="18"/>
  <c r="AE38" i="18"/>
  <c r="AD38" i="18"/>
  <c r="AC38" i="18"/>
  <c r="AP37" i="18"/>
  <c r="AQ37" i="18" s="1"/>
  <c r="AO37" i="18"/>
  <c r="AN37" i="18"/>
  <c r="AM37" i="18"/>
  <c r="AL37" i="18"/>
  <c r="AH37" i="18"/>
  <c r="AG37" i="18"/>
  <c r="AE37" i="18"/>
  <c r="AD37" i="18"/>
  <c r="AC37" i="18"/>
  <c r="Y37" i="18"/>
  <c r="AP36" i="18"/>
  <c r="AQ36" i="18" s="1"/>
  <c r="AO36" i="18"/>
  <c r="AN36" i="18"/>
  <c r="AM36" i="18"/>
  <c r="AL36" i="18"/>
  <c r="AH36" i="18"/>
  <c r="AE36" i="18"/>
  <c r="AD36" i="18"/>
  <c r="AG36" i="18" s="1"/>
  <c r="AC36" i="18"/>
  <c r="Y36" i="18"/>
  <c r="AP35" i="18"/>
  <c r="AN35" i="18"/>
  <c r="AM35" i="18"/>
  <c r="AO35" i="18" s="1"/>
  <c r="AL35" i="18"/>
  <c r="AH35" i="18"/>
  <c r="AE35" i="18"/>
  <c r="AD35" i="18"/>
  <c r="AC35" i="18"/>
  <c r="Y35" i="18"/>
  <c r="AP34" i="18"/>
  <c r="AQ34" i="18" s="1"/>
  <c r="AO34" i="18"/>
  <c r="AN34" i="18"/>
  <c r="AM34" i="18"/>
  <c r="AL34" i="18"/>
  <c r="AH34" i="18"/>
  <c r="AG34" i="18"/>
  <c r="AE34" i="18"/>
  <c r="AD34" i="18"/>
  <c r="AC34" i="18"/>
  <c r="Y34" i="18"/>
  <c r="AP33" i="18"/>
  <c r="AQ33" i="18" s="1"/>
  <c r="AO33" i="18"/>
  <c r="AN33" i="18"/>
  <c r="AM33" i="18"/>
  <c r="AL33" i="18"/>
  <c r="AH33" i="18"/>
  <c r="AE33" i="18"/>
  <c r="AC33" i="18"/>
  <c r="AD33" i="18" s="1"/>
  <c r="AG33" i="18" s="1"/>
  <c r="Y33" i="18"/>
  <c r="AP32" i="18"/>
  <c r="AN32" i="18"/>
  <c r="AM32" i="18"/>
  <c r="AO32" i="18" s="1"/>
  <c r="AL32" i="18"/>
  <c r="AH32" i="18"/>
  <c r="AE32" i="18"/>
  <c r="AC32" i="18"/>
  <c r="AD32" i="18" s="1"/>
  <c r="Y32" i="18"/>
  <c r="AP31" i="18"/>
  <c r="AQ31" i="18" s="1"/>
  <c r="AO31" i="18"/>
  <c r="AN31" i="18"/>
  <c r="AM31" i="18"/>
  <c r="AL31" i="18"/>
  <c r="AH31" i="18"/>
  <c r="AG31" i="18"/>
  <c r="AE31" i="18"/>
  <c r="AD31" i="18"/>
  <c r="AC31" i="18"/>
  <c r="Y31" i="18"/>
  <c r="AP30" i="18"/>
  <c r="AQ30" i="18" s="1"/>
  <c r="AO30" i="18"/>
  <c r="AN30" i="18"/>
  <c r="AM30" i="18"/>
  <c r="AL30" i="18"/>
  <c r="AH30" i="18"/>
  <c r="AE30" i="18"/>
  <c r="AC30" i="18"/>
  <c r="AD30" i="18" s="1"/>
  <c r="AG30" i="18" s="1"/>
  <c r="Y30" i="18"/>
  <c r="AP29" i="18"/>
  <c r="AN29" i="18"/>
  <c r="AM29" i="18"/>
  <c r="AO29" i="18" s="1"/>
  <c r="AL29" i="18"/>
  <c r="AH29" i="18"/>
  <c r="AE29" i="18"/>
  <c r="AC29" i="18"/>
  <c r="AD29" i="18" s="1"/>
  <c r="Y29" i="18"/>
  <c r="AP28" i="18"/>
  <c r="AQ28" i="18" s="1"/>
  <c r="AO28" i="18"/>
  <c r="AN28" i="18"/>
  <c r="AM28" i="18"/>
  <c r="AL28" i="18"/>
  <c r="AH28" i="18"/>
  <c r="AG28" i="18"/>
  <c r="AE28" i="18"/>
  <c r="AD28" i="18"/>
  <c r="AC28" i="18"/>
  <c r="Y28" i="18"/>
  <c r="AP27" i="18"/>
  <c r="AQ27" i="18" s="1"/>
  <c r="AO27" i="18"/>
  <c r="AN27" i="18"/>
  <c r="AM27" i="18"/>
  <c r="AL27" i="18"/>
  <c r="AH27" i="18"/>
  <c r="AG27" i="18"/>
  <c r="AE27" i="18"/>
  <c r="AD27" i="18"/>
  <c r="AC27" i="18"/>
  <c r="Y27" i="18"/>
  <c r="AP26" i="18"/>
  <c r="AN26" i="18"/>
  <c r="AM26" i="18"/>
  <c r="AO26" i="18" s="1"/>
  <c r="AL26" i="18"/>
  <c r="AH26" i="18"/>
  <c r="AE26" i="18"/>
  <c r="AC26" i="18"/>
  <c r="AD26" i="18" s="1"/>
  <c r="Y26" i="18"/>
  <c r="AP25" i="18"/>
  <c r="AQ25" i="18" s="1"/>
  <c r="AO25" i="18"/>
  <c r="AN25" i="18"/>
  <c r="AM25" i="18"/>
  <c r="AL25" i="18"/>
  <c r="AH25" i="18"/>
  <c r="AG25" i="18"/>
  <c r="AE25" i="18"/>
  <c r="AD25" i="18"/>
  <c r="AC25" i="18"/>
  <c r="Y25" i="18"/>
  <c r="AP24" i="18"/>
  <c r="AQ24" i="18" s="1"/>
  <c r="AO24" i="18"/>
  <c r="AN24" i="18"/>
  <c r="AM24" i="18"/>
  <c r="AL24" i="18"/>
  <c r="AH24" i="18"/>
  <c r="AG24" i="18"/>
  <c r="AE24" i="18"/>
  <c r="AD24" i="18"/>
  <c r="AC24" i="18"/>
  <c r="Y24" i="18"/>
  <c r="AP23" i="18"/>
  <c r="AQ23" i="18" s="1"/>
  <c r="AO23" i="18"/>
  <c r="AN23" i="18"/>
  <c r="AM23" i="18"/>
  <c r="AL23" i="18"/>
  <c r="AH23" i="18"/>
  <c r="AE23" i="18"/>
  <c r="AC23" i="18"/>
  <c r="AD23" i="18" s="1"/>
  <c r="AG23" i="18" s="1"/>
  <c r="Y23" i="18"/>
  <c r="AP22" i="18"/>
  <c r="AQ22" i="18" s="1"/>
  <c r="AO22" i="18"/>
  <c r="AN22" i="18"/>
  <c r="AM22" i="18"/>
  <c r="AL22" i="18"/>
  <c r="AH22" i="18"/>
  <c r="AG22" i="18"/>
  <c r="AE22" i="18"/>
  <c r="AD22" i="18"/>
  <c r="AC22" i="18"/>
  <c r="Y22" i="18"/>
  <c r="AP21" i="18"/>
  <c r="AQ21" i="18" s="1"/>
  <c r="AO21" i="18"/>
  <c r="AN21" i="18"/>
  <c r="AM21" i="18"/>
  <c r="AL21" i="18"/>
  <c r="AH21" i="18"/>
  <c r="AG21" i="18"/>
  <c r="AE21" i="18"/>
  <c r="AD21" i="18"/>
  <c r="AC21" i="18"/>
  <c r="Y21" i="18"/>
  <c r="AP20" i="18"/>
  <c r="AQ20" i="18" s="1"/>
  <c r="AO20" i="18"/>
  <c r="AN20" i="18"/>
  <c r="AM20" i="18"/>
  <c r="AL20" i="18"/>
  <c r="AH20" i="18"/>
  <c r="AE20" i="18"/>
  <c r="AD20" i="18"/>
  <c r="AC20" i="18"/>
  <c r="Y20" i="18"/>
  <c r="AP19" i="18"/>
  <c r="AQ19" i="18" s="1"/>
  <c r="AO19" i="18"/>
  <c r="AN19" i="18"/>
  <c r="AM19" i="18"/>
  <c r="AL19" i="18"/>
  <c r="AH19" i="18"/>
  <c r="AG19" i="18"/>
  <c r="AE19" i="18"/>
  <c r="AD19" i="18"/>
  <c r="AC19" i="18"/>
  <c r="Y19" i="18"/>
  <c r="AP18" i="18"/>
  <c r="AQ18" i="18" s="1"/>
  <c r="AO18" i="18"/>
  <c r="AN18" i="18"/>
  <c r="AM18" i="18"/>
  <c r="AL18" i="18"/>
  <c r="AH18" i="18"/>
  <c r="AG18" i="18"/>
  <c r="AE18" i="18"/>
  <c r="AD18" i="18"/>
  <c r="AC18" i="18"/>
  <c r="Y18" i="18"/>
  <c r="AP17" i="18"/>
  <c r="AQ17" i="18" s="1"/>
  <c r="AO17" i="18"/>
  <c r="AN17" i="18"/>
  <c r="AM17" i="18"/>
  <c r="AL17" i="18"/>
  <c r="AH17" i="18"/>
  <c r="AE17" i="18"/>
  <c r="AC17" i="18"/>
  <c r="AD17" i="18" s="1"/>
  <c r="Y17" i="18"/>
  <c r="AP16" i="18"/>
  <c r="AQ16" i="18" s="1"/>
  <c r="AO16" i="18"/>
  <c r="AN16" i="18"/>
  <c r="AM16" i="18"/>
  <c r="AL16" i="18"/>
  <c r="AH16" i="18"/>
  <c r="AG16" i="18"/>
  <c r="AE16" i="18"/>
  <c r="AD16" i="18"/>
  <c r="AC16" i="18"/>
  <c r="Y16" i="18"/>
  <c r="AP15" i="18"/>
  <c r="AQ15" i="18" s="1"/>
  <c r="AO15" i="18"/>
  <c r="AN15" i="18"/>
  <c r="AM15" i="18"/>
  <c r="AL15" i="18"/>
  <c r="AH15" i="18"/>
  <c r="AG15" i="18"/>
  <c r="AE15" i="18"/>
  <c r="AD15" i="18"/>
  <c r="AC15" i="18"/>
  <c r="Y15" i="18"/>
  <c r="AP14" i="18"/>
  <c r="AQ14" i="18" s="1"/>
  <c r="AO14" i="18"/>
  <c r="AN14" i="18"/>
  <c r="AM14" i="18"/>
  <c r="AL14" i="18"/>
  <c r="AH14" i="18"/>
  <c r="AG14" i="18"/>
  <c r="AE14" i="18"/>
  <c r="AD14" i="18"/>
  <c r="AC14" i="18"/>
  <c r="AP13" i="18"/>
  <c r="AQ13" i="18" s="1"/>
  <c r="AO13" i="18"/>
  <c r="AN13" i="18"/>
  <c r="AM13" i="18"/>
  <c r="AL13" i="18"/>
  <c r="AH13" i="18"/>
  <c r="AG13" i="18"/>
  <c r="AE13" i="18"/>
  <c r="AD13" i="18"/>
  <c r="AC13" i="18"/>
  <c r="Y13" i="18"/>
  <c r="AP12" i="18"/>
  <c r="AQ12" i="18" s="1"/>
  <c r="AO12" i="18"/>
  <c r="AN12" i="18"/>
  <c r="AM12" i="18"/>
  <c r="AL12" i="18"/>
  <c r="AH12" i="18"/>
  <c r="AE12" i="18"/>
  <c r="AD12" i="18"/>
  <c r="AG12" i="18" s="1"/>
  <c r="AC12" i="18"/>
  <c r="Y12" i="18"/>
  <c r="AP11" i="18"/>
  <c r="AQ11" i="18" s="1"/>
  <c r="AO11" i="18"/>
  <c r="AN11" i="18"/>
  <c r="AM11" i="18"/>
  <c r="AL11" i="18"/>
  <c r="AH11" i="18"/>
  <c r="AE11" i="18"/>
  <c r="AC11" i="18"/>
  <c r="AD11" i="18" s="1"/>
  <c r="Y11" i="18"/>
  <c r="AP10" i="18"/>
  <c r="AQ10" i="18" s="1"/>
  <c r="AO10" i="18"/>
  <c r="AN10" i="18"/>
  <c r="AM10" i="18"/>
  <c r="AL10" i="18"/>
  <c r="AH10" i="18"/>
  <c r="AG10" i="18"/>
  <c r="AE10" i="18"/>
  <c r="AD10" i="18"/>
  <c r="AC10" i="18"/>
  <c r="Y10" i="18"/>
  <c r="AP9" i="18"/>
  <c r="AQ9" i="18" s="1"/>
  <c r="AO9" i="18"/>
  <c r="AN9" i="18"/>
  <c r="AM9" i="18"/>
  <c r="AL9" i="18"/>
  <c r="AH9" i="18"/>
  <c r="AE9" i="18"/>
  <c r="AD9" i="18"/>
  <c r="AG9" i="18" s="1"/>
  <c r="AC9" i="18"/>
  <c r="Y9" i="18"/>
  <c r="AP8" i="18"/>
  <c r="AN8" i="18"/>
  <c r="AM8" i="18"/>
  <c r="AO8" i="18" s="1"/>
  <c r="AL8" i="18"/>
  <c r="AH8" i="18"/>
  <c r="AE8" i="18"/>
  <c r="AC8" i="18"/>
  <c r="AD8" i="18" s="1"/>
  <c r="Y8" i="18"/>
  <c r="AQ62" i="18" l="1"/>
  <c r="AG62" i="18"/>
  <c r="AG53" i="18"/>
  <c r="AQ50" i="18"/>
  <c r="AG50" i="18"/>
  <c r="AG47" i="18"/>
  <c r="AG44" i="18"/>
  <c r="AG41" i="18"/>
  <c r="AQ35" i="18"/>
  <c r="AG35" i="18"/>
  <c r="AQ32" i="18"/>
  <c r="AG32" i="18"/>
  <c r="AQ29" i="18"/>
  <c r="AG29" i="18"/>
  <c r="AQ26" i="18"/>
  <c r="AG26" i="18"/>
  <c r="AG20" i="18"/>
  <c r="AG17" i="18"/>
  <c r="AG11" i="18"/>
  <c r="AQ8" i="18"/>
  <c r="AG8" i="18"/>
  <c r="AG101" i="18" s="1"/>
  <c r="AB110" i="18"/>
  <c r="Z110" i="18" s="1"/>
  <c r="AC110" i="18" s="1"/>
  <c r="AP101" i="18"/>
  <c r="AN106" i="18"/>
  <c r="AA108" i="18"/>
  <c r="AD107" i="18"/>
  <c r="AC107" i="18"/>
  <c r="AD109" i="18"/>
  <c r="AC109" i="18"/>
  <c r="AB108" i="18"/>
  <c r="Z108" i="18" s="1"/>
  <c r="AB111" i="18"/>
  <c r="Z111" i="18" s="1"/>
  <c r="AQ101" i="18" l="1"/>
  <c r="AH103" i="18" s="1"/>
  <c r="G6" i="5" s="1"/>
  <c r="AQ102" i="18"/>
  <c r="AQ104" i="18" s="1"/>
  <c r="AQ106" i="18" s="1"/>
  <c r="D6" i="5" s="1"/>
  <c r="D4" i="16"/>
  <c r="AD110" i="18"/>
  <c r="AD111" i="18"/>
  <c r="AC111" i="18"/>
  <c r="AD108" i="18"/>
  <c r="AC108" i="18"/>
  <c r="C11" i="6" l="1"/>
  <c r="D11" i="6" s="1"/>
  <c r="E11" i="6" s="1"/>
  <c r="B11" i="6"/>
  <c r="A36" i="5" l="1"/>
  <c r="TT3" i="18" l="1"/>
  <c r="RF3" i="18"/>
  <c r="OR3" i="18"/>
  <c r="MD3" i="18"/>
  <c r="JP3" i="18"/>
  <c r="HB3" i="18"/>
  <c r="EN3" i="18"/>
  <c r="BZ3" i="18"/>
  <c r="L3" i="18"/>
  <c r="UP3" i="18"/>
  <c r="SB3" i="18"/>
  <c r="PN3" i="18"/>
  <c r="MZ3" i="18"/>
  <c r="KL3" i="18"/>
  <c r="HX3" i="18"/>
  <c r="FJ3" i="18"/>
  <c r="CV3" i="18"/>
  <c r="AH3" i="18"/>
  <c r="VL3" i="18"/>
  <c r="SX3" i="18"/>
  <c r="QJ3" i="18"/>
  <c r="NV3" i="18"/>
  <c r="LH3" i="18"/>
  <c r="IT3" i="18"/>
  <c r="GF3" i="18"/>
  <c r="DR3" i="18"/>
  <c r="BD3" i="18"/>
  <c r="C24" i="4"/>
  <c r="C16" i="5" l="1"/>
  <c r="C14" i="5"/>
  <c r="C15" i="5"/>
  <c r="C12" i="5"/>
  <c r="C17" i="5"/>
  <c r="C18" i="5"/>
  <c r="C13" i="5"/>
  <c r="C19" i="5"/>
  <c r="C5" i="5"/>
  <c r="C31" i="5"/>
  <c r="C29" i="5"/>
  <c r="C8" i="5"/>
  <c r="C26" i="5"/>
  <c r="C25" i="5"/>
  <c r="C23" i="5"/>
  <c r="C33" i="5"/>
  <c r="C20" i="5"/>
  <c r="C11" i="5"/>
  <c r="C9" i="5"/>
  <c r="C27" i="5"/>
  <c r="C6" i="5"/>
  <c r="C30" i="5"/>
  <c r="C34" i="5"/>
  <c r="C21" i="5"/>
  <c r="C24" i="5"/>
  <c r="C28" i="5"/>
  <c r="C7" i="5"/>
  <c r="C10" i="5"/>
  <c r="C22" i="5"/>
  <c r="C32" i="5"/>
  <c r="C5" i="4"/>
  <c r="A36" i="16"/>
  <c r="C18" i="4" l="1"/>
  <c r="A37" i="4"/>
  <c r="FW104" i="18" l="1"/>
  <c r="GF105" i="18" s="1"/>
  <c r="E13" i="5" s="1"/>
  <c r="F13" i="5" s="1"/>
  <c r="H13" i="5" s="1"/>
  <c r="DI104" i="18"/>
  <c r="DR105" i="18" s="1"/>
  <c r="E10" i="5" s="1"/>
  <c r="CM104" i="18"/>
  <c r="CV105" i="18" s="1"/>
  <c r="E9" i="5" s="1"/>
  <c r="IK104" i="18"/>
  <c r="IT105" i="18" s="1"/>
  <c r="E16" i="5" s="1"/>
  <c r="F16" i="5" s="1"/>
  <c r="H16" i="5" s="1"/>
  <c r="HO104" i="18"/>
  <c r="HX105" i="18" s="1"/>
  <c r="E15" i="5" s="1"/>
  <c r="F15" i="5" s="1"/>
  <c r="H15" i="5" s="1"/>
  <c r="FA104" i="18"/>
  <c r="FJ105" i="18" s="1"/>
  <c r="E12" i="5" s="1"/>
  <c r="F12" i="5" s="1"/>
  <c r="H12" i="5" s="1"/>
  <c r="AU104" i="18"/>
  <c r="BD105" i="18" s="1"/>
  <c r="E7" i="5" s="1"/>
  <c r="KC104" i="18"/>
  <c r="KL105" i="18" s="1"/>
  <c r="E18" i="5" s="1"/>
  <c r="F18" i="5" s="1"/>
  <c r="H18" i="5" s="1"/>
  <c r="RS104" i="18"/>
  <c r="SB105" i="18" s="1"/>
  <c r="E27" i="5" s="1"/>
  <c r="PE104" i="18"/>
  <c r="PN105" i="18" s="1"/>
  <c r="E24" i="5" s="1"/>
  <c r="GS104" i="18"/>
  <c r="HB105" i="18" s="1"/>
  <c r="E14" i="5" s="1"/>
  <c r="F14" i="5" s="1"/>
  <c r="H14" i="5" s="1"/>
  <c r="EE104" i="18"/>
  <c r="EN105" i="18" s="1"/>
  <c r="E11" i="5" s="1"/>
  <c r="C104" i="18"/>
  <c r="L105" i="18" s="1"/>
  <c r="E5" i="5" s="1"/>
  <c r="C27" i="4"/>
  <c r="C7" i="4"/>
  <c r="C8" i="4"/>
  <c r="BQ104" i="18" s="1"/>
  <c r="BZ105" i="18" s="1"/>
  <c r="E8" i="5" s="1"/>
  <c r="C20" i="4" l="1"/>
  <c r="LU104" i="18" s="1"/>
  <c r="MD105" i="18" s="1"/>
  <c r="E20" i="5" s="1"/>
  <c r="I37" i="4" l="1"/>
  <c r="F37" i="4"/>
  <c r="D37" i="4"/>
  <c r="H37" i="4"/>
  <c r="G37" i="4"/>
  <c r="E37" i="4"/>
  <c r="C6" i="4"/>
  <c r="Y104" i="18" s="1"/>
  <c r="AH105" i="18" s="1"/>
  <c r="E6" i="5" s="1"/>
  <c r="C37" i="4" l="1"/>
  <c r="E31" i="6" l="1"/>
  <c r="E32" i="6"/>
  <c r="E33" i="6"/>
  <c r="C30" i="4"/>
  <c r="UG104" i="18" s="1"/>
  <c r="UP105" i="18" s="1"/>
  <c r="E30" i="5" s="1"/>
  <c r="C22" i="4" l="1"/>
  <c r="NM104" i="18" s="1"/>
  <c r="NV105" i="18" s="1"/>
  <c r="E22" i="5" s="1"/>
  <c r="C34" i="4" l="1"/>
  <c r="XQ104" i="18" s="1"/>
  <c r="XZ105" i="18" s="1"/>
  <c r="E34" i="5" s="1"/>
  <c r="C25" i="4" l="1"/>
  <c r="QA104" i="18" s="1"/>
  <c r="QJ105" i="18" s="1"/>
  <c r="E25" i="5" s="1"/>
  <c r="C29" i="6" l="1"/>
  <c r="B29" i="6"/>
  <c r="D29" i="6" l="1"/>
  <c r="E29" i="6" s="1"/>
  <c r="C33" i="4"/>
  <c r="WU104" i="18" s="1"/>
  <c r="XD105" i="18" s="1"/>
  <c r="E33" i="5" s="1"/>
  <c r="C32" i="4" l="1"/>
  <c r="VY104" i="18" s="1"/>
  <c r="WH105" i="18" s="1"/>
  <c r="E32" i="5" s="1"/>
  <c r="C17" i="4" l="1"/>
  <c r="JG104" i="18" s="1"/>
  <c r="JP105" i="18" s="1"/>
  <c r="E17" i="5" s="1"/>
  <c r="F17" i="5" s="1"/>
  <c r="H17" i="5" s="1"/>
  <c r="B2" i="4" l="1"/>
  <c r="C28" i="4" l="1"/>
  <c r="SO104" i="18" s="1"/>
  <c r="SX105" i="18" s="1"/>
  <c r="E28" i="5" s="1"/>
  <c r="C26" i="4"/>
  <c r="QW104" i="18" s="1"/>
  <c r="RF105" i="18" s="1"/>
  <c r="E26" i="5" s="1"/>
  <c r="C36" i="16" l="1"/>
  <c r="C21" i="4" l="1"/>
  <c r="MQ104" i="18" s="1"/>
  <c r="MZ105" i="18" s="1"/>
  <c r="E21" i="5" s="1"/>
  <c r="C31" i="4"/>
  <c r="VC104" i="18" s="1"/>
  <c r="VL105" i="18" s="1"/>
  <c r="E31" i="5" s="1"/>
  <c r="C29" i="4"/>
  <c r="TK104" i="18" s="1"/>
  <c r="TT105" i="18" s="1"/>
  <c r="E29" i="5" s="1"/>
  <c r="B14" i="6"/>
  <c r="B13" i="6"/>
  <c r="B12" i="6"/>
  <c r="B3" i="6"/>
  <c r="B4" i="6"/>
  <c r="B5" i="6"/>
  <c r="B6" i="6"/>
  <c r="B7" i="6"/>
  <c r="B8" i="6"/>
  <c r="B9" i="6"/>
  <c r="B10" i="6"/>
  <c r="B2" i="6"/>
  <c r="C14" i="6"/>
  <c r="C13" i="6"/>
  <c r="C12" i="6"/>
  <c r="C10" i="6"/>
  <c r="C9" i="6"/>
  <c r="D9" i="6" s="1"/>
  <c r="E9" i="6" s="1"/>
  <c r="C8" i="6"/>
  <c r="C7" i="6"/>
  <c r="C6" i="6"/>
  <c r="D6" i="6" s="1"/>
  <c r="E6" i="6" s="1"/>
  <c r="C5" i="6"/>
  <c r="C4" i="6"/>
  <c r="C3" i="6"/>
  <c r="C2" i="6"/>
  <c r="C23" i="4"/>
  <c r="OI104" i="18" s="1"/>
  <c r="OR105" i="18" s="1"/>
  <c r="E23" i="5" s="1"/>
  <c r="C19" i="4"/>
  <c r="KY104" i="18" s="1"/>
  <c r="LH105" i="18" s="1"/>
  <c r="E19" i="5" s="1"/>
  <c r="F19" i="5" s="1"/>
  <c r="H19" i="5" s="1"/>
  <c r="D13" i="6" l="1"/>
  <c r="E13" i="6" s="1"/>
  <c r="D14" i="6"/>
  <c r="E14" i="6" s="1"/>
  <c r="D10" i="6"/>
  <c r="E10" i="6" s="1"/>
  <c r="D2" i="6"/>
  <c r="E2" i="6" s="1"/>
  <c r="D12" i="6"/>
  <c r="E12" i="6" s="1"/>
  <c r="D3" i="6"/>
  <c r="E3" i="6" s="1"/>
  <c r="D7" i="6"/>
  <c r="E7" i="6" s="1"/>
  <c r="D4" i="6"/>
  <c r="E4" i="6" s="1"/>
  <c r="D5" i="6"/>
  <c r="E5" i="6" s="1"/>
  <c r="D8" i="6"/>
  <c r="E8" i="6" s="1"/>
  <c r="E23" i="6"/>
  <c r="E37" i="5" l="1"/>
  <c r="E26" i="6"/>
  <c r="E19" i="6"/>
  <c r="E20" i="6"/>
  <c r="E17" i="6"/>
  <c r="E18" i="6"/>
  <c r="E21" i="6"/>
  <c r="E25" i="6"/>
  <c r="E22" i="6"/>
  <c r="E24" i="6"/>
  <c r="C37" i="5" l="1"/>
  <c r="F34" i="5" l="1"/>
  <c r="H34" i="5" s="1"/>
  <c r="F25" i="5"/>
  <c r="H25" i="5" s="1"/>
  <c r="F29" i="5"/>
  <c r="F30" i="5"/>
  <c r="H30" i="5" s="1"/>
  <c r="F11" i="5"/>
  <c r="H11" i="5" s="1"/>
  <c r="F8" i="5"/>
  <c r="H8" i="5" s="1"/>
  <c r="F22" i="5"/>
  <c r="H22" i="5" s="1"/>
  <c r="F6" i="5"/>
  <c r="H6" i="5" s="1"/>
  <c r="F33" i="5"/>
  <c r="H33" i="5" s="1"/>
  <c r="F10" i="5"/>
  <c r="H10" i="5" s="1"/>
  <c r="F31" i="5"/>
  <c r="H31" i="5" s="1"/>
  <c r="F24" i="5" l="1"/>
  <c r="H24" i="5" s="1"/>
  <c r="F26" i="5"/>
  <c r="H26" i="5" s="1"/>
  <c r="F7" i="5"/>
  <c r="H7" i="5" s="1"/>
  <c r="H29" i="5"/>
  <c r="F21" i="5"/>
  <c r="H21" i="5" s="1"/>
  <c r="F23" i="5"/>
  <c r="H23" i="5" s="1"/>
  <c r="F20" i="5"/>
  <c r="H20" i="5" s="1"/>
  <c r="F27" i="5"/>
  <c r="H27" i="5" s="1"/>
  <c r="F5" i="5"/>
  <c r="F28" i="5"/>
  <c r="H28" i="5" s="1"/>
  <c r="G37" i="5"/>
  <c r="F9" i="5"/>
  <c r="H9" i="5" s="1"/>
  <c r="F32" i="5"/>
  <c r="H32" i="5" s="1"/>
  <c r="D36" i="16" l="1"/>
  <c r="C38" i="16" s="1"/>
  <c r="J38" i="16" s="1"/>
  <c r="J39" i="16" s="1"/>
  <c r="D37" i="5"/>
  <c r="F37" i="5"/>
  <c r="H5" i="5"/>
  <c r="H3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Nezir Unver</author>
  </authors>
  <commentList>
    <comment ref="J39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162"/>
          </rPr>
          <t>Nezir Unver:</t>
        </r>
        <r>
          <rPr>
            <sz val="9"/>
            <color indexed="81"/>
            <rFont val="Tahoma"/>
            <family val="2"/>
            <charset val="162"/>
          </rPr>
          <t xml:space="preserve">
Forkliftçi parası ortalamanın %90 ı. Protokolde Forkliftçi parası bölümüne Value olarak alınır.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ibrahim.senturk</author>
  </authors>
  <commentList>
    <comment ref="E15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162"/>
          </rPr>
          <t>ibrahim.senturk:</t>
        </r>
        <r>
          <rPr>
            <sz val="9"/>
            <color indexed="81"/>
            <rFont val="Tahoma"/>
            <family val="2"/>
            <charset val="162"/>
          </rPr>
          <t xml:space="preserve">
bölüm o ayki ortalamasınin %90 verile
cek
</t>
        </r>
      </text>
    </comment>
  </commentList>
</comments>
</file>

<file path=xl/sharedStrings.xml><?xml version="1.0" encoding="utf-8"?>
<sst xmlns="http://schemas.openxmlformats.org/spreadsheetml/2006/main" count="3302" uniqueCount="144">
  <si>
    <t>N O R M A L   Ç A L I Ş M  A</t>
  </si>
  <si>
    <t>GÜN</t>
  </si>
  <si>
    <t>Sicil No</t>
  </si>
  <si>
    <t>Adı Soyadı</t>
  </si>
  <si>
    <t>Departmanı</t>
  </si>
  <si>
    <t>Ait old.Ay</t>
  </si>
  <si>
    <t>TOPLAM</t>
  </si>
  <si>
    <t>3 AYLIK</t>
  </si>
  <si>
    <t>FİİLİ</t>
  </si>
  <si>
    <t>NORMAL</t>
  </si>
  <si>
    <t>SİCİL</t>
  </si>
  <si>
    <t>ADI SOYADI</t>
  </si>
  <si>
    <t>ORT/TL/h</t>
  </si>
  <si>
    <t>SAAT</t>
  </si>
  <si>
    <t>AKORT</t>
  </si>
  <si>
    <t>NORMAL ÇAL.</t>
  </si>
  <si>
    <t>YILLIK İZİN</t>
  </si>
  <si>
    <t>F.M.</t>
  </si>
  <si>
    <t>GENEL</t>
  </si>
  <si>
    <t>KİŞİ</t>
  </si>
  <si>
    <t>T O P L A M</t>
  </si>
  <si>
    <t>ALT BAZ</t>
  </si>
  <si>
    <t>ÜST BAZ</t>
  </si>
  <si>
    <t>AYLIK TUTAR</t>
  </si>
  <si>
    <t>FARK</t>
  </si>
  <si>
    <t>YAP.AD</t>
  </si>
  <si>
    <t xml:space="preserve"> AKORT</t>
  </si>
  <si>
    <t>FAK.SA</t>
  </si>
  <si>
    <t>ORTALAMA</t>
  </si>
  <si>
    <t>FİİLİ SAAT</t>
  </si>
  <si>
    <t>SAP</t>
  </si>
  <si>
    <t>S.NO:</t>
  </si>
  <si>
    <t>Y.İZİN</t>
  </si>
  <si>
    <t>V.FİŞİ</t>
  </si>
  <si>
    <t>PUANTAJ</t>
  </si>
  <si>
    <t>NOR</t>
  </si>
  <si>
    <t>HT</t>
  </si>
  <si>
    <t>FM</t>
  </si>
  <si>
    <t>Ü.İZİN</t>
  </si>
  <si>
    <t>V_Sicil</t>
  </si>
  <si>
    <t>Nor</t>
  </si>
  <si>
    <t>Sos</t>
  </si>
  <si>
    <t>Tat</t>
  </si>
  <si>
    <t>Fm</t>
  </si>
  <si>
    <t>Ücrz</t>
  </si>
  <si>
    <t>Pantograf Vitrous China</t>
  </si>
  <si>
    <t>BÖLÜM ORTALAMA HESABI</t>
  </si>
  <si>
    <t>Diğer İşler</t>
  </si>
  <si>
    <t>Perde Kes.Kuru Sist.</t>
  </si>
  <si>
    <t>Wnzl. Yerd.Klz. Ve Pisuar</t>
  </si>
  <si>
    <t>TAŞLAMA 1</t>
  </si>
  <si>
    <t>AYLIK VERİM
 TUTAR</t>
  </si>
  <si>
    <t>D1-D5 KOKU TESTİ</t>
  </si>
  <si>
    <t>RİM.EX MONTAJ</t>
  </si>
  <si>
    <t>DEPO ÜRÜN KONTROL</t>
  </si>
  <si>
    <t>AYIPLI ÜRÜN İŞÇİLİĞİ</t>
  </si>
  <si>
    <t>İ.S.G. EĞİTİMİ</t>
  </si>
  <si>
    <t>TAŞLAMA EĞİTİMİ</t>
  </si>
  <si>
    <t>ÜRÜN KONTROL</t>
  </si>
  <si>
    <t>üç aylık ortalama %100 uygulanıyor</t>
  </si>
  <si>
    <t>üç aylık ortalama %90 uygulanıyor</t>
  </si>
  <si>
    <t>SAYIM</t>
  </si>
  <si>
    <t>Pantograf FFC</t>
  </si>
  <si>
    <t>FORKLİFTÇİ PARASI</t>
  </si>
  <si>
    <t>FORKLİFTÇİ PARASI % 90</t>
  </si>
  <si>
    <t>GRUP</t>
  </si>
  <si>
    <t>IS TURU</t>
  </si>
  <si>
    <t>YAP.AD (FM)</t>
  </si>
  <si>
    <t>GÜN SIRA</t>
  </si>
  <si>
    <t>SÜRE</t>
  </si>
  <si>
    <t>IS TURU (FM)</t>
  </si>
  <si>
    <t>GR.</t>
  </si>
  <si>
    <t>SÜRE (FM)</t>
  </si>
  <si>
    <t>ALT BZ. FM</t>
  </si>
  <si>
    <t>FARK F.</t>
  </si>
  <si>
    <t xml:space="preserve"> AKORT F.</t>
  </si>
  <si>
    <t>A.T.</t>
  </si>
  <si>
    <t>TOPLAM AKORT</t>
  </si>
  <si>
    <t>A.T. (FM)</t>
  </si>
  <si>
    <t>XXX</t>
  </si>
  <si>
    <t>GRUP NO</t>
  </si>
  <si>
    <t>SIZDIRMAZLIK TAMİR</t>
  </si>
  <si>
    <t>VAKUM TEST</t>
  </si>
  <si>
    <t>WNZL. LAV. VE DUV. ASMA KLZ</t>
  </si>
  <si>
    <t>PANTOGRAF LAVABO TAŞLAMA</t>
  </si>
  <si>
    <t>PERDE KESME SULU SİST.</t>
  </si>
  <si>
    <t>KOKU TESTİ</t>
  </si>
  <si>
    <t>WNZL. YERD.KLZ. TAŞLAMA</t>
  </si>
  <si>
    <t>EĞİTİM</t>
  </si>
  <si>
    <t>FORKLİFT OPERATÖRÜ</t>
  </si>
  <si>
    <t>TAH.BORU MONTAJ</t>
  </si>
  <si>
    <t>ARIZA BAKIM</t>
  </si>
  <si>
    <t>BAKIM İŞÇİLİĞİ ( 5S OTONOM BAKIM )</t>
  </si>
  <si>
    <t>BANTTA ÜRÜN ATMA TOPLAMA</t>
  </si>
  <si>
    <t>FLANŞ BAĞLAMALI FONK.TEST</t>
  </si>
  <si>
    <t>FONKSİYON TEST</t>
  </si>
  <si>
    <t>FORMEN ADAYI</t>
  </si>
  <si>
    <t>İZ AÇMA</t>
  </si>
  <si>
    <t>MALZEME HAZIRLIK</t>
  </si>
  <si>
    <t>PANTOGRAF KLOZET  PİSUAR  TAŞLAMA</t>
  </si>
  <si>
    <t>PVD KONTROL</t>
  </si>
  <si>
    <t>TEMİZLİK</t>
  </si>
  <si>
    <t>VİTRA CLEAN</t>
  </si>
  <si>
    <t>TAH.BORU HAZIRLIK</t>
  </si>
  <si>
    <t>1.İŞLETME TAŞLAMA AKORT ÇİZELGESİ</t>
  </si>
  <si>
    <t>AKORTU</t>
  </si>
  <si>
    <t>F A Z L A    M E S A İ   Ç A L I Ş M A S I</t>
  </si>
  <si>
    <t>FİİLİ AKORT</t>
  </si>
  <si>
    <t>TATİL AKORTU</t>
  </si>
  <si>
    <t>3 AYLIK ORTALAMA</t>
  </si>
  <si>
    <t>F.MESAİ AKORTU</t>
  </si>
  <si>
    <t>Y.İZİN-S.İZİN</t>
  </si>
  <si>
    <t>YAVUZ SELİM ZENGİN</t>
  </si>
  <si>
    <t>FERUDUN KIĞILCIM</t>
  </si>
  <si>
    <t>KEREM KAYA</t>
  </si>
  <si>
    <t>HÜSEYİN ÖREN</t>
  </si>
  <si>
    <t>ŞAFAK GÖL</t>
  </si>
  <si>
    <t>AHMET ÖZGÜR</t>
  </si>
  <si>
    <t>ŞENOL MALKOÇ</t>
  </si>
  <si>
    <t>HALİS TAN</t>
  </si>
  <si>
    <t>ATA KELEŞ</t>
  </si>
  <si>
    <t>İSMAİL BEKAR</t>
  </si>
  <si>
    <t>SELAMİ SU</t>
  </si>
  <si>
    <t>TANER GODELEK</t>
  </si>
  <si>
    <t>ENGİN AYDIN</t>
  </si>
  <si>
    <t>AKİF BAYAÇLI</t>
  </si>
  <si>
    <t>AYKUT GÜNER</t>
  </si>
  <si>
    <t>EMRE KARA</t>
  </si>
  <si>
    <t>TURGUT YILDIZ</t>
  </si>
  <si>
    <t>OSMAN ERSÖZ</t>
  </si>
  <si>
    <t>HASAN TÜRK</t>
  </si>
  <si>
    <t>OĞUZHAN YILMAZ</t>
  </si>
  <si>
    <t>UFUK ALTINDİŞ</t>
  </si>
  <si>
    <t>MUSTAFA AKYAVAŞ</t>
  </si>
  <si>
    <t>ALİ ŞAHAN</t>
  </si>
  <si>
    <t>TURGAY KARTAL</t>
  </si>
  <si>
    <t>MUZAFFER SOLAK</t>
  </si>
  <si>
    <t>KAMİL TUNCER</t>
  </si>
  <si>
    <t>ALİ OSMAN OTAY</t>
  </si>
  <si>
    <t>RESULCAN KARAV</t>
  </si>
  <si>
    <t>MUHAMMED İKBAL YALÇIN</t>
  </si>
  <si>
    <t>SEMİH KARADUMAN</t>
  </si>
  <si>
    <t>X</t>
  </si>
  <si>
    <t>RAPORLU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</si>
</sst>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TL&quot;_-;\-* #,##0.00\ &quot;TL&quot;_-;_-* &quot;-&quot;??\ &quot;TL&quot;_-;_-@_-"/>
    <numFmt numFmtId="165" formatCode="mmmm\-yy"/>
    <numFmt numFmtId="166" formatCode="0.0"/>
    <numFmt numFmtId="167" formatCode="#,##0.0"/>
    <numFmt numFmtId="168" formatCode="mmmm\-yyyy"/>
  </numFmts>
  <fonts count="52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 Tur"/>
      <family val="2"/>
      <charset val="162"/>
    </font>
    <font>
      <b/>
      <sz val="10"/>
      <name val="Arial Tur"/>
      <family val="2"/>
      <charset val="162"/>
    </font>
    <font>
      <sz val="10"/>
      <name val="Arial Tur"/>
      <family val="2"/>
      <charset val="162"/>
    </font>
    <font>
      <sz val="12"/>
      <name val="Arial Tur"/>
      <family val="2"/>
      <charset val="162"/>
    </font>
    <font>
      <b/>
      <sz val="22"/>
      <name val="Arial Tur"/>
      <family val="2"/>
      <charset val="162"/>
    </font>
    <font>
      <b/>
      <sz val="12"/>
      <name val="Arial Tur"/>
      <family val="2"/>
      <charset val="162"/>
    </font>
    <font>
      <b/>
      <sz val="14"/>
      <name val="Arial"/>
      <family val="2"/>
      <charset val="162"/>
    </font>
    <font>
      <b/>
      <sz val="11"/>
      <color indexed="8"/>
      <name val="Arial Tur"/>
      <family val="2"/>
      <charset val="162"/>
    </font>
    <font>
      <b/>
      <sz val="10"/>
      <color indexed="8"/>
      <name val="Arial Tur"/>
      <family val="2"/>
      <charset val="162"/>
    </font>
    <font>
      <sz val="10"/>
      <color indexed="8"/>
      <name val="Arial Tur"/>
      <family val="2"/>
      <charset val="162"/>
    </font>
    <font>
      <sz val="10"/>
      <color indexed="9"/>
      <name val="Arial Tur"/>
      <family val="2"/>
      <charset val="162"/>
    </font>
    <font>
      <b/>
      <sz val="8"/>
      <name val="Arial Tur"/>
      <family val="2"/>
      <charset val="162"/>
    </font>
    <font>
      <b/>
      <sz val="7"/>
      <color indexed="8"/>
      <name val="Arial Tur"/>
      <family val="2"/>
      <charset val="162"/>
    </font>
    <font>
      <sz val="10"/>
      <name val="Baez"/>
      <charset val="162"/>
    </font>
    <font>
      <sz val="10"/>
      <color indexed="8"/>
      <name val="Baez"/>
      <charset val="162"/>
    </font>
    <font>
      <sz val="10"/>
      <color indexed="9"/>
      <name val="Baez"/>
      <charset val="16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9"/>
      <name val="Arial"/>
      <family val="2"/>
    </font>
    <font>
      <b/>
      <sz val="10"/>
      <color indexed="10"/>
      <name val="Arial TUR"/>
      <family val="2"/>
      <charset val="162"/>
    </font>
    <font>
      <b/>
      <sz val="9"/>
      <name val="Arial Tur"/>
      <family val="2"/>
      <charset val="162"/>
    </font>
    <font>
      <sz val="24"/>
      <color indexed="10"/>
      <name val="Wingdings"/>
      <charset val="2"/>
    </font>
    <font>
      <sz val="10"/>
      <color indexed="8"/>
      <name val="Arial"/>
      <family val="2"/>
      <charset val="162"/>
    </font>
    <font>
      <b/>
      <sz val="16"/>
      <name val="Arial Tur"/>
      <family val="2"/>
      <charset val="162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b/>
      <i/>
      <sz val="10"/>
      <name val="Arial"/>
      <family val="2"/>
      <charset val="162"/>
    </font>
    <font>
      <sz val="8"/>
      <name val="Arial"/>
      <family val="2"/>
      <charset val="162"/>
    </font>
    <font>
      <sz val="9"/>
      <name val="Arial"/>
      <family val="2"/>
      <charset val="162"/>
    </font>
    <font>
      <sz val="10"/>
      <color rgb="FFFF0000"/>
      <name val="Arial"/>
      <family val="2"/>
      <charset val="162"/>
    </font>
    <font>
      <b/>
      <sz val="10"/>
      <color rgb="FFFF0000"/>
      <name val="Arial Tur"/>
      <family val="2"/>
      <charset val="162"/>
    </font>
    <font>
      <sz val="14"/>
      <color rgb="FFFF0000"/>
      <name val="Arial Tur"/>
      <family val="2"/>
      <charset val="162"/>
    </font>
    <font>
      <b/>
      <sz val="12"/>
      <color rgb="FFFF0000"/>
      <name val="Arial Tur"/>
      <family val="2"/>
      <charset val="162"/>
    </font>
    <font>
      <b/>
      <sz val="11"/>
      <color rgb="FFFF0000"/>
      <name val="Arial Tur"/>
      <family val="2"/>
      <charset val="162"/>
    </font>
    <font>
      <b/>
      <sz val="9"/>
      <color rgb="FFFF0000"/>
      <name val="Baez"/>
      <charset val="162"/>
    </font>
    <font>
      <b/>
      <sz val="10"/>
      <color theme="3" tint="0.39997558519241921"/>
      <name val="Arial"/>
      <family val="2"/>
    </font>
    <font>
      <sz val="10"/>
      <color theme="0" tint="-0.14999847407452621"/>
      <name val="Arial"/>
      <family val="2"/>
      <charset val="162"/>
    </font>
    <font>
      <b/>
      <sz val="10"/>
      <color indexed="12"/>
      <name val="Arial Tur"/>
      <family val="2"/>
      <charset val="162"/>
    </font>
    <font>
      <b/>
      <sz val="10"/>
      <color rgb="FFFF0000"/>
      <name val="Arial"/>
      <family val="2"/>
      <charset val="162"/>
    </font>
    <font>
      <b/>
      <sz val="10"/>
      <color indexed="8"/>
      <name val="Arial"/>
      <family val="2"/>
      <charset val="162"/>
    </font>
    <font>
      <sz val="8"/>
      <name val="Arial"/>
      <charset val="162"/>
    </font>
    <font>
      <sz val="11"/>
      <name val="Arial"/>
      <family val="2"/>
      <charset val="162"/>
    </font>
    <font>
      <b/>
      <sz val="10"/>
      <color theme="0"/>
      <name val="Arial Tur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theme="0" tint="-0.34998626667073579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1" fillId="0" borderId="0"/>
  </cellStyleXfs>
  <cellXfs count="256">
    <xf numFmtId="0" fontId="0" fillId="0" borderId="0" xfId="0"/>
    <xf numFmtId="0" fontId="5" fillId="0" borderId="0" xfId="0" applyFont="1"/>
    <xf numFmtId="0" fontId="8" fillId="0" borderId="0" xfId="0" applyFont="1" applyBorder="1"/>
    <xf numFmtId="0" fontId="8" fillId="0" borderId="0" xfId="0" applyFont="1"/>
    <xf numFmtId="0" fontId="9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/>
    <xf numFmtId="0" fontId="13" fillId="0" borderId="0" xfId="0" applyFont="1" applyAlignment="1">
      <alignment horizontal="center"/>
    </xf>
    <xf numFmtId="0" fontId="0" fillId="0" borderId="0" xfId="0" applyBorder="1"/>
    <xf numFmtId="0" fontId="13" fillId="0" borderId="0" xfId="0" applyFont="1" applyBorder="1"/>
    <xf numFmtId="165" fontId="2" fillId="0" borderId="0" xfId="0" applyNumberFormat="1" applyFont="1" applyAlignment="1"/>
    <xf numFmtId="165" fontId="8" fillId="0" borderId="0" xfId="0" applyNumberFormat="1" applyFont="1" applyAlignment="1"/>
    <xf numFmtId="165" fontId="14" fillId="0" borderId="0" xfId="0" applyNumberFormat="1" applyFont="1" applyAlignment="1"/>
    <xf numFmtId="0" fontId="15" fillId="0" borderId="0" xfId="0" applyFont="1"/>
    <xf numFmtId="0" fontId="16" fillId="0" borderId="0" xfId="0" applyFont="1" applyBorder="1"/>
    <xf numFmtId="3" fontId="8" fillId="0" borderId="0" xfId="0" applyNumberFormat="1" applyFont="1"/>
    <xf numFmtId="3" fontId="15" fillId="0" borderId="0" xfId="0" applyNumberFormat="1" applyFont="1" applyBorder="1" applyAlignment="1">
      <alignment horizontal="center"/>
    </xf>
    <xf numFmtId="0" fontId="16" fillId="0" borderId="0" xfId="0" applyFont="1"/>
    <xf numFmtId="0" fontId="7" fillId="0" borderId="0" xfId="0" applyFont="1"/>
    <xf numFmtId="0" fontId="14" fillId="0" borderId="0" xfId="0" applyFont="1" applyBorder="1"/>
    <xf numFmtId="0" fontId="7" fillId="0" borderId="11" xfId="0" applyFont="1" applyBorder="1"/>
    <xf numFmtId="3" fontId="14" fillId="0" borderId="0" xfId="0" applyNumberFormat="1" applyFont="1" applyBorder="1" applyAlignment="1">
      <alignment horizontal="left"/>
    </xf>
    <xf numFmtId="3" fontId="7" fillId="0" borderId="0" xfId="0" applyNumberFormat="1" applyFont="1" applyBorder="1" applyAlignment="1">
      <alignment horizontal="left"/>
    </xf>
    <xf numFmtId="3" fontId="7" fillId="0" borderId="0" xfId="0" applyNumberFormat="1" applyFont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3" fontId="7" fillId="0" borderId="11" xfId="0" applyNumberFormat="1" applyFont="1" applyBorder="1"/>
    <xf numFmtId="0" fontId="8" fillId="0" borderId="0" xfId="0" applyFont="1" applyAlignment="1"/>
    <xf numFmtId="3" fontId="14" fillId="0" borderId="0" xfId="0" applyNumberFormat="1" applyFont="1" applyBorder="1" applyAlignment="1"/>
    <xf numFmtId="3" fontId="7" fillId="0" borderId="11" xfId="0" applyNumberFormat="1" applyFont="1" applyBorder="1" applyAlignment="1"/>
    <xf numFmtId="0" fontId="15" fillId="0" borderId="0" xfId="0" applyFont="1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0" fillId="0" borderId="11" xfId="0" applyBorder="1"/>
    <xf numFmtId="0" fontId="14" fillId="0" borderId="11" xfId="0" applyFont="1" applyBorder="1" applyAlignment="1">
      <alignment horizontal="center"/>
    </xf>
    <xf numFmtId="3" fontId="14" fillId="0" borderId="11" xfId="0" applyNumberFormat="1" applyFont="1" applyBorder="1" applyAlignment="1">
      <alignment horizontal="center"/>
    </xf>
    <xf numFmtId="0" fontId="7" fillId="0" borderId="13" xfId="0" applyFont="1" applyFill="1" applyBorder="1"/>
    <xf numFmtId="0" fontId="14" fillId="0" borderId="14" xfId="0" applyFont="1" applyFill="1" applyBorder="1"/>
    <xf numFmtId="0" fontId="23" fillId="0" borderId="15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7" fillId="0" borderId="17" xfId="0" applyFont="1" applyBorder="1"/>
    <xf numFmtId="0" fontId="7" fillId="0" borderId="17" xfId="0" applyFont="1" applyBorder="1" applyAlignment="1">
      <alignment horizontal="center"/>
    </xf>
    <xf numFmtId="167" fontId="7" fillId="0" borderId="1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7" fillId="0" borderId="17" xfId="0" applyNumberFormat="1" applyFont="1" applyBorder="1"/>
    <xf numFmtId="167" fontId="25" fillId="0" borderId="17" xfId="0" applyNumberFormat="1" applyFont="1" applyBorder="1" applyAlignment="1">
      <alignment horizontal="center"/>
    </xf>
    <xf numFmtId="167" fontId="26" fillId="0" borderId="17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8" fillId="0" borderId="1" xfId="0" applyFont="1" applyFill="1" applyBorder="1" applyAlignment="1">
      <alignment horizontal="right" wrapText="1"/>
    </xf>
    <xf numFmtId="0" fontId="28" fillId="0" borderId="19" xfId="0" applyFont="1" applyFill="1" applyBorder="1" applyAlignment="1">
      <alignment horizontal="right" wrapText="1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24" fillId="0" borderId="11" xfId="0" applyNumberFormat="1" applyFont="1" applyBorder="1" applyAlignment="1">
      <alignment horizontal="center"/>
    </xf>
    <xf numFmtId="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166" fontId="8" fillId="0" borderId="0" xfId="0" applyNumberFormat="1" applyFont="1"/>
    <xf numFmtId="9" fontId="8" fillId="0" borderId="0" xfId="0" applyNumberFormat="1" applyFont="1" applyAlignment="1">
      <alignment horizontal="left"/>
    </xf>
    <xf numFmtId="4" fontId="0" fillId="3" borderId="0" xfId="0" applyNumberFormat="1" applyFill="1" applyAlignment="1">
      <alignment horizontal="center"/>
    </xf>
    <xf numFmtId="0" fontId="31" fillId="0" borderId="0" xfId="0" applyFont="1"/>
    <xf numFmtId="0" fontId="0" fillId="0" borderId="0" xfId="0" applyAlignment="1">
      <alignment horizontal="center" vertical="center"/>
    </xf>
    <xf numFmtId="0" fontId="31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right" wrapText="1"/>
    </xf>
    <xf numFmtId="4" fontId="35" fillId="0" borderId="6" xfId="0" applyNumberFormat="1" applyFont="1" applyBorder="1" applyAlignment="1">
      <alignment horizontal="center" vertical="center"/>
    </xf>
    <xf numFmtId="0" fontId="39" fillId="0" borderId="0" xfId="0" applyFont="1" applyBorder="1"/>
    <xf numFmtId="2" fontId="7" fillId="0" borderId="3" xfId="0" applyNumberFormat="1" applyFont="1" applyBorder="1"/>
    <xf numFmtId="166" fontId="7" fillId="0" borderId="22" xfId="0" applyNumberFormat="1" applyFont="1" applyBorder="1" applyAlignment="1">
      <alignment horizontal="center"/>
    </xf>
    <xf numFmtId="166" fontId="7" fillId="0" borderId="23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45" fillId="0" borderId="0" xfId="0" applyFont="1"/>
    <xf numFmtId="4" fontId="14" fillId="0" borderId="0" xfId="0" applyNumberFormat="1" applyFont="1" applyFill="1" applyBorder="1" applyAlignment="1">
      <alignment horizontal="center" vertical="center"/>
    </xf>
    <xf numFmtId="0" fontId="46" fillId="0" borderId="27" xfId="0" applyFont="1" applyBorder="1" applyAlignment="1">
      <alignment horizontal="center"/>
    </xf>
    <xf numFmtId="1" fontId="5" fillId="0" borderId="27" xfId="0" applyNumberFormat="1" applyFont="1" applyFill="1" applyBorder="1" applyAlignment="1">
      <alignment horizontal="center"/>
    </xf>
    <xf numFmtId="0" fontId="39" fillId="0" borderId="29" xfId="0" applyFont="1" applyBorder="1" applyAlignment="1">
      <alignment horizontal="center"/>
    </xf>
    <xf numFmtId="4" fontId="41" fillId="0" borderId="30" xfId="0" applyNumberFormat="1" applyFont="1" applyBorder="1" applyAlignment="1">
      <alignment horizontal="center"/>
    </xf>
    <xf numFmtId="4" fontId="41" fillId="0" borderId="31" xfId="0" applyNumberFormat="1" applyFont="1" applyBorder="1" applyAlignment="1">
      <alignment horizontal="center"/>
    </xf>
    <xf numFmtId="0" fontId="0" fillId="0" borderId="23" xfId="0" applyBorder="1"/>
    <xf numFmtId="4" fontId="1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7" fontId="42" fillId="0" borderId="10" xfId="0" applyNumberFormat="1" applyFont="1" applyBorder="1" applyAlignment="1">
      <alignment horizontal="center"/>
    </xf>
    <xf numFmtId="0" fontId="30" fillId="0" borderId="0" xfId="0" applyFont="1" applyAlignment="1">
      <alignment horizontal="left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0" borderId="14" xfId="0" applyFont="1" applyFill="1" applyBorder="1"/>
    <xf numFmtId="0" fontId="46" fillId="0" borderId="34" xfId="0" applyFont="1" applyBorder="1" applyAlignment="1">
      <alignment horizontal="center"/>
    </xf>
    <xf numFmtId="0" fontId="46" fillId="0" borderId="20" xfId="0" applyFont="1" applyBorder="1" applyAlignment="1">
      <alignment horizontal="center"/>
    </xf>
    <xf numFmtId="0" fontId="7" fillId="0" borderId="30" xfId="0" applyFont="1" applyFill="1" applyBorder="1"/>
    <xf numFmtId="4" fontId="7" fillId="0" borderId="14" xfId="0" applyNumberFormat="1" applyFont="1" applyBorder="1" applyAlignment="1">
      <alignment horizontal="center"/>
    </xf>
    <xf numFmtId="4" fontId="7" fillId="0" borderId="28" xfId="0" applyNumberFormat="1" applyFont="1" applyBorder="1" applyAlignment="1">
      <alignment horizontal="center"/>
    </xf>
    <xf numFmtId="0" fontId="7" fillId="0" borderId="28" xfId="0" applyFont="1" applyBorder="1"/>
    <xf numFmtId="4" fontId="0" fillId="0" borderId="34" xfId="0" applyNumberFormat="1" applyBorder="1" applyAlignment="1">
      <alignment horizontal="center"/>
    </xf>
    <xf numFmtId="0" fontId="47" fillId="0" borderId="9" xfId="0" applyFont="1" applyBorder="1" applyAlignment="1">
      <alignment horizontal="center" vertical="center"/>
    </xf>
    <xf numFmtId="0" fontId="47" fillId="0" borderId="12" xfId="0" applyFont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168" fontId="6" fillId="0" borderId="2" xfId="0" applyNumberFormat="1" applyFont="1" applyBorder="1" applyAlignment="1">
      <alignment horizontal="center"/>
    </xf>
    <xf numFmtId="0" fontId="48" fillId="2" borderId="18" xfId="0" applyFont="1" applyFill="1" applyBorder="1" applyAlignment="1">
      <alignment horizontal="center"/>
    </xf>
    <xf numFmtId="166" fontId="7" fillId="0" borderId="13" xfId="0" applyNumberFormat="1" applyFont="1" applyBorder="1" applyAlignment="1">
      <alignment horizontal="center"/>
    </xf>
    <xf numFmtId="4" fontId="7" fillId="0" borderId="13" xfId="0" applyNumberFormat="1" applyFont="1" applyBorder="1" applyAlignment="1">
      <alignment horizontal="center"/>
    </xf>
    <xf numFmtId="166" fontId="7" fillId="0" borderId="40" xfId="0" applyNumberFormat="1" applyFont="1" applyBorder="1" applyAlignment="1">
      <alignment horizontal="center"/>
    </xf>
    <xf numFmtId="166" fontId="40" fillId="0" borderId="41" xfId="0" applyNumberFormat="1" applyFont="1" applyBorder="1" applyAlignment="1">
      <alignment horizontal="center"/>
    </xf>
    <xf numFmtId="167" fontId="42" fillId="0" borderId="42" xfId="0" applyNumberFormat="1" applyFont="1" applyBorder="1" applyAlignment="1">
      <alignment horizontal="center"/>
    </xf>
    <xf numFmtId="166" fontId="11" fillId="0" borderId="43" xfId="0" applyNumberFormat="1" applyFont="1" applyBorder="1" applyAlignment="1">
      <alignment horizontal="center"/>
    </xf>
    <xf numFmtId="0" fontId="7" fillId="0" borderId="28" xfId="0" applyFont="1" applyBorder="1" applyAlignment="1"/>
    <xf numFmtId="0" fontId="39" fillId="0" borderId="31" xfId="0" applyFont="1" applyBorder="1"/>
    <xf numFmtId="0" fontId="39" fillId="0" borderId="12" xfId="0" applyFont="1" applyBorder="1"/>
    <xf numFmtId="0" fontId="7" fillId="0" borderId="33" xfId="0" applyFont="1" applyBorder="1"/>
    <xf numFmtId="0" fontId="47" fillId="0" borderId="8" xfId="0" applyFont="1" applyBorder="1" applyAlignment="1">
      <alignment horizontal="left" vertical="center"/>
    </xf>
    <xf numFmtId="0" fontId="31" fillId="0" borderId="0" xfId="0" applyFont="1" applyAlignment="1">
      <alignment vertical="center"/>
    </xf>
    <xf numFmtId="0" fontId="47" fillId="0" borderId="0" xfId="0" applyFont="1" applyAlignment="1">
      <alignment horizontal="center" vertical="center"/>
    </xf>
    <xf numFmtId="2" fontId="31" fillId="0" borderId="21" xfId="0" applyNumberFormat="1" applyFont="1" applyBorder="1" applyAlignment="1">
      <alignment horizontal="center" vertical="center"/>
    </xf>
    <xf numFmtId="2" fontId="31" fillId="0" borderId="35" xfId="0" applyNumberFormat="1" applyFont="1" applyBorder="1" applyAlignment="1">
      <alignment horizontal="center" vertical="center"/>
    </xf>
    <xf numFmtId="2" fontId="7" fillId="0" borderId="44" xfId="0" applyNumberFormat="1" applyFont="1" applyBorder="1"/>
    <xf numFmtId="2" fontId="7" fillId="0" borderId="45" xfId="0" applyNumberFormat="1" applyFont="1" applyBorder="1"/>
    <xf numFmtId="167" fontId="8" fillId="0" borderId="27" xfId="0" applyNumberFormat="1" applyFont="1" applyBorder="1" applyAlignment="1">
      <alignment horizontal="center"/>
    </xf>
    <xf numFmtId="4" fontId="8" fillId="4" borderId="28" xfId="0" applyNumberFormat="1" applyFont="1" applyFill="1" applyBorder="1" applyAlignment="1">
      <alignment horizontal="center"/>
    </xf>
    <xf numFmtId="167" fontId="8" fillId="0" borderId="27" xfId="0" applyNumberFormat="1" applyFont="1" applyFill="1" applyBorder="1" applyAlignment="1">
      <alignment horizontal="center"/>
    </xf>
    <xf numFmtId="4" fontId="8" fillId="0" borderId="28" xfId="0" applyNumberFormat="1" applyFont="1" applyFill="1" applyBorder="1" applyAlignment="1">
      <alignment horizontal="center"/>
    </xf>
    <xf numFmtId="167" fontId="8" fillId="0" borderId="29" xfId="0" applyNumberFormat="1" applyFont="1" applyBorder="1" applyAlignment="1">
      <alignment horizontal="center"/>
    </xf>
    <xf numFmtId="4" fontId="8" fillId="4" borderId="31" xfId="0" applyNumberFormat="1" applyFont="1" applyFill="1" applyBorder="1" applyAlignment="1">
      <alignment horizontal="center"/>
    </xf>
    <xf numFmtId="167" fontId="8" fillId="0" borderId="29" xfId="0" applyNumberFormat="1" applyFont="1" applyFill="1" applyBorder="1" applyAlignment="1">
      <alignment horizontal="center"/>
    </xf>
    <xf numFmtId="4" fontId="8" fillId="0" borderId="31" xfId="0" applyNumberFormat="1" applyFont="1" applyFill="1" applyBorder="1" applyAlignment="1">
      <alignment horizontal="center"/>
    </xf>
    <xf numFmtId="0" fontId="47" fillId="0" borderId="46" xfId="0" applyFont="1" applyBorder="1" applyAlignment="1">
      <alignment horizontal="center" vertical="center"/>
    </xf>
    <xf numFmtId="0" fontId="39" fillId="0" borderId="47" xfId="0" applyFont="1" applyBorder="1" applyAlignment="1">
      <alignment horizontal="center" vertical="center"/>
    </xf>
    <xf numFmtId="4" fontId="39" fillId="0" borderId="48" xfId="0" applyNumberFormat="1" applyFont="1" applyBorder="1" applyAlignment="1">
      <alignment horizontal="center" vertical="center"/>
    </xf>
    <xf numFmtId="167" fontId="39" fillId="0" borderId="9" xfId="0" applyNumberFormat="1" applyFont="1" applyBorder="1" applyAlignment="1">
      <alignment horizontal="center" vertical="center"/>
    </xf>
    <xf numFmtId="167" fontId="39" fillId="0" borderId="12" xfId="0" applyNumberFormat="1" applyFont="1" applyBorder="1" applyAlignment="1">
      <alignment horizontal="center" vertical="center"/>
    </xf>
    <xf numFmtId="0" fontId="46" fillId="0" borderId="14" xfId="0" applyFont="1" applyBorder="1" applyAlignment="1">
      <alignment horizontal="center"/>
    </xf>
    <xf numFmtId="0" fontId="7" fillId="0" borderId="49" xfId="0" applyFont="1" applyBorder="1"/>
    <xf numFmtId="0" fontId="7" fillId="0" borderId="50" xfId="0" applyFont="1" applyBorder="1"/>
    <xf numFmtId="3" fontId="47" fillId="0" borderId="39" xfId="0" applyNumberFormat="1" applyFont="1" applyBorder="1" applyAlignment="1">
      <alignment horizontal="center" vertical="center"/>
    </xf>
    <xf numFmtId="3" fontId="0" fillId="0" borderId="6" xfId="0" applyNumberFormat="1" applyBorder="1" applyAlignment="1">
      <alignment horizontal="center"/>
    </xf>
    <xf numFmtId="3" fontId="47" fillId="0" borderId="51" xfId="0" applyNumberFormat="1" applyFont="1" applyBorder="1" applyAlignment="1">
      <alignment horizontal="center" vertical="center"/>
    </xf>
    <xf numFmtId="4" fontId="0" fillId="0" borderId="6" xfId="0" applyNumberFormat="1" applyBorder="1" applyAlignment="1">
      <alignment horizontal="center"/>
    </xf>
    <xf numFmtId="0" fontId="0" fillId="0" borderId="44" xfId="0" applyBorder="1"/>
    <xf numFmtId="0" fontId="0" fillId="0" borderId="52" xfId="0" applyBorder="1"/>
    <xf numFmtId="0" fontId="0" fillId="0" borderId="5" xfId="0" applyBorder="1"/>
    <xf numFmtId="0" fontId="0" fillId="0" borderId="53" xfId="0" applyBorder="1"/>
    <xf numFmtId="0" fontId="0" fillId="0" borderId="54" xfId="0" applyBorder="1"/>
    <xf numFmtId="0" fontId="0" fillId="0" borderId="45" xfId="0" applyBorder="1"/>
    <xf numFmtId="0" fontId="0" fillId="0" borderId="26" xfId="0" applyBorder="1"/>
    <xf numFmtId="0" fontId="0" fillId="0" borderId="7" xfId="0" applyBorder="1"/>
    <xf numFmtId="0" fontId="38" fillId="5" borderId="0" xfId="0" applyFont="1" applyFill="1" applyBorder="1"/>
    <xf numFmtId="0" fontId="31" fillId="6" borderId="0" xfId="0" applyFont="1" applyFill="1" applyBorder="1"/>
    <xf numFmtId="0" fontId="31" fillId="3" borderId="0" xfId="0" applyFont="1" applyFill="1" applyBorder="1"/>
    <xf numFmtId="0" fontId="0" fillId="0" borderId="0" xfId="0" applyBorder="1" applyAlignment="1">
      <alignment horizontal="left"/>
    </xf>
    <xf numFmtId="165" fontId="2" fillId="0" borderId="0" xfId="0" applyNumberFormat="1" applyFont="1" applyAlignment="1">
      <alignment horizontal="left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3" fontId="7" fillId="0" borderId="0" xfId="0" applyNumberFormat="1" applyFont="1" applyAlignment="1">
      <alignment horizontal="left"/>
    </xf>
    <xf numFmtId="0" fontId="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3" fontId="30" fillId="7" borderId="0" xfId="0" applyNumberFormat="1" applyFont="1" applyFill="1"/>
    <xf numFmtId="3" fontId="36" fillId="7" borderId="0" xfId="0" applyNumberFormat="1" applyFont="1" applyFill="1"/>
    <xf numFmtId="3" fontId="0" fillId="7" borderId="0" xfId="0" applyNumberFormat="1" applyFill="1"/>
    <xf numFmtId="3" fontId="50" fillId="8" borderId="56" xfId="0" applyNumberFormat="1" applyFont="1" applyFill="1" applyBorder="1"/>
    <xf numFmtId="3" fontId="50" fillId="9" borderId="56" xfId="0" applyNumberFormat="1" applyFont="1" applyFill="1" applyBorder="1"/>
    <xf numFmtId="3" fontId="50" fillId="8" borderId="0" xfId="0" applyNumberFormat="1" applyFont="1" applyFill="1" applyBorder="1"/>
    <xf numFmtId="0" fontId="6" fillId="0" borderId="57" xfId="0" applyFont="1" applyFill="1" applyBorder="1" applyAlignment="1">
      <alignment horizontal="center" vertical="center"/>
    </xf>
    <xf numFmtId="0" fontId="14" fillId="0" borderId="58" xfId="0" applyFont="1" applyFill="1" applyBorder="1"/>
    <xf numFmtId="1" fontId="14" fillId="0" borderId="58" xfId="0" applyNumberFormat="1" applyFont="1" applyFill="1" applyBorder="1" applyAlignment="1">
      <alignment horizontal="center"/>
    </xf>
    <xf numFmtId="3" fontId="14" fillId="0" borderId="58" xfId="0" applyNumberFormat="1" applyFont="1" applyFill="1" applyBorder="1" applyAlignment="1">
      <alignment horizontal="center" vertical="center"/>
    </xf>
    <xf numFmtId="4" fontId="14" fillId="0" borderId="59" xfId="0" applyNumberFormat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18" fillId="0" borderId="14" xfId="0" applyFont="1" applyFill="1" applyBorder="1"/>
    <xf numFmtId="1" fontId="14" fillId="0" borderId="14" xfId="0" applyNumberFormat="1" applyFont="1" applyFill="1" applyBorder="1" applyAlignment="1">
      <alignment horizontal="center"/>
    </xf>
    <xf numFmtId="3" fontId="14" fillId="0" borderId="14" xfId="0" applyNumberFormat="1" applyFont="1" applyFill="1" applyBorder="1" applyAlignment="1">
      <alignment horizontal="center" vertical="center"/>
    </xf>
    <xf numFmtId="4" fontId="14" fillId="0" borderId="28" xfId="0" applyNumberFormat="1" applyFont="1" applyFill="1" applyBorder="1" applyAlignment="1">
      <alignment horizontal="center" vertical="center"/>
    </xf>
    <xf numFmtId="0" fontId="6" fillId="0" borderId="60" xfId="0" applyFont="1" applyFill="1" applyBorder="1" applyAlignment="1">
      <alignment horizontal="center" vertical="center"/>
    </xf>
    <xf numFmtId="0" fontId="14" fillId="0" borderId="61" xfId="0" applyFont="1" applyFill="1" applyBorder="1"/>
    <xf numFmtId="0" fontId="7" fillId="0" borderId="61" xfId="0" applyFont="1" applyFill="1" applyBorder="1"/>
    <xf numFmtId="1" fontId="14" fillId="0" borderId="61" xfId="0" applyNumberFormat="1" applyFont="1" applyFill="1" applyBorder="1" applyAlignment="1">
      <alignment horizontal="center"/>
    </xf>
    <xf numFmtId="3" fontId="14" fillId="0" borderId="61" xfId="0" applyNumberFormat="1" applyFont="1" applyFill="1" applyBorder="1" applyAlignment="1">
      <alignment horizontal="center" vertical="center"/>
    </xf>
    <xf numFmtId="4" fontId="14" fillId="0" borderId="62" xfId="0" applyNumberFormat="1" applyFont="1" applyFill="1" applyBorder="1" applyAlignment="1">
      <alignment horizontal="center" vertical="center"/>
    </xf>
    <xf numFmtId="0" fontId="13" fillId="0" borderId="0" xfId="0" applyFont="1" applyFill="1" applyBorder="1"/>
    <xf numFmtId="0" fontId="46" fillId="0" borderId="0" xfId="0" applyFont="1" applyBorder="1" applyAlignment="1">
      <alignment horizontal="center"/>
    </xf>
    <xf numFmtId="0" fontId="48" fillId="0" borderId="63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165" fontId="31" fillId="0" borderId="26" xfId="0" applyNumberFormat="1" applyFont="1" applyBorder="1" applyAlignment="1"/>
    <xf numFmtId="165" fontId="31" fillId="0" borderId="26" xfId="0" applyNumberFormat="1" applyFont="1" applyBorder="1" applyAlignment="1">
      <alignment horizontal="center"/>
    </xf>
    <xf numFmtId="3" fontId="14" fillId="0" borderId="0" xfId="0" applyNumberFormat="1" applyFont="1" applyFill="1" applyBorder="1" applyAlignment="1">
      <alignment horizontal="center" vertical="center"/>
    </xf>
    <xf numFmtId="0" fontId="18" fillId="0" borderId="52" xfId="0" applyFont="1" applyFill="1" applyBorder="1"/>
    <xf numFmtId="0" fontId="18" fillId="0" borderId="26" xfId="0" applyFont="1" applyFill="1" applyBorder="1"/>
    <xf numFmtId="0" fontId="7" fillId="0" borderId="52" xfId="0" applyFont="1" applyFill="1" applyBorder="1"/>
    <xf numFmtId="1" fontId="14" fillId="0" borderId="52" xfId="0" applyNumberFormat="1" applyFont="1" applyFill="1" applyBorder="1" applyAlignment="1">
      <alignment horizontal="center"/>
    </xf>
    <xf numFmtId="0" fontId="7" fillId="0" borderId="0" xfId="0" applyFont="1" applyFill="1" applyBorder="1"/>
    <xf numFmtId="1" fontId="14" fillId="0" borderId="0" xfId="0" applyNumberFormat="1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167" fontId="0" fillId="0" borderId="0" xfId="0" applyNumberFormat="1" applyBorder="1"/>
    <xf numFmtId="4" fontId="51" fillId="0" borderId="0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31" fillId="0" borderId="11" xfId="0" applyNumberFormat="1" applyFont="1" applyBorder="1"/>
    <xf numFmtId="4" fontId="14" fillId="0" borderId="11" xfId="0" applyNumberFormat="1" applyFont="1" applyFill="1" applyBorder="1" applyAlignment="1">
      <alignment horizontal="left" vertical="center"/>
    </xf>
    <xf numFmtId="0" fontId="2" fillId="0" borderId="0" xfId="0" applyFont="1"/>
    <xf numFmtId="0" fontId="37" fillId="0" borderId="0" xfId="0" applyFont="1" applyBorder="1"/>
    <xf numFmtId="3" fontId="31" fillId="0" borderId="0" xfId="0" applyNumberFormat="1" applyFont="1" applyBorder="1" applyAlignment="1">
      <alignment horizontal="center"/>
    </xf>
    <xf numFmtId="164" fontId="43" fillId="0" borderId="0" xfId="1" applyFont="1" applyBorder="1" applyAlignment="1">
      <alignment horizontal="center"/>
    </xf>
    <xf numFmtId="0" fontId="14" fillId="0" borderId="9" xfId="0" applyFont="1" applyFill="1" applyBorder="1" applyAlignment="1">
      <alignment horizontal="center" vertical="center" wrapText="1"/>
    </xf>
    <xf numFmtId="0" fontId="14" fillId="0" borderId="10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4" fontId="14" fillId="0" borderId="58" xfId="0" applyNumberFormat="1" applyFont="1" applyFill="1" applyBorder="1" applyAlignment="1">
      <alignment horizontal="center" vertical="center"/>
    </xf>
    <xf numFmtId="4" fontId="14" fillId="0" borderId="64" xfId="0" applyNumberFormat="1" applyFont="1" applyFill="1" applyBorder="1" applyAlignment="1">
      <alignment horizontal="center" vertical="center"/>
    </xf>
    <xf numFmtId="4" fontId="14" fillId="0" borderId="14" xfId="0" applyNumberFormat="1" applyFont="1" applyFill="1" applyBorder="1" applyAlignment="1">
      <alignment horizontal="center" vertical="center"/>
    </xf>
    <xf numFmtId="0" fontId="18" fillId="0" borderId="64" xfId="0" applyFont="1" applyFill="1" applyBorder="1"/>
    <xf numFmtId="0" fontId="7" fillId="0" borderId="64" xfId="0" applyFont="1" applyFill="1" applyBorder="1"/>
    <xf numFmtId="4" fontId="14" fillId="0" borderId="55" xfId="0" applyNumberFormat="1" applyFont="1" applyFill="1" applyBorder="1" applyAlignment="1">
      <alignment horizontal="center" vertical="center"/>
    </xf>
    <xf numFmtId="4" fontId="14" fillId="0" borderId="61" xfId="0" applyNumberFormat="1" applyFont="1" applyFill="1" applyBorder="1" applyAlignment="1">
      <alignment horizontal="center" vertical="center"/>
    </xf>
    <xf numFmtId="0" fontId="18" fillId="0" borderId="27" xfId="0" applyFont="1" applyFill="1" applyBorder="1"/>
    <xf numFmtId="0" fontId="17" fillId="10" borderId="9" xfId="0" applyFont="1" applyFill="1" applyBorder="1" applyAlignment="1">
      <alignment horizontal="center" vertical="center" wrapText="1"/>
    </xf>
    <xf numFmtId="0" fontId="17" fillId="0" borderId="10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 wrapText="1"/>
    </xf>
    <xf numFmtId="0" fontId="7" fillId="0" borderId="12" xfId="0" applyFont="1" applyFill="1" applyBorder="1" applyAlignment="1">
      <alignment horizontal="center" vertical="center"/>
    </xf>
    <xf numFmtId="0" fontId="18" fillId="0" borderId="22" xfId="0" applyFont="1" applyFill="1" applyBorder="1"/>
    <xf numFmtId="3" fontId="14" fillId="0" borderId="64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6" fillId="0" borderId="64" xfId="0" applyFont="1" applyFill="1" applyBorder="1" applyAlignment="1">
      <alignment horizontal="center" vertical="center"/>
    </xf>
    <xf numFmtId="0" fontId="6" fillId="0" borderId="55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6" fillId="0" borderId="32" xfId="0" applyFont="1" applyFill="1" applyBorder="1" applyAlignment="1">
      <alignment horizontal="center" vertical="center"/>
    </xf>
    <xf numFmtId="4" fontId="14" fillId="0" borderId="3" xfId="0" applyNumberFormat="1" applyFont="1" applyBorder="1" applyAlignment="1">
      <alignment horizontal="center"/>
    </xf>
    <xf numFmtId="4" fontId="14" fillId="0" borderId="8" xfId="0" applyNumberFormat="1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168" fontId="12" fillId="0" borderId="26" xfId="0" applyNumberFormat="1" applyFont="1" applyBorder="1" applyAlignment="1">
      <alignment horizontal="center"/>
    </xf>
    <xf numFmtId="0" fontId="44" fillId="0" borderId="0" xfId="0" applyFont="1" applyAlignment="1">
      <alignment horizontal="center"/>
    </xf>
    <xf numFmtId="4" fontId="47" fillId="0" borderId="36" xfId="0" applyNumberFormat="1" applyFont="1" applyBorder="1" applyAlignment="1">
      <alignment horizontal="center" vertical="center"/>
    </xf>
    <xf numFmtId="4" fontId="47" fillId="0" borderId="37" xfId="0" applyNumberFormat="1" applyFont="1" applyBorder="1" applyAlignment="1">
      <alignment horizontal="center" vertical="center"/>
    </xf>
    <xf numFmtId="4" fontId="47" fillId="0" borderId="38" xfId="0" applyNumberFormat="1" applyFont="1" applyBorder="1" applyAlignment="1">
      <alignment horizontal="center" vertical="center"/>
    </xf>
    <xf numFmtId="4" fontId="47" fillId="0" borderId="39" xfId="0" applyNumberFormat="1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165" fontId="6" fillId="0" borderId="3" xfId="0" applyNumberFormat="1" applyFont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10" xfId="2" xr:uid="{00000000-0005-0000-0000-000002000000}"/>
  </cellStyles>
  <dxfs count="120"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0</xdr:colOff>
      <xdr:row>1</xdr:row>
      <xdr:rowOff>123825</xdr:rowOff>
    </xdr:from>
    <xdr:to>
      <xdr:col>11</xdr:col>
      <xdr:colOff>0</xdr:colOff>
      <xdr:row>4</xdr:row>
      <xdr:rowOff>28575</xdr:rowOff>
    </xdr:to>
    <xdr:pic>
      <xdr:nvPicPr>
        <xdr:cNvPr id="3" name="Picture 6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749680" y="123825"/>
          <a:ext cx="0" cy="4305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40821</xdr:rowOff>
    </xdr:from>
    <xdr:to>
      <xdr:col>3</xdr:col>
      <xdr:colOff>47625</xdr:colOff>
      <xdr:row>4</xdr:row>
      <xdr:rowOff>27214</xdr:rowOff>
    </xdr:to>
    <xdr:pic>
      <xdr:nvPicPr>
        <xdr:cNvPr id="4" name="Picture 43" descr="vitra_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0821"/>
          <a:ext cx="1996168" cy="7211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12" name="Picture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</xdr:col>
      <xdr:colOff>38100</xdr:colOff>
      <xdr:row>0</xdr:row>
      <xdr:rowOff>40821</xdr:rowOff>
    </xdr:from>
    <xdr:to>
      <xdr:col>25</xdr:col>
      <xdr:colOff>47625</xdr:colOff>
      <xdr:row>4</xdr:row>
      <xdr:rowOff>95250</xdr:rowOff>
    </xdr:to>
    <xdr:pic>
      <xdr:nvPicPr>
        <xdr:cNvPr id="13" name="Picture 43" descr="vitra_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4" name="Picture 5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5" name="Picture 6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</xdr:col>
      <xdr:colOff>38100</xdr:colOff>
      <xdr:row>0</xdr:row>
      <xdr:rowOff>40821</xdr:rowOff>
    </xdr:from>
    <xdr:to>
      <xdr:col>47</xdr:col>
      <xdr:colOff>47625</xdr:colOff>
      <xdr:row>4</xdr:row>
      <xdr:rowOff>95250</xdr:rowOff>
    </xdr:to>
    <xdr:pic>
      <xdr:nvPicPr>
        <xdr:cNvPr id="16" name="Picture 43" descr="vitra_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0" name="Picture 5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21" name="Picture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66</xdr:col>
      <xdr:colOff>38100</xdr:colOff>
      <xdr:row>0</xdr:row>
      <xdr:rowOff>40821</xdr:rowOff>
    </xdr:from>
    <xdr:to>
      <xdr:col>69</xdr:col>
      <xdr:colOff>47625</xdr:colOff>
      <xdr:row>4</xdr:row>
      <xdr:rowOff>95250</xdr:rowOff>
    </xdr:to>
    <xdr:pic>
      <xdr:nvPicPr>
        <xdr:cNvPr id="22" name="Picture 43" descr="vitra_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3" name="Picture 5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24" name="Picture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88</xdr:col>
      <xdr:colOff>38100</xdr:colOff>
      <xdr:row>0</xdr:row>
      <xdr:rowOff>40821</xdr:rowOff>
    </xdr:from>
    <xdr:to>
      <xdr:col>91</xdr:col>
      <xdr:colOff>47625</xdr:colOff>
      <xdr:row>4</xdr:row>
      <xdr:rowOff>95250</xdr:rowOff>
    </xdr:to>
    <xdr:pic>
      <xdr:nvPicPr>
        <xdr:cNvPr id="25" name="Picture 43" descr="vitra_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2" name="Picture 5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33" name="Picture 6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110</xdr:col>
      <xdr:colOff>38100</xdr:colOff>
      <xdr:row>0</xdr:row>
      <xdr:rowOff>40821</xdr:rowOff>
    </xdr:from>
    <xdr:to>
      <xdr:col>113</xdr:col>
      <xdr:colOff>47625</xdr:colOff>
      <xdr:row>4</xdr:row>
      <xdr:rowOff>95250</xdr:rowOff>
    </xdr:to>
    <xdr:pic>
      <xdr:nvPicPr>
        <xdr:cNvPr id="34" name="Picture 43" descr="vitra_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5" name="Picture 5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36" name="Picture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132</xdr:col>
      <xdr:colOff>38100</xdr:colOff>
      <xdr:row>0</xdr:row>
      <xdr:rowOff>40821</xdr:rowOff>
    </xdr:from>
    <xdr:to>
      <xdr:col>135</xdr:col>
      <xdr:colOff>47625</xdr:colOff>
      <xdr:row>4</xdr:row>
      <xdr:rowOff>95250</xdr:rowOff>
    </xdr:to>
    <xdr:pic>
      <xdr:nvPicPr>
        <xdr:cNvPr id="37" name="Picture 43" descr="vitra_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8" name="Picture 5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39" name="Picture 6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154</xdr:col>
      <xdr:colOff>38100</xdr:colOff>
      <xdr:row>0</xdr:row>
      <xdr:rowOff>40821</xdr:rowOff>
    </xdr:from>
    <xdr:to>
      <xdr:col>157</xdr:col>
      <xdr:colOff>47625</xdr:colOff>
      <xdr:row>4</xdr:row>
      <xdr:rowOff>95250</xdr:rowOff>
    </xdr:to>
    <xdr:pic>
      <xdr:nvPicPr>
        <xdr:cNvPr id="40" name="Picture 43" descr="vitra_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1" name="Picture 5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42" name="Picture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176</xdr:col>
      <xdr:colOff>38100</xdr:colOff>
      <xdr:row>0</xdr:row>
      <xdr:rowOff>40821</xdr:rowOff>
    </xdr:from>
    <xdr:to>
      <xdr:col>179</xdr:col>
      <xdr:colOff>47625</xdr:colOff>
      <xdr:row>4</xdr:row>
      <xdr:rowOff>95250</xdr:rowOff>
    </xdr:to>
    <xdr:pic>
      <xdr:nvPicPr>
        <xdr:cNvPr id="43" name="Picture 43" descr="vitra_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4" name="Picture 5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45" name="Picture 6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198</xdr:col>
      <xdr:colOff>38100</xdr:colOff>
      <xdr:row>0</xdr:row>
      <xdr:rowOff>40821</xdr:rowOff>
    </xdr:from>
    <xdr:to>
      <xdr:col>201</xdr:col>
      <xdr:colOff>47625</xdr:colOff>
      <xdr:row>4</xdr:row>
      <xdr:rowOff>95250</xdr:rowOff>
    </xdr:to>
    <xdr:pic>
      <xdr:nvPicPr>
        <xdr:cNvPr id="46" name="Picture 43" descr="vitra_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7" name="Picture 5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48" name="Picture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220</xdr:col>
      <xdr:colOff>38100</xdr:colOff>
      <xdr:row>0</xdr:row>
      <xdr:rowOff>40821</xdr:rowOff>
    </xdr:from>
    <xdr:to>
      <xdr:col>223</xdr:col>
      <xdr:colOff>47625</xdr:colOff>
      <xdr:row>4</xdr:row>
      <xdr:rowOff>95250</xdr:rowOff>
    </xdr:to>
    <xdr:pic>
      <xdr:nvPicPr>
        <xdr:cNvPr id="49" name="Picture 43" descr="vitra_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0" name="Picture 5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51" name="Picture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242</xdr:col>
      <xdr:colOff>38100</xdr:colOff>
      <xdr:row>0</xdr:row>
      <xdr:rowOff>40821</xdr:rowOff>
    </xdr:from>
    <xdr:to>
      <xdr:col>245</xdr:col>
      <xdr:colOff>47625</xdr:colOff>
      <xdr:row>4</xdr:row>
      <xdr:rowOff>95250</xdr:rowOff>
    </xdr:to>
    <xdr:pic>
      <xdr:nvPicPr>
        <xdr:cNvPr id="52" name="Picture 43" descr="vitra_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3" name="Picture 5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54" name="Picture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264</xdr:col>
      <xdr:colOff>38100</xdr:colOff>
      <xdr:row>0</xdr:row>
      <xdr:rowOff>40821</xdr:rowOff>
    </xdr:from>
    <xdr:to>
      <xdr:col>267</xdr:col>
      <xdr:colOff>47625</xdr:colOff>
      <xdr:row>4</xdr:row>
      <xdr:rowOff>95250</xdr:rowOff>
    </xdr:to>
    <xdr:pic>
      <xdr:nvPicPr>
        <xdr:cNvPr id="55" name="Picture 43" descr="vitra_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6" name="Picture 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57" name="Picture 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286</xdr:col>
      <xdr:colOff>38100</xdr:colOff>
      <xdr:row>0</xdr:row>
      <xdr:rowOff>40821</xdr:rowOff>
    </xdr:from>
    <xdr:to>
      <xdr:col>289</xdr:col>
      <xdr:colOff>47625</xdr:colOff>
      <xdr:row>4</xdr:row>
      <xdr:rowOff>95250</xdr:rowOff>
    </xdr:to>
    <xdr:pic>
      <xdr:nvPicPr>
        <xdr:cNvPr id="58" name="Picture 43" descr="vitra_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59" name="Picture 5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60" name="Picture 6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0853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308</xdr:col>
      <xdr:colOff>38100</xdr:colOff>
      <xdr:row>0</xdr:row>
      <xdr:rowOff>40821</xdr:rowOff>
    </xdr:from>
    <xdr:to>
      <xdr:col>311</xdr:col>
      <xdr:colOff>47625</xdr:colOff>
      <xdr:row>4</xdr:row>
      <xdr:rowOff>95250</xdr:rowOff>
    </xdr:to>
    <xdr:pic>
      <xdr:nvPicPr>
        <xdr:cNvPr id="61" name="Picture 43" descr="vitra_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342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2" name="Picture 5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63" name="Picture 6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9385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330</xdr:col>
      <xdr:colOff>38100</xdr:colOff>
      <xdr:row>0</xdr:row>
      <xdr:rowOff>40821</xdr:rowOff>
    </xdr:from>
    <xdr:to>
      <xdr:col>333</xdr:col>
      <xdr:colOff>47625</xdr:colOff>
      <xdr:row>4</xdr:row>
      <xdr:rowOff>95250</xdr:rowOff>
    </xdr:to>
    <xdr:pic>
      <xdr:nvPicPr>
        <xdr:cNvPr id="64" name="Picture 43" descr="vitra_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0874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5" name="Picture 5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66" name="Picture 6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67917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352</xdr:col>
      <xdr:colOff>38100</xdr:colOff>
      <xdr:row>0</xdr:row>
      <xdr:rowOff>40821</xdr:rowOff>
    </xdr:from>
    <xdr:to>
      <xdr:col>355</xdr:col>
      <xdr:colOff>47625</xdr:colOff>
      <xdr:row>4</xdr:row>
      <xdr:rowOff>95250</xdr:rowOff>
    </xdr:to>
    <xdr:pic>
      <xdr:nvPicPr>
        <xdr:cNvPr id="67" name="Picture 43" descr="vitra_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59406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8" name="Picture 5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69" name="Picture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86450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374</xdr:col>
      <xdr:colOff>38100</xdr:colOff>
      <xdr:row>0</xdr:row>
      <xdr:rowOff>40821</xdr:rowOff>
    </xdr:from>
    <xdr:to>
      <xdr:col>377</xdr:col>
      <xdr:colOff>47625</xdr:colOff>
      <xdr:row>4</xdr:row>
      <xdr:rowOff>95250</xdr:rowOff>
    </xdr:to>
    <xdr:pic>
      <xdr:nvPicPr>
        <xdr:cNvPr id="70" name="Picture 43" descr="vitra_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7938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1" name="Picture 5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72" name="Picture 6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4982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396</xdr:col>
      <xdr:colOff>38100</xdr:colOff>
      <xdr:row>0</xdr:row>
      <xdr:rowOff>40821</xdr:rowOff>
    </xdr:from>
    <xdr:to>
      <xdr:col>399</xdr:col>
      <xdr:colOff>47625</xdr:colOff>
      <xdr:row>4</xdr:row>
      <xdr:rowOff>95250</xdr:rowOff>
    </xdr:to>
    <xdr:pic>
      <xdr:nvPicPr>
        <xdr:cNvPr id="73" name="Picture 43" descr="vitra_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96470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4" name="Picture 5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75" name="Picture 6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23514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418</xdr:col>
      <xdr:colOff>38100</xdr:colOff>
      <xdr:row>0</xdr:row>
      <xdr:rowOff>40821</xdr:rowOff>
    </xdr:from>
    <xdr:to>
      <xdr:col>421</xdr:col>
      <xdr:colOff>47625</xdr:colOff>
      <xdr:row>4</xdr:row>
      <xdr:rowOff>95250</xdr:rowOff>
    </xdr:to>
    <xdr:pic>
      <xdr:nvPicPr>
        <xdr:cNvPr id="76" name="Picture 43" descr="vitra_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15002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7" name="Picture 5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78" name="Picture 6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42046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440</xdr:col>
      <xdr:colOff>38100</xdr:colOff>
      <xdr:row>0</xdr:row>
      <xdr:rowOff>40821</xdr:rowOff>
    </xdr:from>
    <xdr:to>
      <xdr:col>443</xdr:col>
      <xdr:colOff>47625</xdr:colOff>
      <xdr:row>4</xdr:row>
      <xdr:rowOff>95250</xdr:rowOff>
    </xdr:to>
    <xdr:pic>
      <xdr:nvPicPr>
        <xdr:cNvPr id="79" name="Picture 43" descr="vitra_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35350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80" name="Picture 5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057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81" name="Picture 6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605786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462</xdr:col>
      <xdr:colOff>38100</xdr:colOff>
      <xdr:row>0</xdr:row>
      <xdr:rowOff>40821</xdr:rowOff>
    </xdr:from>
    <xdr:to>
      <xdr:col>465</xdr:col>
      <xdr:colOff>47625</xdr:colOff>
      <xdr:row>4</xdr:row>
      <xdr:rowOff>95250</xdr:rowOff>
    </xdr:to>
    <xdr:pic>
      <xdr:nvPicPr>
        <xdr:cNvPr id="82" name="Picture 43" descr="vitra_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520671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83" name="Picture 5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9110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84" name="Picture 6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791107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484</xdr:col>
      <xdr:colOff>38100</xdr:colOff>
      <xdr:row>0</xdr:row>
      <xdr:rowOff>40821</xdr:rowOff>
    </xdr:from>
    <xdr:to>
      <xdr:col>487</xdr:col>
      <xdr:colOff>47625</xdr:colOff>
      <xdr:row>4</xdr:row>
      <xdr:rowOff>95250</xdr:rowOff>
    </xdr:to>
    <xdr:pic>
      <xdr:nvPicPr>
        <xdr:cNvPr id="85" name="Picture 43" descr="vitra_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705993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86" name="Picture 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7642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87" name="Picture 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976429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506</xdr:col>
      <xdr:colOff>38100</xdr:colOff>
      <xdr:row>0</xdr:row>
      <xdr:rowOff>40821</xdr:rowOff>
    </xdr:from>
    <xdr:to>
      <xdr:col>509</xdr:col>
      <xdr:colOff>47625</xdr:colOff>
      <xdr:row>4</xdr:row>
      <xdr:rowOff>95250</xdr:rowOff>
    </xdr:to>
    <xdr:pic>
      <xdr:nvPicPr>
        <xdr:cNvPr id="88" name="Picture 43" descr="vitra_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91314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89" name="Picture 5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6175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90" name="Picture 6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61750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528</xdr:col>
      <xdr:colOff>38100</xdr:colOff>
      <xdr:row>0</xdr:row>
      <xdr:rowOff>40821</xdr:rowOff>
    </xdr:from>
    <xdr:to>
      <xdr:col>531</xdr:col>
      <xdr:colOff>47625</xdr:colOff>
      <xdr:row>4</xdr:row>
      <xdr:rowOff>95250</xdr:rowOff>
    </xdr:to>
    <xdr:pic>
      <xdr:nvPicPr>
        <xdr:cNvPr id="91" name="Picture 43" descr="vitra_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076636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92" name="Picture 5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470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93" name="Picture 6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3470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550</xdr:col>
      <xdr:colOff>38100</xdr:colOff>
      <xdr:row>0</xdr:row>
      <xdr:rowOff>40821</xdr:rowOff>
    </xdr:from>
    <xdr:to>
      <xdr:col>553</xdr:col>
      <xdr:colOff>47625</xdr:colOff>
      <xdr:row>4</xdr:row>
      <xdr:rowOff>95250</xdr:rowOff>
    </xdr:to>
    <xdr:pic>
      <xdr:nvPicPr>
        <xdr:cNvPr id="94" name="Picture 43" descr="vitra_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2619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95" name="Picture 5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96" name="Picture 6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532393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572</xdr:col>
      <xdr:colOff>38100</xdr:colOff>
      <xdr:row>0</xdr:row>
      <xdr:rowOff>40821</xdr:rowOff>
    </xdr:from>
    <xdr:to>
      <xdr:col>575</xdr:col>
      <xdr:colOff>47625</xdr:colOff>
      <xdr:row>4</xdr:row>
      <xdr:rowOff>95250</xdr:rowOff>
    </xdr:to>
    <xdr:pic>
      <xdr:nvPicPr>
        <xdr:cNvPr id="97" name="Picture 43" descr="vitra_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47279" y="40821"/>
          <a:ext cx="1996167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8" name="Picture 5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33</xdr:col>
      <xdr:colOff>0</xdr:colOff>
      <xdr:row>1</xdr:row>
      <xdr:rowOff>123825</xdr:rowOff>
    </xdr:from>
    <xdr:to>
      <xdr:col>33</xdr:col>
      <xdr:colOff>0</xdr:colOff>
      <xdr:row>4</xdr:row>
      <xdr:rowOff>28575</xdr:rowOff>
    </xdr:to>
    <xdr:pic>
      <xdr:nvPicPr>
        <xdr:cNvPr id="99" name="Picture 6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0" name="Picture 5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55</xdr:col>
      <xdr:colOff>0</xdr:colOff>
      <xdr:row>1</xdr:row>
      <xdr:rowOff>123825</xdr:rowOff>
    </xdr:from>
    <xdr:to>
      <xdr:col>55</xdr:col>
      <xdr:colOff>0</xdr:colOff>
      <xdr:row>4</xdr:row>
      <xdr:rowOff>28575</xdr:rowOff>
    </xdr:to>
    <xdr:pic>
      <xdr:nvPicPr>
        <xdr:cNvPr id="101" name="Picture 6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2" name="Picture 5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77</xdr:col>
      <xdr:colOff>0</xdr:colOff>
      <xdr:row>1</xdr:row>
      <xdr:rowOff>123825</xdr:rowOff>
    </xdr:from>
    <xdr:to>
      <xdr:col>77</xdr:col>
      <xdr:colOff>0</xdr:colOff>
      <xdr:row>4</xdr:row>
      <xdr:rowOff>28575</xdr:rowOff>
    </xdr:to>
    <xdr:pic>
      <xdr:nvPicPr>
        <xdr:cNvPr id="103" name="Picture 6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4" name="Picture 5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99</xdr:col>
      <xdr:colOff>0</xdr:colOff>
      <xdr:row>1</xdr:row>
      <xdr:rowOff>123825</xdr:rowOff>
    </xdr:from>
    <xdr:to>
      <xdr:col>99</xdr:col>
      <xdr:colOff>0</xdr:colOff>
      <xdr:row>4</xdr:row>
      <xdr:rowOff>28575</xdr:rowOff>
    </xdr:to>
    <xdr:pic>
      <xdr:nvPicPr>
        <xdr:cNvPr id="105" name="Picture 6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6" name="Picture 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121</xdr:col>
      <xdr:colOff>0</xdr:colOff>
      <xdr:row>1</xdr:row>
      <xdr:rowOff>123825</xdr:rowOff>
    </xdr:from>
    <xdr:to>
      <xdr:col>121</xdr:col>
      <xdr:colOff>0</xdr:colOff>
      <xdr:row>4</xdr:row>
      <xdr:rowOff>28575</xdr:rowOff>
    </xdr:to>
    <xdr:pic>
      <xdr:nvPicPr>
        <xdr:cNvPr id="107" name="Picture 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8" name="Picture 5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143</xdr:col>
      <xdr:colOff>0</xdr:colOff>
      <xdr:row>1</xdr:row>
      <xdr:rowOff>123825</xdr:rowOff>
    </xdr:from>
    <xdr:to>
      <xdr:col>143</xdr:col>
      <xdr:colOff>0</xdr:colOff>
      <xdr:row>4</xdr:row>
      <xdr:rowOff>28575</xdr:rowOff>
    </xdr:to>
    <xdr:pic>
      <xdr:nvPicPr>
        <xdr:cNvPr id="109" name="Picture 6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0" name="Picture 5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165</xdr:col>
      <xdr:colOff>0</xdr:colOff>
      <xdr:row>1</xdr:row>
      <xdr:rowOff>123825</xdr:rowOff>
    </xdr:from>
    <xdr:to>
      <xdr:col>165</xdr:col>
      <xdr:colOff>0</xdr:colOff>
      <xdr:row>4</xdr:row>
      <xdr:rowOff>28575</xdr:rowOff>
    </xdr:to>
    <xdr:pic>
      <xdr:nvPicPr>
        <xdr:cNvPr id="111" name="Picture 6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2" name="Picture 5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187</xdr:col>
      <xdr:colOff>0</xdr:colOff>
      <xdr:row>1</xdr:row>
      <xdr:rowOff>123825</xdr:rowOff>
    </xdr:from>
    <xdr:to>
      <xdr:col>187</xdr:col>
      <xdr:colOff>0</xdr:colOff>
      <xdr:row>4</xdr:row>
      <xdr:rowOff>28575</xdr:rowOff>
    </xdr:to>
    <xdr:pic>
      <xdr:nvPicPr>
        <xdr:cNvPr id="113" name="Picture 6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4" name="Picture 5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209</xdr:col>
      <xdr:colOff>0</xdr:colOff>
      <xdr:row>1</xdr:row>
      <xdr:rowOff>123825</xdr:rowOff>
    </xdr:from>
    <xdr:to>
      <xdr:col>209</xdr:col>
      <xdr:colOff>0</xdr:colOff>
      <xdr:row>4</xdr:row>
      <xdr:rowOff>28575</xdr:rowOff>
    </xdr:to>
    <xdr:pic>
      <xdr:nvPicPr>
        <xdr:cNvPr id="115" name="Picture 6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6" name="Picture 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231</xdr:col>
      <xdr:colOff>0</xdr:colOff>
      <xdr:row>1</xdr:row>
      <xdr:rowOff>123825</xdr:rowOff>
    </xdr:from>
    <xdr:to>
      <xdr:col>231</xdr:col>
      <xdr:colOff>0</xdr:colOff>
      <xdr:row>4</xdr:row>
      <xdr:rowOff>28575</xdr:rowOff>
    </xdr:to>
    <xdr:pic>
      <xdr:nvPicPr>
        <xdr:cNvPr id="117" name="Picture 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8" name="Picture 5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253</xdr:col>
      <xdr:colOff>0</xdr:colOff>
      <xdr:row>1</xdr:row>
      <xdr:rowOff>123825</xdr:rowOff>
    </xdr:from>
    <xdr:to>
      <xdr:col>253</xdr:col>
      <xdr:colOff>0</xdr:colOff>
      <xdr:row>4</xdr:row>
      <xdr:rowOff>28575</xdr:rowOff>
    </xdr:to>
    <xdr:pic>
      <xdr:nvPicPr>
        <xdr:cNvPr id="119" name="Picture 6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0" name="Picture 5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275</xdr:col>
      <xdr:colOff>0</xdr:colOff>
      <xdr:row>1</xdr:row>
      <xdr:rowOff>123825</xdr:rowOff>
    </xdr:from>
    <xdr:to>
      <xdr:col>275</xdr:col>
      <xdr:colOff>0</xdr:colOff>
      <xdr:row>4</xdr:row>
      <xdr:rowOff>28575</xdr:rowOff>
    </xdr:to>
    <xdr:pic>
      <xdr:nvPicPr>
        <xdr:cNvPr id="121" name="Picture 6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2" name="Picture 5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297</xdr:col>
      <xdr:colOff>0</xdr:colOff>
      <xdr:row>1</xdr:row>
      <xdr:rowOff>123825</xdr:rowOff>
    </xdr:from>
    <xdr:to>
      <xdr:col>297</xdr:col>
      <xdr:colOff>0</xdr:colOff>
      <xdr:row>4</xdr:row>
      <xdr:rowOff>28575</xdr:rowOff>
    </xdr:to>
    <xdr:pic>
      <xdr:nvPicPr>
        <xdr:cNvPr id="123" name="Picture 6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4" name="Picture 5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319</xdr:col>
      <xdr:colOff>0</xdr:colOff>
      <xdr:row>1</xdr:row>
      <xdr:rowOff>123825</xdr:rowOff>
    </xdr:from>
    <xdr:to>
      <xdr:col>319</xdr:col>
      <xdr:colOff>0</xdr:colOff>
      <xdr:row>4</xdr:row>
      <xdr:rowOff>28575</xdr:rowOff>
    </xdr:to>
    <xdr:pic>
      <xdr:nvPicPr>
        <xdr:cNvPr id="125" name="Picture 6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6" name="Picture 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341</xdr:col>
      <xdr:colOff>0</xdr:colOff>
      <xdr:row>1</xdr:row>
      <xdr:rowOff>123825</xdr:rowOff>
    </xdr:from>
    <xdr:to>
      <xdr:col>341</xdr:col>
      <xdr:colOff>0</xdr:colOff>
      <xdr:row>4</xdr:row>
      <xdr:rowOff>28575</xdr:rowOff>
    </xdr:to>
    <xdr:pic>
      <xdr:nvPicPr>
        <xdr:cNvPr id="127" name="Picture 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8" name="Picture 5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363</xdr:col>
      <xdr:colOff>0</xdr:colOff>
      <xdr:row>1</xdr:row>
      <xdr:rowOff>123825</xdr:rowOff>
    </xdr:from>
    <xdr:to>
      <xdr:col>363</xdr:col>
      <xdr:colOff>0</xdr:colOff>
      <xdr:row>4</xdr:row>
      <xdr:rowOff>28575</xdr:rowOff>
    </xdr:to>
    <xdr:pic>
      <xdr:nvPicPr>
        <xdr:cNvPr id="129" name="Picture 6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0" name="Picture 5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385</xdr:col>
      <xdr:colOff>0</xdr:colOff>
      <xdr:row>1</xdr:row>
      <xdr:rowOff>123825</xdr:rowOff>
    </xdr:from>
    <xdr:to>
      <xdr:col>385</xdr:col>
      <xdr:colOff>0</xdr:colOff>
      <xdr:row>4</xdr:row>
      <xdr:rowOff>28575</xdr:rowOff>
    </xdr:to>
    <xdr:pic>
      <xdr:nvPicPr>
        <xdr:cNvPr id="131" name="Picture 6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2" name="Picture 5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407</xdr:col>
      <xdr:colOff>0</xdr:colOff>
      <xdr:row>1</xdr:row>
      <xdr:rowOff>123825</xdr:rowOff>
    </xdr:from>
    <xdr:to>
      <xdr:col>407</xdr:col>
      <xdr:colOff>0</xdr:colOff>
      <xdr:row>4</xdr:row>
      <xdr:rowOff>28575</xdr:rowOff>
    </xdr:to>
    <xdr:pic>
      <xdr:nvPicPr>
        <xdr:cNvPr id="133" name="Picture 6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4" name="Picture 5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429</xdr:col>
      <xdr:colOff>0</xdr:colOff>
      <xdr:row>1</xdr:row>
      <xdr:rowOff>123825</xdr:rowOff>
    </xdr:from>
    <xdr:to>
      <xdr:col>429</xdr:col>
      <xdr:colOff>0</xdr:colOff>
      <xdr:row>4</xdr:row>
      <xdr:rowOff>28575</xdr:rowOff>
    </xdr:to>
    <xdr:pic>
      <xdr:nvPicPr>
        <xdr:cNvPr id="135" name="Picture 6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6" name="Picture 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451</xdr:col>
      <xdr:colOff>0</xdr:colOff>
      <xdr:row>1</xdr:row>
      <xdr:rowOff>123825</xdr:rowOff>
    </xdr:from>
    <xdr:to>
      <xdr:col>451</xdr:col>
      <xdr:colOff>0</xdr:colOff>
      <xdr:row>4</xdr:row>
      <xdr:rowOff>28575</xdr:rowOff>
    </xdr:to>
    <xdr:pic>
      <xdr:nvPicPr>
        <xdr:cNvPr id="137" name="Picture 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38" name="Picture 5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473</xdr:col>
      <xdr:colOff>0</xdr:colOff>
      <xdr:row>1</xdr:row>
      <xdr:rowOff>123825</xdr:rowOff>
    </xdr:from>
    <xdr:to>
      <xdr:col>473</xdr:col>
      <xdr:colOff>0</xdr:colOff>
      <xdr:row>4</xdr:row>
      <xdr:rowOff>28575</xdr:rowOff>
    </xdr:to>
    <xdr:pic>
      <xdr:nvPicPr>
        <xdr:cNvPr id="139" name="Picture 6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40" name="Picture 5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495</xdr:col>
      <xdr:colOff>0</xdr:colOff>
      <xdr:row>1</xdr:row>
      <xdr:rowOff>123825</xdr:rowOff>
    </xdr:from>
    <xdr:to>
      <xdr:col>495</xdr:col>
      <xdr:colOff>0</xdr:colOff>
      <xdr:row>4</xdr:row>
      <xdr:rowOff>28575</xdr:rowOff>
    </xdr:to>
    <xdr:pic>
      <xdr:nvPicPr>
        <xdr:cNvPr id="141" name="Picture 6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42" name="Picture 5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517</xdr:col>
      <xdr:colOff>0</xdr:colOff>
      <xdr:row>1</xdr:row>
      <xdr:rowOff>123825</xdr:rowOff>
    </xdr:from>
    <xdr:to>
      <xdr:col>517</xdr:col>
      <xdr:colOff>0</xdr:colOff>
      <xdr:row>4</xdr:row>
      <xdr:rowOff>28575</xdr:rowOff>
    </xdr:to>
    <xdr:pic>
      <xdr:nvPicPr>
        <xdr:cNvPr id="143" name="Picture 6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144" name="Picture 5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539</xdr:col>
      <xdr:colOff>0</xdr:colOff>
      <xdr:row>1</xdr:row>
      <xdr:rowOff>123825</xdr:rowOff>
    </xdr:from>
    <xdr:to>
      <xdr:col>539</xdr:col>
      <xdr:colOff>0</xdr:colOff>
      <xdr:row>4</xdr:row>
      <xdr:rowOff>28575</xdr:rowOff>
    </xdr:to>
    <xdr:pic>
      <xdr:nvPicPr>
        <xdr:cNvPr id="145" name="Picture 6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146" name="Picture 5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561</xdr:col>
      <xdr:colOff>0</xdr:colOff>
      <xdr:row>1</xdr:row>
      <xdr:rowOff>123825</xdr:rowOff>
    </xdr:from>
    <xdr:to>
      <xdr:col>561</xdr:col>
      <xdr:colOff>0</xdr:colOff>
      <xdr:row>4</xdr:row>
      <xdr:rowOff>28575</xdr:rowOff>
    </xdr:to>
    <xdr:pic>
      <xdr:nvPicPr>
        <xdr:cNvPr id="147" name="Picture 6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48" name="Picture 5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583</xdr:col>
      <xdr:colOff>0</xdr:colOff>
      <xdr:row>1</xdr:row>
      <xdr:rowOff>123825</xdr:rowOff>
    </xdr:from>
    <xdr:to>
      <xdr:col>583</xdr:col>
      <xdr:colOff>0</xdr:colOff>
      <xdr:row>4</xdr:row>
      <xdr:rowOff>28575</xdr:rowOff>
    </xdr:to>
    <xdr:pic>
      <xdr:nvPicPr>
        <xdr:cNvPr id="149" name="Picture 6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14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0" name="Picture 5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1" name="Picture 6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594</xdr:col>
      <xdr:colOff>38100</xdr:colOff>
      <xdr:row>0</xdr:row>
      <xdr:rowOff>40821</xdr:rowOff>
    </xdr:from>
    <xdr:to>
      <xdr:col>597</xdr:col>
      <xdr:colOff>47625</xdr:colOff>
      <xdr:row>4</xdr:row>
      <xdr:rowOff>95250</xdr:rowOff>
    </xdr:to>
    <xdr:pic>
      <xdr:nvPicPr>
        <xdr:cNvPr id="152" name="Picture 43" descr="vitra_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3" name="Picture 5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605</xdr:col>
      <xdr:colOff>0</xdr:colOff>
      <xdr:row>1</xdr:row>
      <xdr:rowOff>123825</xdr:rowOff>
    </xdr:from>
    <xdr:to>
      <xdr:col>605</xdr:col>
      <xdr:colOff>0</xdr:colOff>
      <xdr:row>4</xdr:row>
      <xdr:rowOff>28575</xdr:rowOff>
    </xdr:to>
    <xdr:pic>
      <xdr:nvPicPr>
        <xdr:cNvPr id="154" name="Picture 6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55" name="Picture 5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56" name="Picture 6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616</xdr:col>
      <xdr:colOff>38100</xdr:colOff>
      <xdr:row>0</xdr:row>
      <xdr:rowOff>40821</xdr:rowOff>
    </xdr:from>
    <xdr:to>
      <xdr:col>619</xdr:col>
      <xdr:colOff>47625</xdr:colOff>
      <xdr:row>4</xdr:row>
      <xdr:rowOff>95250</xdr:rowOff>
    </xdr:to>
    <xdr:pic>
      <xdr:nvPicPr>
        <xdr:cNvPr id="157" name="Picture 43" descr="vitra_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58" name="Picture 5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627</xdr:col>
      <xdr:colOff>0</xdr:colOff>
      <xdr:row>1</xdr:row>
      <xdr:rowOff>123825</xdr:rowOff>
    </xdr:from>
    <xdr:to>
      <xdr:col>627</xdr:col>
      <xdr:colOff>0</xdr:colOff>
      <xdr:row>4</xdr:row>
      <xdr:rowOff>28575</xdr:rowOff>
    </xdr:to>
    <xdr:pic>
      <xdr:nvPicPr>
        <xdr:cNvPr id="159" name="Picture 6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649</xdr:col>
      <xdr:colOff>0</xdr:colOff>
      <xdr:row>1</xdr:row>
      <xdr:rowOff>123825</xdr:rowOff>
    </xdr:from>
    <xdr:to>
      <xdr:col>649</xdr:col>
      <xdr:colOff>0</xdr:colOff>
      <xdr:row>4</xdr:row>
      <xdr:rowOff>28575</xdr:rowOff>
    </xdr:to>
    <xdr:pic>
      <xdr:nvPicPr>
        <xdr:cNvPr id="160" name="Picture 5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649</xdr:col>
      <xdr:colOff>0</xdr:colOff>
      <xdr:row>1</xdr:row>
      <xdr:rowOff>123825</xdr:rowOff>
    </xdr:from>
    <xdr:to>
      <xdr:col>649</xdr:col>
      <xdr:colOff>0</xdr:colOff>
      <xdr:row>4</xdr:row>
      <xdr:rowOff>28575</xdr:rowOff>
    </xdr:to>
    <xdr:pic>
      <xdr:nvPicPr>
        <xdr:cNvPr id="161" name="Picture 6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638</xdr:col>
      <xdr:colOff>38100</xdr:colOff>
      <xdr:row>0</xdr:row>
      <xdr:rowOff>40821</xdr:rowOff>
    </xdr:from>
    <xdr:to>
      <xdr:col>641</xdr:col>
      <xdr:colOff>47625</xdr:colOff>
      <xdr:row>4</xdr:row>
      <xdr:rowOff>95250</xdr:rowOff>
    </xdr:to>
    <xdr:pic>
      <xdr:nvPicPr>
        <xdr:cNvPr id="162" name="Picture 43" descr="vitra_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2856457" y="40821"/>
          <a:ext cx="1996168" cy="7892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649</xdr:col>
      <xdr:colOff>0</xdr:colOff>
      <xdr:row>1</xdr:row>
      <xdr:rowOff>123825</xdr:rowOff>
    </xdr:from>
    <xdr:to>
      <xdr:col>649</xdr:col>
      <xdr:colOff>0</xdr:colOff>
      <xdr:row>4</xdr:row>
      <xdr:rowOff>28575</xdr:rowOff>
    </xdr:to>
    <xdr:pic>
      <xdr:nvPicPr>
        <xdr:cNvPr id="163" name="Picture 5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649</xdr:col>
      <xdr:colOff>0</xdr:colOff>
      <xdr:row>1</xdr:row>
      <xdr:rowOff>123825</xdr:rowOff>
    </xdr:from>
    <xdr:to>
      <xdr:col>649</xdr:col>
      <xdr:colOff>0</xdr:colOff>
      <xdr:row>4</xdr:row>
      <xdr:rowOff>28575</xdr:rowOff>
    </xdr:to>
    <xdr:pic>
      <xdr:nvPicPr>
        <xdr:cNvPr id="164" name="Picture 6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8941571" y="287111"/>
          <a:ext cx="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2857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0</xdr:row>
      <xdr:rowOff>0</xdr:rowOff>
    </xdr:from>
    <xdr:to>
      <xdr:col>1</xdr:col>
      <xdr:colOff>733425</xdr:colOff>
      <xdr:row>1</xdr:row>
      <xdr:rowOff>104775</xdr:rowOff>
    </xdr:to>
    <xdr:pic>
      <xdr:nvPicPr>
        <xdr:cNvPr id="4505" name="Picture 2" descr="vitra_">
          <a:extLst>
            <a:ext uri="{FF2B5EF4-FFF2-40B4-BE49-F238E27FC236}">
              <a16:creationId xmlns:a16="http://schemas.microsoft.com/office/drawing/2014/main" id="{00000000-0008-0000-0100-0000991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0"/>
          <a:ext cx="10858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.&#304;&#350;LETME%20TA&#350;LAMA%20VER&#304;M%20F&#304;&#350;&#304;%20EK&#304;M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"/>
      <sheetName val="28"/>
      <sheetName val="29"/>
      <sheetName val="30"/>
      <sheetName val="31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2b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Protokol"/>
      <sheetName val="GUN"/>
      <sheetName val="FM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2">
          <cell r="A2" t="str">
            <v>ARIZA BAKIM</v>
          </cell>
        </row>
        <row r="3">
          <cell r="A3" t="str">
            <v>AYIPLI ÜRÜN İŞÇİLİĞİ</v>
          </cell>
        </row>
        <row r="4">
          <cell r="A4" t="str">
            <v>BAKIM İŞÇİLİĞİ ( 5S OTONOM BAKIM )</v>
          </cell>
        </row>
        <row r="5">
          <cell r="A5" t="str">
            <v>BANTTA ÜRÜN ATMA TOPLAMA</v>
          </cell>
        </row>
        <row r="6">
          <cell r="A6" t="str">
            <v>DEPO ÜRÜN KONTROL</v>
          </cell>
        </row>
        <row r="7">
          <cell r="A7" t="str">
            <v>EĞİTİM</v>
          </cell>
        </row>
        <row r="8">
          <cell r="A8" t="str">
            <v>FLANŞ BAĞLAMALI FONK.TEST</v>
          </cell>
        </row>
        <row r="9">
          <cell r="A9" t="str">
            <v>FONKSİYON TEST</v>
          </cell>
        </row>
        <row r="10">
          <cell r="A10" t="str">
            <v>FORKLİFT OPERATÖRÜ</v>
          </cell>
        </row>
        <row r="11">
          <cell r="A11" t="str">
            <v>FORMEN ADAYI</v>
          </cell>
        </row>
        <row r="12">
          <cell r="A12" t="str">
            <v>İ.S.G. EĞİTİMİ</v>
          </cell>
        </row>
        <row r="13">
          <cell r="A13" t="str">
            <v>İZ AÇMA</v>
          </cell>
        </row>
        <row r="14">
          <cell r="A14" t="str">
            <v>KOKU TESTİ</v>
          </cell>
        </row>
        <row r="15">
          <cell r="A15" t="str">
            <v>MALZEME HAZIRLIK</v>
          </cell>
        </row>
        <row r="16">
          <cell r="A16" t="str">
            <v>PANTOGRAF KLOZET  PİSUAR  TAŞLAMA</v>
          </cell>
        </row>
        <row r="17">
          <cell r="A17" t="str">
            <v>PANTOGRAF LAVABO TAŞLAMA</v>
          </cell>
        </row>
        <row r="18">
          <cell r="A18" t="str">
            <v>PERDE KESME SULU SİST.</v>
          </cell>
        </row>
        <row r="19">
          <cell r="A19" t="str">
            <v>PVD KONTROL</v>
          </cell>
        </row>
        <row r="20">
          <cell r="A20" t="str">
            <v>RİM.EX MONTAJ</v>
          </cell>
        </row>
        <row r="21">
          <cell r="A21" t="str">
            <v>SAYIM</v>
          </cell>
        </row>
        <row r="22">
          <cell r="A22" t="str">
            <v>SIZDIRMAZLIK TAMİR</v>
          </cell>
        </row>
        <row r="23">
          <cell r="A23" t="str">
            <v>TAH.BORU MONTAJ</v>
          </cell>
        </row>
        <row r="24">
          <cell r="A24" t="str">
            <v>TEMİZLİK</v>
          </cell>
        </row>
        <row r="25">
          <cell r="A25" t="str">
            <v>ÜRÜN KONTROL</v>
          </cell>
        </row>
        <row r="26">
          <cell r="A26" t="str">
            <v>VAKUM TEST</v>
          </cell>
        </row>
        <row r="27">
          <cell r="A27" t="str">
            <v>VİTRA CLEAN</v>
          </cell>
        </row>
        <row r="28">
          <cell r="A28" t="str">
            <v>WNZL. LAV. VE DUV. ASMA KLZ</v>
          </cell>
        </row>
        <row r="29">
          <cell r="A29" t="str">
            <v>WNZL. YERD.KLZ. TAŞLAMA</v>
          </cell>
        </row>
      </sheetData>
      <sheetData sheetId="32" refreshError="1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YI112"/>
  <sheetViews>
    <sheetView tabSelected="1" zoomScale="70" zoomScaleNormal="70" workbookViewId="0">
      <pane ySplit="7" topLeftCell="A8" activePane="bottomLeft" state="frozen"/>
      <selection pane="bottomLeft" activeCell="A24" sqref="A24"/>
    </sheetView>
  </sheetViews>
  <sheetFormatPr defaultRowHeight="13.2"/>
  <cols>
    <col min="1" max="1" width="4.44140625" style="90" customWidth="1"/>
    <col min="2" max="2" width="4.33203125" customWidth="1"/>
    <col min="3" max="3" width="21" customWidth="1"/>
    <col min="4" max="4" width="5.6640625" customWidth="1"/>
    <col min="5" max="5" width="6.6640625" customWidth="1"/>
    <col min="6" max="6" width="6.109375" customWidth="1"/>
    <col min="7" max="7" width="6.5546875" customWidth="1"/>
    <col min="8" max="8" width="6.109375" customWidth="1"/>
    <col min="9" max="9" width="7.109375" customWidth="1"/>
    <col min="10" max="10" width="6.5546875" customWidth="1"/>
    <col min="11" max="11" width="17.109375" bestFit="1" customWidth="1"/>
    <col min="12" max="12" width="17" bestFit="1" customWidth="1"/>
    <col min="13" max="13" width="15.33203125" bestFit="1" customWidth="1"/>
    <col min="14" max="14" width="5.109375" bestFit="1" customWidth="1"/>
    <col min="15" max="15" width="6.33203125" bestFit="1" customWidth="1"/>
    <col min="16" max="16" width="7" bestFit="1" customWidth="1"/>
    <col min="17" max="17" width="6.5546875" customWidth="1"/>
    <col min="18" max="18" width="7.5546875" customWidth="1"/>
    <col min="19" max="19" width="8.6640625" bestFit="1" customWidth="1"/>
    <col min="20" max="20" width="13.6640625" bestFit="1" customWidth="1"/>
    <col min="21" max="21" width="15.6640625" bestFit="1" customWidth="1"/>
    <col min="22" max="22" width="3" customWidth="1"/>
    <col min="23" max="23" width="4.44140625" style="90" customWidth="1"/>
    <col min="24" max="24" width="4.33203125" customWidth="1"/>
    <col min="25" max="25" width="21" customWidth="1"/>
    <col min="26" max="26" width="5.6640625" customWidth="1"/>
    <col min="27" max="27" width="6.6640625" customWidth="1"/>
    <col min="28" max="28" width="6.109375" customWidth="1"/>
    <col min="29" max="29" width="6.5546875" customWidth="1"/>
    <col min="30" max="30" width="6.109375" customWidth="1"/>
    <col min="31" max="31" width="7.109375" customWidth="1"/>
    <col min="32" max="32" width="6.5546875" customWidth="1"/>
    <col min="33" max="33" width="17.109375" bestFit="1" customWidth="1"/>
    <col min="34" max="34" width="17" bestFit="1" customWidth="1"/>
    <col min="35" max="35" width="15.33203125" bestFit="1" customWidth="1"/>
    <col min="36" max="36" width="5.109375" bestFit="1" customWidth="1"/>
    <col min="37" max="37" width="6.33203125" bestFit="1" customWidth="1"/>
    <col min="38" max="38" width="7" bestFit="1" customWidth="1"/>
    <col min="39" max="39" width="6.5546875" customWidth="1"/>
    <col min="40" max="40" width="7.5546875" customWidth="1"/>
    <col min="41" max="41" width="8.6640625" bestFit="1" customWidth="1"/>
    <col min="42" max="42" width="13.6640625" bestFit="1" customWidth="1"/>
    <col min="43" max="43" width="15.6640625" bestFit="1" customWidth="1"/>
    <col min="44" max="44" width="3" customWidth="1"/>
    <col min="45" max="45" width="4.44140625" style="90" customWidth="1"/>
    <col min="46" max="46" width="4.33203125" customWidth="1"/>
    <col min="47" max="47" width="21" customWidth="1"/>
    <col min="48" max="48" width="5.6640625" customWidth="1"/>
    <col min="49" max="49" width="6.6640625" customWidth="1"/>
    <col min="50" max="50" width="6.109375" customWidth="1"/>
    <col min="51" max="51" width="6.5546875" customWidth="1"/>
    <col min="52" max="52" width="6.109375" customWidth="1"/>
    <col min="53" max="53" width="7.109375" customWidth="1"/>
    <col min="54" max="54" width="6.5546875" customWidth="1"/>
    <col min="55" max="55" width="17.109375" bestFit="1" customWidth="1"/>
    <col min="56" max="56" width="17" bestFit="1" customWidth="1"/>
    <col min="57" max="57" width="15.33203125" bestFit="1" customWidth="1"/>
    <col min="58" max="58" width="5.109375" bestFit="1" customWidth="1"/>
    <col min="59" max="59" width="6.33203125" bestFit="1" customWidth="1"/>
    <col min="60" max="60" width="7" bestFit="1" customWidth="1"/>
    <col min="61" max="61" width="6.5546875" customWidth="1"/>
    <col min="62" max="62" width="7.5546875" customWidth="1"/>
    <col min="63" max="63" width="8.6640625" bestFit="1" customWidth="1"/>
    <col min="64" max="64" width="13.6640625" bestFit="1" customWidth="1"/>
    <col min="65" max="65" width="15.6640625" bestFit="1" customWidth="1"/>
    <col min="66" max="66" width="3" customWidth="1"/>
    <col min="67" max="67" width="4.44140625" style="90" customWidth="1"/>
    <col min="68" max="68" width="4.33203125" customWidth="1"/>
    <col min="69" max="69" width="21" customWidth="1"/>
    <col min="70" max="70" width="5.6640625" customWidth="1"/>
    <col min="71" max="71" width="6.6640625" customWidth="1"/>
    <col min="72" max="72" width="6.109375" customWidth="1"/>
    <col min="73" max="73" width="6.5546875" customWidth="1"/>
    <col min="74" max="74" width="6.109375" customWidth="1"/>
    <col min="75" max="75" width="7.109375" customWidth="1"/>
    <col min="76" max="76" width="6.5546875" customWidth="1"/>
    <col min="77" max="77" width="17.109375" bestFit="1" customWidth="1"/>
    <col min="78" max="78" width="17" bestFit="1" customWidth="1"/>
    <col min="79" max="79" width="15.33203125" bestFit="1" customWidth="1"/>
    <col min="80" max="80" width="5.109375" bestFit="1" customWidth="1"/>
    <col min="81" max="81" width="6.33203125" bestFit="1" customWidth="1"/>
    <col min="82" max="82" width="7" bestFit="1" customWidth="1"/>
    <col min="83" max="83" width="6.5546875" customWidth="1"/>
    <col min="84" max="84" width="7.5546875" customWidth="1"/>
    <col min="85" max="85" width="8.6640625" bestFit="1" customWidth="1"/>
    <col min="86" max="86" width="13.6640625" bestFit="1" customWidth="1"/>
    <col min="87" max="87" width="15.6640625" bestFit="1" customWidth="1"/>
    <col min="88" max="88" width="3" customWidth="1"/>
    <col min="89" max="89" width="4.44140625" style="90" customWidth="1"/>
    <col min="90" max="90" width="4.33203125" customWidth="1"/>
    <col min="91" max="91" width="21" customWidth="1"/>
    <col min="92" max="92" width="5.6640625" customWidth="1"/>
    <col min="93" max="93" width="6.6640625" customWidth="1"/>
    <col min="94" max="94" width="6.109375" customWidth="1"/>
    <col min="95" max="95" width="6.5546875" customWidth="1"/>
    <col min="96" max="96" width="6.109375" customWidth="1"/>
    <col min="97" max="97" width="7.109375" customWidth="1"/>
    <col min="98" max="98" width="6.5546875" customWidth="1"/>
    <col min="99" max="99" width="17.109375" bestFit="1" customWidth="1"/>
    <col min="100" max="100" width="17" bestFit="1" customWidth="1"/>
    <col min="101" max="101" width="15.33203125" bestFit="1" customWidth="1"/>
    <col min="102" max="102" width="5.109375" bestFit="1" customWidth="1"/>
    <col min="103" max="103" width="6.33203125" bestFit="1" customWidth="1"/>
    <col min="104" max="104" width="7" bestFit="1" customWidth="1"/>
    <col min="105" max="105" width="6.5546875" customWidth="1"/>
    <col min="106" max="106" width="7.5546875" customWidth="1"/>
    <col min="107" max="107" width="8.6640625" bestFit="1" customWidth="1"/>
    <col min="108" max="108" width="13.6640625" bestFit="1" customWidth="1"/>
    <col min="109" max="109" width="15.6640625" bestFit="1" customWidth="1"/>
    <col min="110" max="110" width="3" customWidth="1"/>
    <col min="111" max="111" width="4.44140625" style="90" customWidth="1"/>
    <col min="112" max="112" width="4.33203125" customWidth="1"/>
    <col min="113" max="113" width="21" customWidth="1"/>
    <col min="114" max="114" width="5.6640625" customWidth="1"/>
    <col min="115" max="115" width="6.6640625" customWidth="1"/>
    <col min="116" max="116" width="6.109375" customWidth="1"/>
    <col min="117" max="117" width="6.5546875" customWidth="1"/>
    <col min="118" max="118" width="6.109375" customWidth="1"/>
    <col min="119" max="119" width="7.109375" customWidth="1"/>
    <col min="120" max="120" width="6.5546875" customWidth="1"/>
    <col min="121" max="121" width="17.109375" bestFit="1" customWidth="1"/>
    <col min="122" max="122" width="17" bestFit="1" customWidth="1"/>
    <col min="123" max="123" width="15.33203125" bestFit="1" customWidth="1"/>
    <col min="124" max="124" width="5.109375" bestFit="1" customWidth="1"/>
    <col min="125" max="125" width="6.33203125" bestFit="1" customWidth="1"/>
    <col min="126" max="126" width="7" bestFit="1" customWidth="1"/>
    <col min="127" max="127" width="6.5546875" customWidth="1"/>
    <col min="128" max="128" width="7.5546875" customWidth="1"/>
    <col min="129" max="129" width="8.6640625" bestFit="1" customWidth="1"/>
    <col min="130" max="130" width="13.6640625" bestFit="1" customWidth="1"/>
    <col min="131" max="131" width="15.6640625" bestFit="1" customWidth="1"/>
    <col min="132" max="132" width="3" customWidth="1"/>
    <col min="133" max="133" width="4.44140625" style="90" customWidth="1"/>
    <col min="134" max="134" width="4.33203125" customWidth="1"/>
    <col min="135" max="135" width="21" customWidth="1"/>
    <col min="136" max="136" width="5.6640625" customWidth="1"/>
    <col min="137" max="137" width="6.6640625" customWidth="1"/>
    <col min="138" max="138" width="6.109375" customWidth="1"/>
    <col min="139" max="139" width="6.5546875" customWidth="1"/>
    <col min="140" max="140" width="6.109375" customWidth="1"/>
    <col min="141" max="141" width="7.109375" customWidth="1"/>
    <col min="142" max="142" width="6.5546875" customWidth="1"/>
    <col min="143" max="143" width="17.109375" bestFit="1" customWidth="1"/>
    <col min="144" max="144" width="17" bestFit="1" customWidth="1"/>
    <col min="145" max="145" width="15.33203125" bestFit="1" customWidth="1"/>
    <col min="146" max="146" width="5.109375" bestFit="1" customWidth="1"/>
    <col min="147" max="147" width="6.33203125" bestFit="1" customWidth="1"/>
    <col min="148" max="148" width="7" bestFit="1" customWidth="1"/>
    <col min="149" max="149" width="6.5546875" customWidth="1"/>
    <col min="150" max="150" width="7.5546875" customWidth="1"/>
    <col min="151" max="151" width="8.6640625" bestFit="1" customWidth="1"/>
    <col min="152" max="152" width="13.6640625" bestFit="1" customWidth="1"/>
    <col min="153" max="153" width="15.6640625" bestFit="1" customWidth="1"/>
    <col min="154" max="154" width="3" customWidth="1"/>
    <col min="155" max="155" width="4.44140625" style="90" customWidth="1"/>
    <col min="156" max="156" width="4.33203125" customWidth="1"/>
    <col min="157" max="157" width="21" customWidth="1"/>
    <col min="158" max="158" width="5.6640625" customWidth="1"/>
    <col min="159" max="159" width="6.6640625" customWidth="1"/>
    <col min="160" max="160" width="6.109375" customWidth="1"/>
    <col min="161" max="161" width="6.5546875" customWidth="1"/>
    <col min="162" max="162" width="6.109375" customWidth="1"/>
    <col min="163" max="163" width="7.109375" customWidth="1"/>
    <col min="164" max="164" width="6.5546875" customWidth="1"/>
    <col min="165" max="165" width="17.109375" bestFit="1" customWidth="1"/>
    <col min="166" max="166" width="17" bestFit="1" customWidth="1"/>
    <col min="167" max="167" width="15.33203125" bestFit="1" customWidth="1"/>
    <col min="168" max="168" width="5.109375" bestFit="1" customWidth="1"/>
    <col min="169" max="169" width="6.33203125" bestFit="1" customWidth="1"/>
    <col min="170" max="170" width="7" bestFit="1" customWidth="1"/>
    <col min="171" max="171" width="6.5546875" customWidth="1"/>
    <col min="172" max="172" width="7.5546875" customWidth="1"/>
    <col min="173" max="173" width="8.6640625" bestFit="1" customWidth="1"/>
    <col min="174" max="174" width="13.6640625" bestFit="1" customWidth="1"/>
    <col min="175" max="175" width="15.6640625" bestFit="1" customWidth="1"/>
    <col min="176" max="176" width="3" customWidth="1"/>
    <col min="177" max="177" width="4.44140625" style="90" customWidth="1"/>
    <col min="178" max="178" width="4.33203125" customWidth="1"/>
    <col min="179" max="179" width="21" customWidth="1"/>
    <col min="180" max="180" width="5.6640625" customWidth="1"/>
    <col min="181" max="181" width="6.6640625" customWidth="1"/>
    <col min="182" max="182" width="6.109375" customWidth="1"/>
    <col min="183" max="183" width="6.5546875" customWidth="1"/>
    <col min="184" max="184" width="6.109375" customWidth="1"/>
    <col min="185" max="185" width="7.109375" customWidth="1"/>
    <col min="186" max="186" width="6.5546875" customWidth="1"/>
    <col min="187" max="187" width="17.109375" bestFit="1" customWidth="1"/>
    <col min="188" max="188" width="17" bestFit="1" customWidth="1"/>
    <col min="189" max="189" width="15.33203125" bestFit="1" customWidth="1"/>
    <col min="190" max="190" width="5.109375" bestFit="1" customWidth="1"/>
    <col min="191" max="191" width="6.33203125" bestFit="1" customWidth="1"/>
    <col min="192" max="192" width="7" bestFit="1" customWidth="1"/>
    <col min="193" max="193" width="6.5546875" customWidth="1"/>
    <col min="194" max="194" width="7.5546875" customWidth="1"/>
    <col min="195" max="195" width="8.6640625" bestFit="1" customWidth="1"/>
    <col min="196" max="196" width="13.6640625" bestFit="1" customWidth="1"/>
    <col min="197" max="197" width="15.6640625" bestFit="1" customWidth="1"/>
    <col min="198" max="198" width="3" customWidth="1"/>
    <col min="199" max="199" width="4.44140625" style="90" customWidth="1"/>
    <col min="200" max="200" width="4.33203125" customWidth="1"/>
    <col min="201" max="201" width="21" customWidth="1"/>
    <col min="202" max="202" width="5.6640625" customWidth="1"/>
    <col min="203" max="203" width="6.6640625" customWidth="1"/>
    <col min="204" max="204" width="6.109375" customWidth="1"/>
    <col min="205" max="205" width="6.5546875" customWidth="1"/>
    <col min="206" max="206" width="6.109375" customWidth="1"/>
    <col min="207" max="207" width="7.109375" customWidth="1"/>
    <col min="208" max="208" width="6.5546875" customWidth="1"/>
    <col min="209" max="209" width="17.109375" bestFit="1" customWidth="1"/>
    <col min="210" max="210" width="17" bestFit="1" customWidth="1"/>
    <col min="211" max="211" width="15.33203125" bestFit="1" customWidth="1"/>
    <col min="212" max="212" width="5.109375" bestFit="1" customWidth="1"/>
    <col min="213" max="213" width="6.33203125" bestFit="1" customWidth="1"/>
    <col min="214" max="214" width="7" bestFit="1" customWidth="1"/>
    <col min="215" max="215" width="6.5546875" customWidth="1"/>
    <col min="216" max="216" width="7.5546875" customWidth="1"/>
    <col min="217" max="217" width="8.6640625" bestFit="1" customWidth="1"/>
    <col min="218" max="218" width="13.6640625" bestFit="1" customWidth="1"/>
    <col min="219" max="219" width="15.6640625" bestFit="1" customWidth="1"/>
    <col min="220" max="220" width="3" customWidth="1"/>
    <col min="221" max="221" width="4.44140625" style="90" customWidth="1"/>
    <col min="222" max="222" width="4.33203125" customWidth="1"/>
    <col min="223" max="223" width="21" customWidth="1"/>
    <col min="224" max="224" width="5.6640625" customWidth="1"/>
    <col min="225" max="225" width="6.6640625" customWidth="1"/>
    <col min="226" max="226" width="6.109375" customWidth="1"/>
    <col min="227" max="227" width="6.5546875" customWidth="1"/>
    <col min="228" max="228" width="6.109375" customWidth="1"/>
    <col min="229" max="229" width="7.109375" customWidth="1"/>
    <col min="230" max="230" width="6.5546875" customWidth="1"/>
    <col min="231" max="231" width="17.109375" bestFit="1" customWidth="1"/>
    <col min="232" max="232" width="17" bestFit="1" customWidth="1"/>
    <col min="233" max="233" width="15.33203125" bestFit="1" customWidth="1"/>
    <col min="234" max="234" width="5.109375" bestFit="1" customWidth="1"/>
    <col min="235" max="235" width="6.33203125" bestFit="1" customWidth="1"/>
    <col min="236" max="236" width="7" bestFit="1" customWidth="1"/>
    <col min="237" max="237" width="6.5546875" customWidth="1"/>
    <col min="238" max="238" width="7.5546875" customWidth="1"/>
    <col min="239" max="239" width="8.6640625" bestFit="1" customWidth="1"/>
    <col min="240" max="240" width="13.6640625" bestFit="1" customWidth="1"/>
    <col min="241" max="241" width="15.6640625" bestFit="1" customWidth="1"/>
    <col min="242" max="242" width="3" customWidth="1"/>
    <col min="243" max="243" width="4.44140625" style="90" customWidth="1"/>
    <col min="244" max="244" width="4.33203125" customWidth="1"/>
    <col min="245" max="245" width="21" customWidth="1"/>
    <col min="246" max="246" width="5.6640625" customWidth="1"/>
    <col min="247" max="247" width="6.6640625" customWidth="1"/>
    <col min="248" max="248" width="6.109375" customWidth="1"/>
    <col min="249" max="249" width="6.5546875" customWidth="1"/>
    <col min="250" max="250" width="6.109375" customWidth="1"/>
    <col min="251" max="251" width="7.109375" customWidth="1"/>
    <col min="252" max="252" width="6.5546875" customWidth="1"/>
    <col min="253" max="253" width="17.109375" bestFit="1" customWidth="1"/>
    <col min="254" max="254" width="17" bestFit="1" customWidth="1"/>
    <col min="255" max="255" width="15.33203125" bestFit="1" customWidth="1"/>
    <col min="256" max="256" width="5.109375" bestFit="1" customWidth="1"/>
    <col min="257" max="257" width="6.33203125" bestFit="1" customWidth="1"/>
    <col min="258" max="258" width="7" bestFit="1" customWidth="1"/>
    <col min="259" max="259" width="6.5546875" customWidth="1"/>
    <col min="260" max="260" width="7.5546875" customWidth="1"/>
    <col min="261" max="261" width="8.6640625" bestFit="1" customWidth="1"/>
    <col min="262" max="262" width="13.6640625" bestFit="1" customWidth="1"/>
    <col min="263" max="263" width="15.6640625" bestFit="1" customWidth="1"/>
    <col min="264" max="264" width="3" customWidth="1"/>
    <col min="265" max="265" width="4.44140625" style="90" customWidth="1"/>
    <col min="266" max="266" width="4.33203125" customWidth="1"/>
    <col min="267" max="267" width="21" customWidth="1"/>
    <col min="268" max="268" width="5.6640625" customWidth="1"/>
    <col min="269" max="269" width="6.6640625" customWidth="1"/>
    <col min="270" max="270" width="6.109375" customWidth="1"/>
    <col min="271" max="271" width="6.5546875" customWidth="1"/>
    <col min="272" max="272" width="6.109375" customWidth="1"/>
    <col min="273" max="273" width="7.109375" customWidth="1"/>
    <col min="274" max="274" width="6.5546875" customWidth="1"/>
    <col min="275" max="275" width="17.109375" bestFit="1" customWidth="1"/>
    <col min="276" max="276" width="17" bestFit="1" customWidth="1"/>
    <col min="277" max="277" width="15.33203125" bestFit="1" customWidth="1"/>
    <col min="278" max="278" width="5.109375" bestFit="1" customWidth="1"/>
    <col min="279" max="279" width="6.33203125" bestFit="1" customWidth="1"/>
    <col min="280" max="280" width="7" bestFit="1" customWidth="1"/>
    <col min="281" max="281" width="6.5546875" customWidth="1"/>
    <col min="282" max="282" width="7.5546875" customWidth="1"/>
    <col min="283" max="283" width="8.6640625" bestFit="1" customWidth="1"/>
    <col min="284" max="284" width="13.6640625" bestFit="1" customWidth="1"/>
    <col min="285" max="285" width="15.6640625" bestFit="1" customWidth="1"/>
    <col min="286" max="286" width="3" customWidth="1"/>
    <col min="287" max="287" width="4.44140625" style="90" customWidth="1"/>
    <col min="288" max="288" width="4.33203125" customWidth="1"/>
    <col min="289" max="289" width="21" customWidth="1"/>
    <col min="290" max="290" width="5.6640625" customWidth="1"/>
    <col min="291" max="291" width="6.6640625" customWidth="1"/>
    <col min="292" max="292" width="6.109375" customWidth="1"/>
    <col min="293" max="293" width="6.5546875" customWidth="1"/>
    <col min="294" max="294" width="6.109375" customWidth="1"/>
    <col min="295" max="295" width="7.109375" customWidth="1"/>
    <col min="296" max="296" width="6.5546875" customWidth="1"/>
    <col min="297" max="297" width="17.109375" bestFit="1" customWidth="1"/>
    <col min="298" max="298" width="17" bestFit="1" customWidth="1"/>
    <col min="299" max="299" width="15.33203125" bestFit="1" customWidth="1"/>
    <col min="300" max="300" width="5.109375" bestFit="1" customWidth="1"/>
    <col min="301" max="301" width="6.33203125" bestFit="1" customWidth="1"/>
    <col min="302" max="302" width="7" bestFit="1" customWidth="1"/>
    <col min="303" max="303" width="6.5546875" customWidth="1"/>
    <col min="304" max="304" width="7.5546875" customWidth="1"/>
    <col min="305" max="305" width="8.6640625" bestFit="1" customWidth="1"/>
    <col min="306" max="306" width="13.6640625" bestFit="1" customWidth="1"/>
    <col min="307" max="307" width="15.6640625" bestFit="1" customWidth="1"/>
    <col min="308" max="308" width="3" customWidth="1"/>
    <col min="309" max="309" width="4.44140625" style="90" customWidth="1"/>
    <col min="310" max="310" width="4.33203125" customWidth="1"/>
    <col min="311" max="311" width="21" customWidth="1"/>
    <col min="312" max="312" width="5.6640625" customWidth="1"/>
    <col min="313" max="313" width="6.6640625" customWidth="1"/>
    <col min="314" max="314" width="6.109375" customWidth="1"/>
    <col min="315" max="315" width="6.5546875" customWidth="1"/>
    <col min="316" max="316" width="6.109375" customWidth="1"/>
    <col min="317" max="317" width="7.109375" customWidth="1"/>
    <col min="318" max="318" width="6.5546875" customWidth="1"/>
    <col min="319" max="319" width="17.109375" bestFit="1" customWidth="1"/>
    <col min="320" max="320" width="17" bestFit="1" customWidth="1"/>
    <col min="321" max="321" width="15.33203125" bestFit="1" customWidth="1"/>
    <col min="322" max="322" width="5.109375" bestFit="1" customWidth="1"/>
    <col min="323" max="323" width="6.33203125" bestFit="1" customWidth="1"/>
    <col min="324" max="324" width="7" bestFit="1" customWidth="1"/>
    <col min="325" max="325" width="6.5546875" customWidth="1"/>
    <col min="326" max="326" width="7.5546875" customWidth="1"/>
    <col min="327" max="327" width="8.6640625" bestFit="1" customWidth="1"/>
    <col min="328" max="328" width="13.6640625" bestFit="1" customWidth="1"/>
    <col min="329" max="329" width="15.6640625" bestFit="1" customWidth="1"/>
    <col min="330" max="330" width="3" customWidth="1"/>
    <col min="331" max="331" width="4.44140625" style="90" customWidth="1"/>
    <col min="332" max="332" width="4.33203125" customWidth="1"/>
    <col min="333" max="333" width="21" customWidth="1"/>
    <col min="334" max="334" width="5.6640625" customWidth="1"/>
    <col min="335" max="335" width="6.6640625" customWidth="1"/>
    <col min="336" max="336" width="6.109375" customWidth="1"/>
    <col min="337" max="337" width="6.5546875" customWidth="1"/>
    <col min="338" max="338" width="6.109375" customWidth="1"/>
    <col min="339" max="339" width="7.109375" customWidth="1"/>
    <col min="340" max="340" width="6.5546875" customWidth="1"/>
    <col min="341" max="341" width="17.109375" bestFit="1" customWidth="1"/>
    <col min="342" max="342" width="17" bestFit="1" customWidth="1"/>
    <col min="343" max="343" width="15.33203125" bestFit="1" customWidth="1"/>
    <col min="344" max="344" width="5.109375" bestFit="1" customWidth="1"/>
    <col min="345" max="345" width="6.33203125" bestFit="1" customWidth="1"/>
    <col min="346" max="346" width="7" bestFit="1" customWidth="1"/>
    <col min="347" max="347" width="6.5546875" customWidth="1"/>
    <col min="348" max="348" width="7.5546875" customWidth="1"/>
    <col min="349" max="349" width="8.6640625" bestFit="1" customWidth="1"/>
    <col min="350" max="350" width="13.6640625" bestFit="1" customWidth="1"/>
    <col min="351" max="351" width="15.6640625" bestFit="1" customWidth="1"/>
    <col min="352" max="352" width="3" customWidth="1"/>
    <col min="353" max="353" width="4.44140625" style="90" customWidth="1"/>
    <col min="354" max="354" width="4.33203125" customWidth="1"/>
    <col min="355" max="355" width="21" customWidth="1"/>
    <col min="356" max="356" width="5.6640625" customWidth="1"/>
    <col min="357" max="357" width="6.6640625" customWidth="1"/>
    <col min="358" max="358" width="6.109375" customWidth="1"/>
    <col min="359" max="359" width="6.5546875" customWidth="1"/>
    <col min="360" max="360" width="6.109375" customWidth="1"/>
    <col min="361" max="361" width="7.109375" customWidth="1"/>
    <col min="362" max="362" width="6.5546875" customWidth="1"/>
    <col min="363" max="363" width="17.109375" bestFit="1" customWidth="1"/>
    <col min="364" max="364" width="17" bestFit="1" customWidth="1"/>
    <col min="365" max="365" width="15.33203125" bestFit="1" customWidth="1"/>
    <col min="366" max="366" width="5.109375" bestFit="1" customWidth="1"/>
    <col min="367" max="367" width="6.33203125" bestFit="1" customWidth="1"/>
    <col min="368" max="368" width="7" bestFit="1" customWidth="1"/>
    <col min="369" max="369" width="6.5546875" customWidth="1"/>
    <col min="370" max="370" width="7.5546875" customWidth="1"/>
    <col min="371" max="371" width="8.6640625" bestFit="1" customWidth="1"/>
    <col min="372" max="372" width="13.6640625" bestFit="1" customWidth="1"/>
    <col min="373" max="373" width="15.6640625" bestFit="1" customWidth="1"/>
    <col min="374" max="374" width="3" customWidth="1"/>
    <col min="375" max="375" width="4.44140625" style="90" customWidth="1"/>
    <col min="376" max="376" width="4.33203125" customWidth="1"/>
    <col min="377" max="377" width="21" customWidth="1"/>
    <col min="378" max="378" width="5.6640625" customWidth="1"/>
    <col min="379" max="379" width="6.6640625" customWidth="1"/>
    <col min="380" max="380" width="6.109375" customWidth="1"/>
    <col min="381" max="381" width="6.5546875" customWidth="1"/>
    <col min="382" max="382" width="6.109375" customWidth="1"/>
    <col min="383" max="383" width="7.109375" customWidth="1"/>
    <col min="384" max="384" width="6.5546875" customWidth="1"/>
    <col min="385" max="385" width="17.109375" bestFit="1" customWidth="1"/>
    <col min="386" max="386" width="17" bestFit="1" customWidth="1"/>
    <col min="387" max="387" width="15.33203125" bestFit="1" customWidth="1"/>
    <col min="388" max="388" width="5.109375" bestFit="1" customWidth="1"/>
    <col min="389" max="389" width="6.33203125" bestFit="1" customWidth="1"/>
    <col min="390" max="390" width="7" bestFit="1" customWidth="1"/>
    <col min="391" max="391" width="6.5546875" customWidth="1"/>
    <col min="392" max="392" width="7.5546875" customWidth="1"/>
    <col min="393" max="393" width="8.6640625" bestFit="1" customWidth="1"/>
    <col min="394" max="394" width="13.6640625" bestFit="1" customWidth="1"/>
    <col min="395" max="395" width="15.6640625" bestFit="1" customWidth="1"/>
    <col min="396" max="396" width="3" customWidth="1"/>
    <col min="397" max="397" width="4.44140625" style="90" customWidth="1"/>
    <col min="398" max="398" width="4.33203125" customWidth="1"/>
    <col min="399" max="399" width="21" customWidth="1"/>
    <col min="400" max="400" width="5.6640625" customWidth="1"/>
    <col min="401" max="401" width="6.6640625" customWidth="1"/>
    <col min="402" max="402" width="6.109375" customWidth="1"/>
    <col min="403" max="403" width="6.5546875" customWidth="1"/>
    <col min="404" max="404" width="6.109375" customWidth="1"/>
    <col min="405" max="405" width="7.109375" customWidth="1"/>
    <col min="406" max="406" width="6.5546875" customWidth="1"/>
    <col min="407" max="407" width="17.109375" bestFit="1" customWidth="1"/>
    <col min="408" max="408" width="17" bestFit="1" customWidth="1"/>
    <col min="409" max="409" width="15.33203125" bestFit="1" customWidth="1"/>
    <col min="410" max="410" width="5.109375" bestFit="1" customWidth="1"/>
    <col min="411" max="411" width="6.33203125" bestFit="1" customWidth="1"/>
    <col min="412" max="412" width="7" bestFit="1" customWidth="1"/>
    <col min="413" max="413" width="6.5546875" customWidth="1"/>
    <col min="414" max="414" width="7.5546875" customWidth="1"/>
    <col min="415" max="415" width="8.6640625" bestFit="1" customWidth="1"/>
    <col min="416" max="416" width="13.6640625" bestFit="1" customWidth="1"/>
    <col min="417" max="417" width="15.6640625" bestFit="1" customWidth="1"/>
    <col min="418" max="418" width="3" customWidth="1"/>
    <col min="419" max="419" width="4.44140625" style="90" customWidth="1"/>
    <col min="420" max="420" width="4.33203125" customWidth="1"/>
    <col min="421" max="421" width="21" customWidth="1"/>
    <col min="422" max="422" width="5.6640625" customWidth="1"/>
    <col min="423" max="423" width="6.6640625" customWidth="1"/>
    <col min="424" max="424" width="6.109375" customWidth="1"/>
    <col min="425" max="425" width="6.5546875" customWidth="1"/>
    <col min="426" max="426" width="6.109375" customWidth="1"/>
    <col min="427" max="427" width="7.109375" customWidth="1"/>
    <col min="428" max="428" width="6.5546875" customWidth="1"/>
    <col min="429" max="429" width="17.109375" bestFit="1" customWidth="1"/>
    <col min="430" max="430" width="17" bestFit="1" customWidth="1"/>
    <col min="431" max="431" width="15.33203125" bestFit="1" customWidth="1"/>
    <col min="432" max="432" width="5.109375" bestFit="1" customWidth="1"/>
    <col min="433" max="433" width="6.33203125" bestFit="1" customWidth="1"/>
    <col min="434" max="434" width="7" bestFit="1" customWidth="1"/>
    <col min="435" max="435" width="6.5546875" customWidth="1"/>
    <col min="436" max="436" width="7.5546875" customWidth="1"/>
    <col min="437" max="437" width="8.6640625" bestFit="1" customWidth="1"/>
    <col min="438" max="438" width="13.6640625" bestFit="1" customWidth="1"/>
    <col min="439" max="439" width="15.6640625" bestFit="1" customWidth="1"/>
    <col min="440" max="440" width="3" customWidth="1"/>
    <col min="441" max="441" width="4.44140625" style="90" customWidth="1"/>
    <col min="442" max="442" width="4.33203125" customWidth="1"/>
    <col min="443" max="443" width="21" customWidth="1"/>
    <col min="444" max="444" width="5.6640625" customWidth="1"/>
    <col min="445" max="445" width="6.6640625" customWidth="1"/>
    <col min="446" max="446" width="6.109375" customWidth="1"/>
    <col min="447" max="447" width="6.5546875" customWidth="1"/>
    <col min="448" max="448" width="6.109375" customWidth="1"/>
    <col min="449" max="449" width="7.109375" customWidth="1"/>
    <col min="450" max="450" width="6.5546875" customWidth="1"/>
    <col min="451" max="451" width="17.109375" bestFit="1" customWidth="1"/>
    <col min="452" max="452" width="17" bestFit="1" customWidth="1"/>
    <col min="453" max="453" width="15.33203125" bestFit="1" customWidth="1"/>
    <col min="454" max="454" width="5.109375" bestFit="1" customWidth="1"/>
    <col min="455" max="455" width="6.33203125" bestFit="1" customWidth="1"/>
    <col min="456" max="456" width="7" bestFit="1" customWidth="1"/>
    <col min="457" max="457" width="6.5546875" customWidth="1"/>
    <col min="458" max="458" width="7.5546875" customWidth="1"/>
    <col min="459" max="459" width="8.6640625" bestFit="1" customWidth="1"/>
    <col min="460" max="460" width="13.6640625" bestFit="1" customWidth="1"/>
    <col min="461" max="461" width="15.6640625" bestFit="1" customWidth="1"/>
    <col min="462" max="462" width="3" customWidth="1"/>
    <col min="463" max="463" width="4.44140625" style="90" customWidth="1"/>
    <col min="464" max="464" width="4.33203125" customWidth="1"/>
    <col min="465" max="465" width="21" customWidth="1"/>
    <col min="466" max="466" width="5.6640625" customWidth="1"/>
    <col min="467" max="467" width="6.6640625" customWidth="1"/>
    <col min="468" max="468" width="6.109375" customWidth="1"/>
    <col min="469" max="469" width="6.5546875" customWidth="1"/>
    <col min="470" max="470" width="6.109375" customWidth="1"/>
    <col min="471" max="471" width="7.109375" customWidth="1"/>
    <col min="472" max="472" width="6.5546875" customWidth="1"/>
    <col min="473" max="473" width="17.109375" bestFit="1" customWidth="1"/>
    <col min="474" max="474" width="17" bestFit="1" customWidth="1"/>
    <col min="475" max="475" width="15.33203125" bestFit="1" customWidth="1"/>
    <col min="476" max="476" width="5.109375" bestFit="1" customWidth="1"/>
    <col min="477" max="477" width="6.33203125" bestFit="1" customWidth="1"/>
    <col min="478" max="478" width="7" bestFit="1" customWidth="1"/>
    <col min="479" max="479" width="6.5546875" customWidth="1"/>
    <col min="480" max="480" width="7.5546875" customWidth="1"/>
    <col min="481" max="481" width="8.6640625" bestFit="1" customWidth="1"/>
    <col min="482" max="482" width="13.6640625" bestFit="1" customWidth="1"/>
    <col min="483" max="483" width="15.6640625" bestFit="1" customWidth="1"/>
    <col min="484" max="484" width="3" customWidth="1"/>
    <col min="485" max="485" width="4.44140625" style="90" customWidth="1"/>
    <col min="486" max="486" width="4.33203125" customWidth="1"/>
    <col min="487" max="487" width="21" customWidth="1"/>
    <col min="488" max="488" width="5.6640625" customWidth="1"/>
    <col min="489" max="489" width="6.6640625" customWidth="1"/>
    <col min="490" max="490" width="6.109375" customWidth="1"/>
    <col min="491" max="491" width="6.5546875" customWidth="1"/>
    <col min="492" max="492" width="6.109375" customWidth="1"/>
    <col min="493" max="493" width="7.109375" customWidth="1"/>
    <col min="494" max="494" width="6.5546875" customWidth="1"/>
    <col min="495" max="495" width="17.109375" bestFit="1" customWidth="1"/>
    <col min="496" max="496" width="17" bestFit="1" customWidth="1"/>
    <col min="497" max="497" width="15.33203125" bestFit="1" customWidth="1"/>
    <col min="498" max="498" width="5.109375" bestFit="1" customWidth="1"/>
    <col min="499" max="499" width="6.33203125" bestFit="1" customWidth="1"/>
    <col min="500" max="500" width="7" bestFit="1" customWidth="1"/>
    <col min="501" max="501" width="6.5546875" customWidth="1"/>
    <col min="502" max="502" width="7.5546875" customWidth="1"/>
    <col min="503" max="503" width="8.6640625" bestFit="1" customWidth="1"/>
    <col min="504" max="504" width="13.6640625" bestFit="1" customWidth="1"/>
    <col min="505" max="505" width="15.6640625" bestFit="1" customWidth="1"/>
    <col min="506" max="506" width="3" customWidth="1"/>
    <col min="507" max="507" width="4.44140625" style="90" customWidth="1"/>
    <col min="508" max="508" width="4.33203125" customWidth="1"/>
    <col min="509" max="509" width="21" customWidth="1"/>
    <col min="510" max="510" width="5.6640625" customWidth="1"/>
    <col min="511" max="511" width="6.6640625" customWidth="1"/>
    <col min="512" max="512" width="6.109375" customWidth="1"/>
    <col min="513" max="513" width="6.5546875" customWidth="1"/>
    <col min="514" max="514" width="6.109375" customWidth="1"/>
    <col min="515" max="515" width="7.109375" customWidth="1"/>
    <col min="516" max="516" width="6.5546875" customWidth="1"/>
    <col min="517" max="517" width="17.109375" bestFit="1" customWidth="1"/>
    <col min="518" max="518" width="17" bestFit="1" customWidth="1"/>
    <col min="519" max="519" width="15.33203125" bestFit="1" customWidth="1"/>
    <col min="520" max="520" width="5.109375" bestFit="1" customWidth="1"/>
    <col min="521" max="521" width="6.33203125" bestFit="1" customWidth="1"/>
    <col min="522" max="522" width="7" bestFit="1" customWidth="1"/>
    <col min="523" max="523" width="6.5546875" customWidth="1"/>
    <col min="524" max="524" width="7.5546875" customWidth="1"/>
    <col min="525" max="525" width="8.6640625" bestFit="1" customWidth="1"/>
    <col min="526" max="526" width="13.6640625" bestFit="1" customWidth="1"/>
    <col min="527" max="527" width="15.6640625" bestFit="1" customWidth="1"/>
    <col min="528" max="528" width="3" customWidth="1"/>
    <col min="529" max="529" width="4.44140625" style="90" customWidth="1"/>
    <col min="530" max="530" width="4.33203125" customWidth="1"/>
    <col min="531" max="531" width="21" customWidth="1"/>
    <col min="532" max="532" width="5.6640625" customWidth="1"/>
    <col min="533" max="533" width="6.6640625" customWidth="1"/>
    <col min="534" max="534" width="6.109375" customWidth="1"/>
    <col min="535" max="535" width="6.5546875" customWidth="1"/>
    <col min="536" max="536" width="6.109375" customWidth="1"/>
    <col min="537" max="537" width="7.109375" customWidth="1"/>
    <col min="538" max="538" width="6.5546875" customWidth="1"/>
    <col min="539" max="539" width="17.109375" bestFit="1" customWidth="1"/>
    <col min="540" max="540" width="17" bestFit="1" customWidth="1"/>
    <col min="541" max="541" width="15.33203125" bestFit="1" customWidth="1"/>
    <col min="542" max="542" width="5.109375" bestFit="1" customWidth="1"/>
    <col min="543" max="543" width="6.33203125" bestFit="1" customWidth="1"/>
    <col min="544" max="544" width="7" bestFit="1" customWidth="1"/>
    <col min="545" max="545" width="6.5546875" customWidth="1"/>
    <col min="546" max="546" width="7.5546875" customWidth="1"/>
    <col min="547" max="547" width="8.6640625" bestFit="1" customWidth="1"/>
    <col min="548" max="548" width="13.6640625" bestFit="1" customWidth="1"/>
    <col min="549" max="549" width="15.6640625" bestFit="1" customWidth="1"/>
    <col min="550" max="550" width="3" customWidth="1"/>
    <col min="551" max="551" width="4.44140625" style="90" customWidth="1"/>
    <col min="552" max="552" width="4.33203125" customWidth="1"/>
    <col min="553" max="553" width="21" customWidth="1"/>
    <col min="554" max="554" width="5.6640625" customWidth="1"/>
    <col min="555" max="555" width="6.6640625" customWidth="1"/>
    <col min="556" max="556" width="6.109375" customWidth="1"/>
    <col min="557" max="557" width="6.5546875" customWidth="1"/>
    <col min="558" max="558" width="6.109375" customWidth="1"/>
    <col min="559" max="559" width="7.109375" customWidth="1"/>
    <col min="560" max="560" width="6.5546875" customWidth="1"/>
    <col min="561" max="561" width="17.109375" bestFit="1" customWidth="1"/>
    <col min="562" max="562" width="17" bestFit="1" customWidth="1"/>
    <col min="563" max="563" width="15.33203125" bestFit="1" customWidth="1"/>
    <col min="564" max="564" width="5.109375" bestFit="1" customWidth="1"/>
    <col min="565" max="565" width="6.33203125" bestFit="1" customWidth="1"/>
    <col min="566" max="566" width="7" bestFit="1" customWidth="1"/>
    <col min="567" max="567" width="6.5546875" customWidth="1"/>
    <col min="568" max="568" width="7.5546875" customWidth="1"/>
    <col min="569" max="569" width="8.6640625" bestFit="1" customWidth="1"/>
    <col min="570" max="570" width="13.6640625" bestFit="1" customWidth="1"/>
    <col min="571" max="571" width="15.6640625" bestFit="1" customWidth="1"/>
    <col min="572" max="572" width="3" customWidth="1"/>
    <col min="573" max="573" width="4.44140625" style="90" customWidth="1"/>
    <col min="574" max="574" width="4.33203125" customWidth="1"/>
    <col min="575" max="575" width="21" customWidth="1"/>
    <col min="576" max="576" width="5.6640625" customWidth="1"/>
    <col min="577" max="577" width="6.6640625" customWidth="1"/>
    <col min="578" max="578" width="6.109375" customWidth="1"/>
    <col min="579" max="579" width="6.5546875" customWidth="1"/>
    <col min="580" max="580" width="6.109375" customWidth="1"/>
    <col min="581" max="581" width="7.109375" customWidth="1"/>
    <col min="582" max="582" width="6.5546875" customWidth="1"/>
    <col min="583" max="583" width="17.109375" bestFit="1" customWidth="1"/>
    <col min="584" max="584" width="17" bestFit="1" customWidth="1"/>
    <col min="585" max="585" width="15.33203125" bestFit="1" customWidth="1"/>
    <col min="586" max="586" width="5.109375" bestFit="1" customWidth="1"/>
    <col min="587" max="587" width="6.33203125" bestFit="1" customWidth="1"/>
    <col min="588" max="588" width="7" bestFit="1" customWidth="1"/>
    <col min="589" max="589" width="6.5546875" customWidth="1"/>
    <col min="590" max="590" width="7.5546875" customWidth="1"/>
    <col min="591" max="591" width="8.6640625" bestFit="1" customWidth="1"/>
    <col min="592" max="592" width="13.6640625" bestFit="1" customWidth="1"/>
    <col min="593" max="593" width="15.6640625" bestFit="1" customWidth="1"/>
    <col min="594" max="594" width="3" customWidth="1"/>
    <col min="595" max="595" width="4.44140625" style="90" customWidth="1"/>
    <col min="596" max="596" width="4.33203125" customWidth="1"/>
    <col min="597" max="597" width="21" customWidth="1"/>
    <col min="598" max="598" width="5.6640625" customWidth="1"/>
    <col min="599" max="599" width="6.6640625" customWidth="1"/>
    <col min="600" max="600" width="6.109375" customWidth="1"/>
    <col min="601" max="601" width="6.5546875" customWidth="1"/>
    <col min="602" max="602" width="6.109375" customWidth="1"/>
    <col min="603" max="603" width="7.109375" customWidth="1"/>
    <col min="604" max="604" width="6.5546875" customWidth="1"/>
    <col min="605" max="605" width="17.109375" bestFit="1" customWidth="1"/>
    <col min="606" max="606" width="17" bestFit="1" customWidth="1"/>
    <col min="607" max="607" width="15.33203125" bestFit="1" customWidth="1"/>
    <col min="608" max="608" width="5.109375" bestFit="1" customWidth="1"/>
    <col min="609" max="609" width="6.33203125" bestFit="1" customWidth="1"/>
    <col min="610" max="610" width="7" bestFit="1" customWidth="1"/>
    <col min="611" max="611" width="6.5546875" customWidth="1"/>
    <col min="612" max="612" width="7.5546875" customWidth="1"/>
    <col min="613" max="613" width="8.6640625" bestFit="1" customWidth="1"/>
    <col min="614" max="614" width="13.6640625" bestFit="1" customWidth="1"/>
    <col min="615" max="615" width="15.6640625" bestFit="1" customWidth="1"/>
    <col min="616" max="616" width="3" customWidth="1"/>
    <col min="617" max="617" width="4.44140625" style="90" customWidth="1"/>
    <col min="618" max="618" width="4.33203125" customWidth="1"/>
    <col min="619" max="619" width="21" customWidth="1"/>
    <col min="620" max="620" width="5.6640625" customWidth="1"/>
    <col min="621" max="621" width="6.6640625" customWidth="1"/>
    <col min="622" max="622" width="6.109375" customWidth="1"/>
    <col min="623" max="623" width="6.5546875" customWidth="1"/>
    <col min="624" max="624" width="6.109375" customWidth="1"/>
    <col min="625" max="625" width="7.109375" customWidth="1"/>
    <col min="626" max="626" width="6.5546875" customWidth="1"/>
    <col min="627" max="627" width="17.109375" bestFit="1" customWidth="1"/>
    <col min="628" max="628" width="17" bestFit="1" customWidth="1"/>
    <col min="629" max="629" width="15.33203125" bestFit="1" customWidth="1"/>
    <col min="630" max="630" width="5.109375" bestFit="1" customWidth="1"/>
    <col min="631" max="631" width="6.33203125" bestFit="1" customWidth="1"/>
    <col min="632" max="632" width="7" bestFit="1" customWidth="1"/>
    <col min="633" max="633" width="6.5546875" customWidth="1"/>
    <col min="634" max="634" width="7.5546875" customWidth="1"/>
    <col min="635" max="635" width="8.6640625" bestFit="1" customWidth="1"/>
    <col min="636" max="636" width="13.6640625" bestFit="1" customWidth="1"/>
    <col min="637" max="637" width="15.6640625" bestFit="1" customWidth="1"/>
    <col min="638" max="638" width="3" customWidth="1"/>
    <col min="639" max="639" width="4.44140625" style="90" customWidth="1"/>
    <col min="640" max="640" width="4.33203125" customWidth="1"/>
    <col min="641" max="641" width="21" customWidth="1"/>
    <col min="642" max="642" width="5.6640625" customWidth="1"/>
    <col min="643" max="643" width="6.6640625" customWidth="1"/>
    <col min="644" max="644" width="6.109375" customWidth="1"/>
    <col min="645" max="645" width="6.5546875" customWidth="1"/>
    <col min="646" max="646" width="6.109375" customWidth="1"/>
    <col min="647" max="647" width="7.109375" customWidth="1"/>
    <col min="648" max="648" width="6.5546875" customWidth="1"/>
    <col min="649" max="649" width="17.109375" bestFit="1" customWidth="1"/>
    <col min="650" max="650" width="17" bestFit="1" customWidth="1"/>
    <col min="651" max="651" width="15.33203125" bestFit="1" customWidth="1"/>
    <col min="652" max="652" width="5.109375" bestFit="1" customWidth="1"/>
    <col min="653" max="653" width="6.33203125" bestFit="1" customWidth="1"/>
    <col min="654" max="654" width="7" bestFit="1" customWidth="1"/>
    <col min="655" max="655" width="6.5546875" customWidth="1"/>
    <col min="656" max="656" width="7.5546875" customWidth="1"/>
    <col min="657" max="657" width="8.6640625" bestFit="1" customWidth="1"/>
    <col min="658" max="658" width="13.6640625" bestFit="1" customWidth="1"/>
    <col min="659" max="659" width="15.6640625" bestFit="1" customWidth="1"/>
  </cols>
  <sheetData>
    <row r="1" spans="1:659">
      <c r="K1" s="76">
        <f>L2</f>
        <v>1889</v>
      </c>
      <c r="AG1" s="76">
        <f>AH2</f>
        <v>2253</v>
      </c>
      <c r="BC1" s="76">
        <f>BD2</f>
        <v>2286</v>
      </c>
      <c r="BY1" s="76">
        <f>BZ2</f>
        <v>2349</v>
      </c>
      <c r="CU1" s="76">
        <f>CV2</f>
        <v>2371</v>
      </c>
      <c r="DQ1" s="76">
        <f>DR2</f>
        <v>2373</v>
      </c>
      <c r="EM1" s="76">
        <f>EN2</f>
        <v>2742</v>
      </c>
      <c r="FI1" s="76">
        <f>FJ2</f>
        <v>13566</v>
      </c>
      <c r="GE1" s="76">
        <f>GF2</f>
        <v>16493</v>
      </c>
      <c r="HA1" s="76">
        <f>HB2</f>
        <v>17717</v>
      </c>
      <c r="HW1" s="76">
        <f>HX2</f>
        <v>18397</v>
      </c>
      <c r="IS1" s="76">
        <f>IT2</f>
        <v>19674</v>
      </c>
      <c r="JO1" s="76">
        <f>JP2</f>
        <v>20777</v>
      </c>
      <c r="KK1" s="76">
        <f>KL2</f>
        <v>21925</v>
      </c>
      <c r="LG1" s="76">
        <f>LH2</f>
        <v>23083</v>
      </c>
      <c r="MC1" s="76">
        <f>MD2</f>
        <v>25109</v>
      </c>
      <c r="MY1" s="76">
        <f>MZ2</f>
        <v>25674</v>
      </c>
      <c r="NU1" s="76">
        <f>NV2</f>
        <v>26241</v>
      </c>
      <c r="OQ1" s="76">
        <f>OR2</f>
        <v>27451</v>
      </c>
      <c r="PM1" s="76">
        <f>PN2</f>
        <v>31364</v>
      </c>
      <c r="QI1" s="76">
        <f>QJ2</f>
        <v>31551</v>
      </c>
      <c r="RE1" s="76">
        <f>RF2</f>
        <v>31553</v>
      </c>
      <c r="SA1" s="76">
        <f>SB2</f>
        <v>31554</v>
      </c>
      <c r="SW1" s="76">
        <f>SX2</f>
        <v>35944</v>
      </c>
      <c r="TS1" s="76">
        <f>TT2</f>
        <v>36611</v>
      </c>
      <c r="UO1" s="76">
        <f>UP2</f>
        <v>38795</v>
      </c>
      <c r="VK1" s="76">
        <f>VL2</f>
        <v>40354</v>
      </c>
      <c r="WG1" s="76">
        <f>WH2</f>
        <v>41536</v>
      </c>
      <c r="XC1" s="76">
        <f>XD2</f>
        <v>41968</v>
      </c>
      <c r="XY1" s="76">
        <f>XZ2</f>
        <v>41969</v>
      </c>
    </row>
    <row r="2" spans="1:659" ht="13.8">
      <c r="C2" s="3"/>
      <c r="D2" s="12"/>
      <c r="E2" s="12"/>
      <c r="F2" s="12"/>
      <c r="G2" s="12"/>
      <c r="H2" s="12"/>
      <c r="I2" s="12"/>
      <c r="J2" s="12"/>
      <c r="K2" s="1" t="s">
        <v>2</v>
      </c>
      <c r="L2" s="186">
        <v>1889</v>
      </c>
      <c r="M2" s="185"/>
      <c r="N2" s="185"/>
      <c r="O2" s="185"/>
      <c r="P2" s="185"/>
      <c r="Q2" s="185"/>
      <c r="R2" s="185"/>
      <c r="S2" s="185"/>
      <c r="T2" s="185"/>
      <c r="U2" s="185"/>
      <c r="Y2" s="3"/>
      <c r="Z2" s="12"/>
      <c r="AA2" s="12"/>
      <c r="AB2" s="12"/>
      <c r="AC2" s="12"/>
      <c r="AD2" s="12"/>
      <c r="AE2" s="12"/>
      <c r="AF2" s="12"/>
      <c r="AG2" s="1" t="s">
        <v>2</v>
      </c>
      <c r="AH2" s="186">
        <v>2253</v>
      </c>
      <c r="AI2" s="185"/>
      <c r="AJ2" s="185"/>
      <c r="AK2" s="185"/>
      <c r="AL2" s="185"/>
      <c r="AM2" s="185"/>
      <c r="AN2" s="185"/>
      <c r="AO2" s="185"/>
      <c r="AP2" s="185"/>
      <c r="AQ2" s="185"/>
      <c r="AU2" s="3"/>
      <c r="AV2" s="12"/>
      <c r="AW2" s="12"/>
      <c r="AX2" s="12"/>
      <c r="AY2" s="12"/>
      <c r="AZ2" s="12"/>
      <c r="BA2" s="12"/>
      <c r="BB2" s="12"/>
      <c r="BC2" s="1" t="s">
        <v>2</v>
      </c>
      <c r="BD2" s="186">
        <v>2286</v>
      </c>
      <c r="BE2" s="185"/>
      <c r="BF2" s="185"/>
      <c r="BG2" s="185"/>
      <c r="BH2" s="185"/>
      <c r="BI2" s="185"/>
      <c r="BJ2" s="185"/>
      <c r="BK2" s="185"/>
      <c r="BL2" s="185"/>
      <c r="BM2" s="185"/>
      <c r="BQ2" s="3"/>
      <c r="BR2" s="12"/>
      <c r="BS2" s="12"/>
      <c r="BT2" s="12"/>
      <c r="BU2" s="12"/>
      <c r="BV2" s="12"/>
      <c r="BW2" s="12"/>
      <c r="BX2" s="12"/>
      <c r="BY2" s="1" t="s">
        <v>2</v>
      </c>
      <c r="BZ2" s="186">
        <v>2349</v>
      </c>
      <c r="CA2" s="185"/>
      <c r="CB2" s="185"/>
      <c r="CC2" s="185"/>
      <c r="CD2" s="185"/>
      <c r="CE2" s="185"/>
      <c r="CF2" s="185"/>
      <c r="CG2" s="185"/>
      <c r="CH2" s="185"/>
      <c r="CI2" s="185"/>
      <c r="CM2" s="3"/>
      <c r="CN2" s="12"/>
      <c r="CO2" s="12"/>
      <c r="CP2" s="12"/>
      <c r="CQ2" s="12"/>
      <c r="CR2" s="12"/>
      <c r="CS2" s="12"/>
      <c r="CT2" s="12"/>
      <c r="CU2" s="1" t="s">
        <v>2</v>
      </c>
      <c r="CV2" s="186">
        <v>2371</v>
      </c>
      <c r="CW2" s="185"/>
      <c r="CX2" s="185"/>
      <c r="CY2" s="185"/>
      <c r="CZ2" s="185"/>
      <c r="DA2" s="185"/>
      <c r="DB2" s="185"/>
      <c r="DC2" s="185"/>
      <c r="DD2" s="185"/>
      <c r="DE2" s="185"/>
      <c r="DI2" s="3"/>
      <c r="DJ2" s="12"/>
      <c r="DK2" s="12"/>
      <c r="DL2" s="12"/>
      <c r="DM2" s="12"/>
      <c r="DN2" s="12"/>
      <c r="DO2" s="12"/>
      <c r="DP2" s="12"/>
      <c r="DQ2" s="1" t="s">
        <v>2</v>
      </c>
      <c r="DR2" s="186">
        <v>2373</v>
      </c>
      <c r="DS2" s="185"/>
      <c r="DT2" s="185"/>
      <c r="DU2" s="185"/>
      <c r="DV2" s="185"/>
      <c r="DW2" s="185"/>
      <c r="DX2" s="185"/>
      <c r="DY2" s="185"/>
      <c r="DZ2" s="185"/>
      <c r="EA2" s="185"/>
      <c r="EE2" s="3"/>
      <c r="EF2" s="12"/>
      <c r="EG2" s="12"/>
      <c r="EH2" s="12"/>
      <c r="EI2" s="12"/>
      <c r="EJ2" s="12"/>
      <c r="EK2" s="12"/>
      <c r="EL2" s="12"/>
      <c r="EM2" s="1" t="s">
        <v>2</v>
      </c>
      <c r="EN2" s="186">
        <v>2742</v>
      </c>
      <c r="EO2" s="185"/>
      <c r="EP2" s="185"/>
      <c r="EQ2" s="185"/>
      <c r="ER2" s="185"/>
      <c r="ES2" s="185"/>
      <c r="ET2" s="185"/>
      <c r="EU2" s="185"/>
      <c r="EV2" s="185"/>
      <c r="EW2" s="185"/>
      <c r="FA2" s="3"/>
      <c r="FB2" s="12"/>
      <c r="FC2" s="12"/>
      <c r="FD2" s="12"/>
      <c r="FE2" s="12"/>
      <c r="FF2" s="12"/>
      <c r="FG2" s="12"/>
      <c r="FH2" s="12"/>
      <c r="FI2" s="1" t="s">
        <v>2</v>
      </c>
      <c r="FJ2" s="186">
        <v>13566</v>
      </c>
      <c r="FK2" s="185"/>
      <c r="FL2" s="185"/>
      <c r="FM2" s="185"/>
      <c r="FN2" s="185"/>
      <c r="FO2" s="185"/>
      <c r="FP2" s="185"/>
      <c r="FQ2" s="185"/>
      <c r="FR2" s="185"/>
      <c r="FS2" s="185"/>
      <c r="FW2" s="3"/>
      <c r="FX2" s="12"/>
      <c r="FY2" s="12"/>
      <c r="FZ2" s="12"/>
      <c r="GA2" s="12"/>
      <c r="GB2" s="12"/>
      <c r="GC2" s="12"/>
      <c r="GD2" s="12"/>
      <c r="GE2" s="1" t="s">
        <v>2</v>
      </c>
      <c r="GF2" s="186">
        <v>16493</v>
      </c>
      <c r="GG2" s="185"/>
      <c r="GH2" s="185"/>
      <c r="GI2" s="185"/>
      <c r="GJ2" s="185"/>
      <c r="GK2" s="185"/>
      <c r="GL2" s="185"/>
      <c r="GM2" s="185"/>
      <c r="GN2" s="185"/>
      <c r="GO2" s="185"/>
      <c r="GS2" s="3"/>
      <c r="GT2" s="12"/>
      <c r="GU2" s="12"/>
      <c r="GV2" s="12"/>
      <c r="GW2" s="12"/>
      <c r="GX2" s="12"/>
      <c r="GY2" s="12"/>
      <c r="GZ2" s="12"/>
      <c r="HA2" s="1" t="s">
        <v>2</v>
      </c>
      <c r="HB2" s="186">
        <v>17717</v>
      </c>
      <c r="HC2" s="185"/>
      <c r="HD2" s="185"/>
      <c r="HE2" s="185"/>
      <c r="HF2" s="185"/>
      <c r="HG2" s="185"/>
      <c r="HH2" s="185"/>
      <c r="HI2" s="185"/>
      <c r="HJ2" s="185"/>
      <c r="HK2" s="185"/>
      <c r="HO2" s="3"/>
      <c r="HP2" s="12"/>
      <c r="HQ2" s="12"/>
      <c r="HR2" s="12"/>
      <c r="HS2" s="12"/>
      <c r="HT2" s="12"/>
      <c r="HU2" s="12"/>
      <c r="HV2" s="12"/>
      <c r="HW2" s="1" t="s">
        <v>2</v>
      </c>
      <c r="HX2" s="186">
        <v>18397</v>
      </c>
      <c r="HY2" s="185"/>
      <c r="HZ2" s="185"/>
      <c r="IA2" s="185"/>
      <c r="IB2" s="185"/>
      <c r="IC2" s="185"/>
      <c r="ID2" s="185"/>
      <c r="IE2" s="185"/>
      <c r="IF2" s="185"/>
      <c r="IG2" s="185"/>
      <c r="IK2" s="3"/>
      <c r="IL2" s="12"/>
      <c r="IM2" s="12"/>
      <c r="IN2" s="12"/>
      <c r="IO2" s="12"/>
      <c r="IP2" s="12"/>
      <c r="IQ2" s="12"/>
      <c r="IR2" s="12"/>
      <c r="IS2" s="1" t="s">
        <v>2</v>
      </c>
      <c r="IT2" s="186">
        <v>19674</v>
      </c>
      <c r="IU2" s="185"/>
      <c r="IV2" s="185"/>
      <c r="IW2" s="185"/>
      <c r="IX2" s="185"/>
      <c r="IY2" s="185"/>
      <c r="IZ2" s="185"/>
      <c r="JA2" s="185"/>
      <c r="JB2" s="185"/>
      <c r="JC2" s="185"/>
      <c r="JG2" s="3"/>
      <c r="JH2" s="12"/>
      <c r="JI2" s="12"/>
      <c r="JJ2" s="12"/>
      <c r="JK2" s="12"/>
      <c r="JL2" s="12"/>
      <c r="JM2" s="12"/>
      <c r="JN2" s="12"/>
      <c r="JO2" s="1" t="s">
        <v>2</v>
      </c>
      <c r="JP2" s="186">
        <v>20777</v>
      </c>
      <c r="JQ2" s="185"/>
      <c r="JR2" s="185"/>
      <c r="JS2" s="185"/>
      <c r="JT2" s="185"/>
      <c r="JU2" s="185"/>
      <c r="JV2" s="185"/>
      <c r="JW2" s="185"/>
      <c r="JX2" s="185"/>
      <c r="JY2" s="185"/>
      <c r="KC2" s="3"/>
      <c r="KD2" s="12"/>
      <c r="KE2" s="12"/>
      <c r="KF2" s="12"/>
      <c r="KG2" s="12"/>
      <c r="KH2" s="12"/>
      <c r="KI2" s="12"/>
      <c r="KJ2" s="12"/>
      <c r="KK2" s="1" t="s">
        <v>2</v>
      </c>
      <c r="KL2" s="186">
        <v>21925</v>
      </c>
      <c r="KM2" s="185"/>
      <c r="KN2" s="185"/>
      <c r="KO2" s="185"/>
      <c r="KP2" s="185"/>
      <c r="KQ2" s="185"/>
      <c r="KR2" s="185"/>
      <c r="KS2" s="185"/>
      <c r="KT2" s="185"/>
      <c r="KU2" s="185"/>
      <c r="KY2" s="3"/>
      <c r="KZ2" s="12"/>
      <c r="LA2" s="12"/>
      <c r="LB2" s="12"/>
      <c r="LC2" s="12"/>
      <c r="LD2" s="12"/>
      <c r="LE2" s="12"/>
      <c r="LF2" s="12"/>
      <c r="LG2" s="1" t="s">
        <v>2</v>
      </c>
      <c r="LH2" s="186">
        <v>23083</v>
      </c>
      <c r="LI2" s="185"/>
      <c r="LJ2" s="185"/>
      <c r="LK2" s="185"/>
      <c r="LL2" s="185"/>
      <c r="LM2" s="185"/>
      <c r="LN2" s="185"/>
      <c r="LO2" s="185"/>
      <c r="LP2" s="185"/>
      <c r="LQ2" s="185"/>
      <c r="LU2" s="3"/>
      <c r="LV2" s="12"/>
      <c r="LW2" s="12"/>
      <c r="LX2" s="12"/>
      <c r="LY2" s="12"/>
      <c r="LZ2" s="12"/>
      <c r="MA2" s="12"/>
      <c r="MB2" s="12"/>
      <c r="MC2" s="1" t="s">
        <v>2</v>
      </c>
      <c r="MD2" s="186">
        <v>25109</v>
      </c>
      <c r="ME2" s="185"/>
      <c r="MF2" s="185"/>
      <c r="MG2" s="185"/>
      <c r="MH2" s="185"/>
      <c r="MI2" s="185"/>
      <c r="MJ2" s="185"/>
      <c r="MK2" s="185"/>
      <c r="ML2" s="185"/>
      <c r="MM2" s="185"/>
      <c r="MQ2" s="3"/>
      <c r="MR2" s="12"/>
      <c r="MS2" s="12"/>
      <c r="MT2" s="12"/>
      <c r="MU2" s="12"/>
      <c r="MV2" s="12"/>
      <c r="MW2" s="12"/>
      <c r="MX2" s="12"/>
      <c r="MY2" s="1" t="s">
        <v>2</v>
      </c>
      <c r="MZ2" s="186">
        <v>25674</v>
      </c>
      <c r="NA2" s="185"/>
      <c r="NB2" s="185"/>
      <c r="NC2" s="185"/>
      <c r="ND2" s="185"/>
      <c r="NE2" s="185"/>
      <c r="NF2" s="185"/>
      <c r="NG2" s="185"/>
      <c r="NH2" s="185"/>
      <c r="NI2" s="185"/>
      <c r="NM2" s="3"/>
      <c r="NN2" s="12"/>
      <c r="NO2" s="12"/>
      <c r="NP2" s="12"/>
      <c r="NQ2" s="12"/>
      <c r="NR2" s="12"/>
      <c r="NS2" s="12"/>
      <c r="NT2" s="12"/>
      <c r="NU2" s="1" t="s">
        <v>2</v>
      </c>
      <c r="NV2" s="186">
        <v>26241</v>
      </c>
      <c r="NW2" s="185"/>
      <c r="NX2" s="185"/>
      <c r="NY2" s="185"/>
      <c r="NZ2" s="185"/>
      <c r="OA2" s="185"/>
      <c r="OB2" s="185"/>
      <c r="OC2" s="185"/>
      <c r="OD2" s="185"/>
      <c r="OE2" s="185"/>
      <c r="OI2" s="3"/>
      <c r="OJ2" s="12"/>
      <c r="OK2" s="12"/>
      <c r="OL2" s="12"/>
      <c r="OM2" s="12"/>
      <c r="ON2" s="12"/>
      <c r="OO2" s="12"/>
      <c r="OP2" s="12"/>
      <c r="OQ2" s="1" t="s">
        <v>2</v>
      </c>
      <c r="OR2" s="186">
        <v>27451</v>
      </c>
      <c r="OS2" s="185"/>
      <c r="OT2" s="185"/>
      <c r="OU2" s="185"/>
      <c r="OV2" s="185"/>
      <c r="OW2" s="185"/>
      <c r="OX2" s="185"/>
      <c r="OY2" s="185"/>
      <c r="OZ2" s="185"/>
      <c r="PA2" s="185"/>
      <c r="PE2" s="3"/>
      <c r="PF2" s="12"/>
      <c r="PG2" s="12"/>
      <c r="PH2" s="12"/>
      <c r="PI2" s="12"/>
      <c r="PJ2" s="12"/>
      <c r="PK2" s="12"/>
      <c r="PL2" s="12"/>
      <c r="PM2" s="1" t="s">
        <v>2</v>
      </c>
      <c r="PN2" s="186">
        <v>31364</v>
      </c>
      <c r="PO2" s="185"/>
      <c r="PP2" s="185"/>
      <c r="PQ2" s="185"/>
      <c r="PR2" s="185"/>
      <c r="PS2" s="185"/>
      <c r="PT2" s="185"/>
      <c r="PU2" s="185"/>
      <c r="PV2" s="185"/>
      <c r="PW2" s="185"/>
      <c r="QA2" s="3"/>
      <c r="QB2" s="12"/>
      <c r="QC2" s="12"/>
      <c r="QD2" s="12"/>
      <c r="QE2" s="12"/>
      <c r="QF2" s="12"/>
      <c r="QG2" s="12"/>
      <c r="QH2" s="12"/>
      <c r="QI2" s="1" t="s">
        <v>2</v>
      </c>
      <c r="QJ2" s="186">
        <v>31551</v>
      </c>
      <c r="QK2" s="185"/>
      <c r="QL2" s="185"/>
      <c r="QM2" s="185"/>
      <c r="QN2" s="185"/>
      <c r="QO2" s="185"/>
      <c r="QP2" s="185"/>
      <c r="QQ2" s="185"/>
      <c r="QR2" s="185"/>
      <c r="QS2" s="185"/>
      <c r="QW2" s="3"/>
      <c r="QX2" s="12"/>
      <c r="QY2" s="12"/>
      <c r="QZ2" s="12"/>
      <c r="RA2" s="12"/>
      <c r="RB2" s="12"/>
      <c r="RC2" s="12"/>
      <c r="RD2" s="12"/>
      <c r="RE2" s="1" t="s">
        <v>2</v>
      </c>
      <c r="RF2" s="186">
        <v>31553</v>
      </c>
      <c r="RG2" s="185"/>
      <c r="RH2" s="185"/>
      <c r="RI2" s="185"/>
      <c r="RJ2" s="185"/>
      <c r="RK2" s="185"/>
      <c r="RL2" s="185"/>
      <c r="RM2" s="185"/>
      <c r="RN2" s="185"/>
      <c r="RO2" s="185"/>
      <c r="RS2" s="3"/>
      <c r="RT2" s="12"/>
      <c r="RU2" s="12"/>
      <c r="RV2" s="12"/>
      <c r="RW2" s="12"/>
      <c r="RX2" s="12"/>
      <c r="RY2" s="12"/>
      <c r="RZ2" s="12"/>
      <c r="SA2" s="1" t="s">
        <v>2</v>
      </c>
      <c r="SB2" s="186">
        <v>31554</v>
      </c>
      <c r="SC2" s="185"/>
      <c r="SD2" s="185"/>
      <c r="SE2" s="185"/>
      <c r="SF2" s="185"/>
      <c r="SG2" s="185"/>
      <c r="SH2" s="185"/>
      <c r="SI2" s="185"/>
      <c r="SJ2" s="185"/>
      <c r="SK2" s="185"/>
      <c r="SO2" s="3"/>
      <c r="SP2" s="12"/>
      <c r="SQ2" s="12"/>
      <c r="SR2" s="12"/>
      <c r="SS2" s="12"/>
      <c r="ST2" s="12"/>
      <c r="SU2" s="12"/>
      <c r="SV2" s="12"/>
      <c r="SW2" s="1" t="s">
        <v>2</v>
      </c>
      <c r="SX2" s="186">
        <v>35944</v>
      </c>
      <c r="SY2" s="185"/>
      <c r="SZ2" s="185"/>
      <c r="TA2" s="185"/>
      <c r="TB2" s="185"/>
      <c r="TC2" s="185"/>
      <c r="TD2" s="185"/>
      <c r="TE2" s="185"/>
      <c r="TF2" s="185"/>
      <c r="TG2" s="185"/>
      <c r="TK2" s="3"/>
      <c r="TL2" s="12"/>
      <c r="TM2" s="12"/>
      <c r="TN2" s="12"/>
      <c r="TO2" s="12"/>
      <c r="TP2" s="12"/>
      <c r="TQ2" s="12"/>
      <c r="TR2" s="12"/>
      <c r="TS2" s="1" t="s">
        <v>2</v>
      </c>
      <c r="TT2" s="186">
        <v>36611</v>
      </c>
      <c r="TU2" s="185"/>
      <c r="TV2" s="185"/>
      <c r="TW2" s="185"/>
      <c r="TX2" s="185"/>
      <c r="TY2" s="185"/>
      <c r="TZ2" s="185"/>
      <c r="UA2" s="185"/>
      <c r="UB2" s="185"/>
      <c r="UC2" s="185"/>
      <c r="UG2" s="3"/>
      <c r="UH2" s="12"/>
      <c r="UI2" s="12"/>
      <c r="UJ2" s="12"/>
      <c r="UK2" s="12"/>
      <c r="UL2" s="12"/>
      <c r="UM2" s="12"/>
      <c r="UN2" s="12"/>
      <c r="UO2" s="1" t="s">
        <v>2</v>
      </c>
      <c r="UP2" s="186">
        <v>38795</v>
      </c>
      <c r="UQ2" s="185"/>
      <c r="UR2" s="185"/>
      <c r="US2" s="185"/>
      <c r="UT2" s="185"/>
      <c r="UU2" s="185"/>
      <c r="UV2" s="185"/>
      <c r="UW2" s="185"/>
      <c r="UX2" s="185"/>
      <c r="UY2" s="185"/>
      <c r="VC2" s="3"/>
      <c r="VD2" s="12"/>
      <c r="VE2" s="12"/>
      <c r="VF2" s="12"/>
      <c r="VG2" s="12"/>
      <c r="VH2" s="12"/>
      <c r="VI2" s="12"/>
      <c r="VJ2" s="12"/>
      <c r="VK2" s="1" t="s">
        <v>2</v>
      </c>
      <c r="VL2" s="186">
        <v>40354</v>
      </c>
      <c r="VM2" s="185"/>
      <c r="VN2" s="185"/>
      <c r="VO2" s="185"/>
      <c r="VP2" s="185"/>
      <c r="VQ2" s="185"/>
      <c r="VR2" s="185"/>
      <c r="VS2" s="185"/>
      <c r="VT2" s="185"/>
      <c r="VU2" s="185"/>
      <c r="VY2" s="3"/>
      <c r="VZ2" s="12"/>
      <c r="WA2" s="12"/>
      <c r="WB2" s="12"/>
      <c r="WC2" s="12"/>
      <c r="WD2" s="12"/>
      <c r="WE2" s="12"/>
      <c r="WF2" s="12"/>
      <c r="WG2" s="1" t="s">
        <v>2</v>
      </c>
      <c r="WH2" s="186">
        <v>41536</v>
      </c>
      <c r="WI2" s="185"/>
      <c r="WJ2" s="185"/>
      <c r="WK2" s="185"/>
      <c r="WL2" s="185"/>
      <c r="WM2" s="185"/>
      <c r="WN2" s="185"/>
      <c r="WO2" s="185"/>
      <c r="WP2" s="185"/>
      <c r="WQ2" s="185"/>
      <c r="WU2" s="3"/>
      <c r="WV2" s="12"/>
      <c r="WW2" s="12"/>
      <c r="WX2" s="12"/>
      <c r="WY2" s="12"/>
      <c r="WZ2" s="12"/>
      <c r="XA2" s="12"/>
      <c r="XB2" s="12"/>
      <c r="XC2" s="1" t="s">
        <v>2</v>
      </c>
      <c r="XD2" s="186">
        <v>41968</v>
      </c>
      <c r="XE2" s="185"/>
      <c r="XF2" s="185"/>
      <c r="XG2" s="185"/>
      <c r="XH2" s="185"/>
      <c r="XI2" s="185"/>
      <c r="XJ2" s="185"/>
      <c r="XK2" s="185"/>
      <c r="XL2" s="185"/>
      <c r="XM2" s="185"/>
      <c r="XQ2" s="3"/>
      <c r="XR2" s="12"/>
      <c r="XS2" s="12"/>
      <c r="XT2" s="12"/>
      <c r="XU2" s="12"/>
      <c r="XV2" s="12"/>
      <c r="XW2" s="12"/>
      <c r="XX2" s="12"/>
      <c r="XY2" s="1" t="s">
        <v>2</v>
      </c>
      <c r="XZ2" s="186">
        <v>41969</v>
      </c>
      <c r="YA2" s="185"/>
      <c r="YB2" s="185"/>
      <c r="YC2" s="185"/>
      <c r="YD2" s="185"/>
      <c r="YE2" s="185"/>
      <c r="YF2" s="185"/>
      <c r="YG2" s="185"/>
      <c r="YH2" s="185"/>
      <c r="YI2" s="185"/>
    </row>
    <row r="3" spans="1:659" ht="13.8">
      <c r="A3" s="154"/>
      <c r="B3" s="13"/>
      <c r="C3" s="2"/>
      <c r="D3" s="14"/>
      <c r="E3" s="184"/>
      <c r="F3" s="184"/>
      <c r="G3" s="14"/>
      <c r="H3" s="14"/>
      <c r="I3" s="14"/>
      <c r="J3" s="14"/>
      <c r="K3" s="1" t="s">
        <v>3</v>
      </c>
      <c r="L3" s="65" t="str">
        <f>VLOOKUP(L2,ÇİZELGE!$A:$H,2,FALSE)</f>
        <v>YAVUZ SELİM ZENGİN</v>
      </c>
      <c r="M3" s="65"/>
      <c r="Q3" s="76"/>
      <c r="R3" s="76">
        <f>L2</f>
        <v>1889</v>
      </c>
      <c r="S3" s="76"/>
      <c r="T3" s="76"/>
      <c r="U3" s="76"/>
      <c r="W3" s="154"/>
      <c r="X3" s="13"/>
      <c r="Y3" s="2"/>
      <c r="Z3" s="14"/>
      <c r="AA3" s="184"/>
      <c r="AB3" s="184"/>
      <c r="AC3" s="14"/>
      <c r="AD3" s="14"/>
      <c r="AE3" s="14"/>
      <c r="AF3" s="14"/>
      <c r="AG3" s="1" t="s">
        <v>3</v>
      </c>
      <c r="AH3" s="65" t="str">
        <f>VLOOKUP(AH2,ÇİZELGE!$A:$H,2,FALSE)</f>
        <v>FERUDUN KIĞILCIM</v>
      </c>
      <c r="AI3" s="65"/>
      <c r="AM3" s="76"/>
      <c r="AN3" s="76">
        <f>AH2</f>
        <v>2253</v>
      </c>
      <c r="AO3" s="76"/>
      <c r="AP3" s="76"/>
      <c r="AQ3" s="76"/>
      <c r="AS3" s="154"/>
      <c r="AT3" s="13"/>
      <c r="AU3" s="2"/>
      <c r="AV3" s="14"/>
      <c r="AW3" s="184"/>
      <c r="AX3" s="184"/>
      <c r="AY3" s="14"/>
      <c r="AZ3" s="14"/>
      <c r="BA3" s="14"/>
      <c r="BB3" s="14"/>
      <c r="BC3" s="1" t="s">
        <v>3</v>
      </c>
      <c r="BD3" s="65" t="str">
        <f>VLOOKUP(BD2,ÇİZELGE!$A:$H,2,FALSE)</f>
        <v>KEREM KAYA</v>
      </c>
      <c r="BE3" s="65"/>
      <c r="BI3" s="76"/>
      <c r="BJ3" s="76">
        <f>BD2</f>
        <v>2286</v>
      </c>
      <c r="BK3" s="76"/>
      <c r="BL3" s="76"/>
      <c r="BM3" s="76"/>
      <c r="BO3" s="154"/>
      <c r="BP3" s="13"/>
      <c r="BQ3" s="2"/>
      <c r="BR3" s="14"/>
      <c r="BS3" s="184"/>
      <c r="BT3" s="184"/>
      <c r="BU3" s="14"/>
      <c r="BV3" s="14"/>
      <c r="BW3" s="14"/>
      <c r="BX3" s="14"/>
      <c r="BY3" s="1" t="s">
        <v>3</v>
      </c>
      <c r="BZ3" s="65" t="str">
        <f>VLOOKUP(BZ2,ÇİZELGE!$A:$H,2,FALSE)</f>
        <v>HÜSEYİN ÖREN</v>
      </c>
      <c r="CA3" s="65"/>
      <c r="CE3" s="76"/>
      <c r="CF3" s="76">
        <f>BZ2</f>
        <v>2349</v>
      </c>
      <c r="CG3" s="76"/>
      <c r="CH3" s="76"/>
      <c r="CI3" s="76"/>
      <c r="CK3" s="154"/>
      <c r="CL3" s="13"/>
      <c r="CM3" s="2"/>
      <c r="CN3" s="14"/>
      <c r="CO3" s="184"/>
      <c r="CP3" s="184"/>
      <c r="CQ3" s="14"/>
      <c r="CR3" s="14"/>
      <c r="CS3" s="14"/>
      <c r="CT3" s="14"/>
      <c r="CU3" s="1" t="s">
        <v>3</v>
      </c>
      <c r="CV3" s="65" t="str">
        <f>VLOOKUP(CV2,ÇİZELGE!$A:$H,2,FALSE)</f>
        <v>ŞAFAK GÖL</v>
      </c>
      <c r="CW3" s="65"/>
      <c r="DA3" s="76"/>
      <c r="DB3" s="76">
        <f>CV2</f>
        <v>2371</v>
      </c>
      <c r="DC3" s="76"/>
      <c r="DD3" s="76"/>
      <c r="DE3" s="76"/>
      <c r="DG3" s="154"/>
      <c r="DH3" s="13"/>
      <c r="DI3" s="2"/>
      <c r="DJ3" s="14"/>
      <c r="DK3" s="184"/>
      <c r="DL3" s="184"/>
      <c r="DM3" s="14"/>
      <c r="DN3" s="14"/>
      <c r="DO3" s="14"/>
      <c r="DP3" s="14"/>
      <c r="DQ3" s="1" t="s">
        <v>3</v>
      </c>
      <c r="DR3" s="65" t="str">
        <f>VLOOKUP(DR2,ÇİZELGE!$A:$H,2,FALSE)</f>
        <v>AHMET ÖZGÜR</v>
      </c>
      <c r="DS3" s="65"/>
      <c r="DW3" s="76"/>
      <c r="DX3" s="76">
        <f>DR2</f>
        <v>2373</v>
      </c>
      <c r="DY3" s="76"/>
      <c r="DZ3" s="76"/>
      <c r="EA3" s="76"/>
      <c r="EC3" s="154"/>
      <c r="ED3" s="13"/>
      <c r="EE3" s="2"/>
      <c r="EF3" s="14"/>
      <c r="EG3" s="184"/>
      <c r="EH3" s="184"/>
      <c r="EI3" s="14"/>
      <c r="EJ3" s="14"/>
      <c r="EK3" s="14"/>
      <c r="EL3" s="14"/>
      <c r="EM3" s="1" t="s">
        <v>3</v>
      </c>
      <c r="EN3" s="65" t="str">
        <f>VLOOKUP(EN2,ÇİZELGE!$A:$H,2,FALSE)</f>
        <v>ŞENOL MALKOÇ</v>
      </c>
      <c r="EO3" s="65"/>
      <c r="ES3" s="76"/>
      <c r="ET3" s="76">
        <f>EN2</f>
        <v>2742</v>
      </c>
      <c r="EU3" s="76"/>
      <c r="EV3" s="76"/>
      <c r="EW3" s="76"/>
      <c r="EY3" s="154"/>
      <c r="EZ3" s="13"/>
      <c r="FA3" s="2"/>
      <c r="FB3" s="14"/>
      <c r="FC3" s="184"/>
      <c r="FD3" s="184"/>
      <c r="FE3" s="14"/>
      <c r="FF3" s="14"/>
      <c r="FG3" s="14"/>
      <c r="FH3" s="14"/>
      <c r="FI3" s="1" t="s">
        <v>3</v>
      </c>
      <c r="FJ3" s="65" t="str">
        <f>VLOOKUP(FJ2,ÇİZELGE!$A:$H,2,FALSE)</f>
        <v>HALİS TAN</v>
      </c>
      <c r="FK3" s="65"/>
      <c r="FO3" s="76"/>
      <c r="FP3" s="76">
        <f>FJ2</f>
        <v>13566</v>
      </c>
      <c r="FQ3" s="76"/>
      <c r="FR3" s="76"/>
      <c r="FS3" s="76"/>
      <c r="FU3" s="154"/>
      <c r="FV3" s="13"/>
      <c r="FW3" s="2"/>
      <c r="FX3" s="14"/>
      <c r="FY3" s="184"/>
      <c r="FZ3" s="184"/>
      <c r="GA3" s="14"/>
      <c r="GB3" s="14"/>
      <c r="GC3" s="14"/>
      <c r="GD3" s="14"/>
      <c r="GE3" s="1" t="s">
        <v>3</v>
      </c>
      <c r="GF3" s="65" t="str">
        <f>VLOOKUP(GF2,ÇİZELGE!$A:$H,2,FALSE)</f>
        <v>ATA KELEŞ</v>
      </c>
      <c r="GG3" s="65"/>
      <c r="GK3" s="76"/>
      <c r="GL3" s="76">
        <f>GF2</f>
        <v>16493</v>
      </c>
      <c r="GM3" s="76"/>
      <c r="GN3" s="76"/>
      <c r="GO3" s="76"/>
      <c r="GQ3" s="154"/>
      <c r="GR3" s="13"/>
      <c r="GS3" s="2"/>
      <c r="GT3" s="14"/>
      <c r="GU3" s="184"/>
      <c r="GV3" s="184"/>
      <c r="GW3" s="14"/>
      <c r="GX3" s="14"/>
      <c r="GY3" s="14"/>
      <c r="GZ3" s="14"/>
      <c r="HA3" s="1" t="s">
        <v>3</v>
      </c>
      <c r="HB3" s="65" t="str">
        <f>VLOOKUP(HB2,ÇİZELGE!$A:$H,2,FALSE)</f>
        <v>İSMAİL BEKAR</v>
      </c>
      <c r="HC3" s="65"/>
      <c r="HG3" s="76"/>
      <c r="HH3" s="76">
        <f>HB2</f>
        <v>17717</v>
      </c>
      <c r="HI3" s="76"/>
      <c r="HJ3" s="76"/>
      <c r="HK3" s="76"/>
      <c r="HM3" s="154"/>
      <c r="HN3" s="13"/>
      <c r="HO3" s="2"/>
      <c r="HP3" s="14"/>
      <c r="HQ3" s="184"/>
      <c r="HR3" s="184"/>
      <c r="HS3" s="14"/>
      <c r="HT3" s="14"/>
      <c r="HU3" s="14"/>
      <c r="HV3" s="14"/>
      <c r="HW3" s="1" t="s">
        <v>3</v>
      </c>
      <c r="HX3" s="65" t="str">
        <f>VLOOKUP(HX2,ÇİZELGE!$A:$H,2,FALSE)</f>
        <v>SELAMİ SU</v>
      </c>
      <c r="HY3" s="65"/>
      <c r="IC3" s="76"/>
      <c r="ID3" s="76">
        <f>HX2</f>
        <v>18397</v>
      </c>
      <c r="IE3" s="76"/>
      <c r="IF3" s="76"/>
      <c r="IG3" s="76"/>
      <c r="II3" s="154"/>
      <c r="IJ3" s="13"/>
      <c r="IK3" s="2"/>
      <c r="IL3" s="14"/>
      <c r="IM3" s="184"/>
      <c r="IN3" s="184"/>
      <c r="IO3" s="14"/>
      <c r="IP3" s="14"/>
      <c r="IQ3" s="14"/>
      <c r="IR3" s="14"/>
      <c r="IS3" s="1" t="s">
        <v>3</v>
      </c>
      <c r="IT3" s="65" t="str">
        <f>VLOOKUP(IT2,ÇİZELGE!$A:$H,2,FALSE)</f>
        <v>TANER GODELEK</v>
      </c>
      <c r="IU3" s="65"/>
      <c r="IY3" s="76"/>
      <c r="IZ3" s="76">
        <f>IT2</f>
        <v>19674</v>
      </c>
      <c r="JA3" s="76"/>
      <c r="JB3" s="76"/>
      <c r="JC3" s="76"/>
      <c r="JE3" s="154"/>
      <c r="JF3" s="13"/>
      <c r="JG3" s="2"/>
      <c r="JH3" s="14"/>
      <c r="JI3" s="184"/>
      <c r="JJ3" s="184"/>
      <c r="JK3" s="14"/>
      <c r="JL3" s="14"/>
      <c r="JM3" s="14"/>
      <c r="JN3" s="14"/>
      <c r="JO3" s="1" t="s">
        <v>3</v>
      </c>
      <c r="JP3" s="65" t="str">
        <f>VLOOKUP(JP2,ÇİZELGE!$A:$H,2,FALSE)</f>
        <v>ENGİN AYDIN</v>
      </c>
      <c r="JQ3" s="65"/>
      <c r="JU3" s="76"/>
      <c r="JV3" s="76">
        <f>JP2</f>
        <v>20777</v>
      </c>
      <c r="JW3" s="76"/>
      <c r="JX3" s="76"/>
      <c r="JY3" s="76"/>
      <c r="KA3" s="154"/>
      <c r="KB3" s="13"/>
      <c r="KC3" s="2"/>
      <c r="KD3" s="14"/>
      <c r="KE3" s="184"/>
      <c r="KF3" s="184"/>
      <c r="KG3" s="14"/>
      <c r="KH3" s="14"/>
      <c r="KI3" s="14"/>
      <c r="KJ3" s="14"/>
      <c r="KK3" s="1" t="s">
        <v>3</v>
      </c>
      <c r="KL3" s="65" t="str">
        <f>VLOOKUP(KL2,ÇİZELGE!$A:$H,2,FALSE)</f>
        <v>AKİF BAYAÇLI</v>
      </c>
      <c r="KM3" s="65"/>
      <c r="KQ3" s="76"/>
      <c r="KR3" s="76">
        <f>KL2</f>
        <v>21925</v>
      </c>
      <c r="KS3" s="76"/>
      <c r="KT3" s="76"/>
      <c r="KU3" s="76"/>
      <c r="KW3" s="154"/>
      <c r="KX3" s="13"/>
      <c r="KY3" s="2"/>
      <c r="KZ3" s="14"/>
      <c r="LA3" s="184"/>
      <c r="LB3" s="184"/>
      <c r="LC3" s="14"/>
      <c r="LD3" s="14"/>
      <c r="LE3" s="14"/>
      <c r="LF3" s="14"/>
      <c r="LG3" s="1" t="s">
        <v>3</v>
      </c>
      <c r="LH3" s="65" t="str">
        <f>VLOOKUP(LH2,ÇİZELGE!$A:$H,2,FALSE)</f>
        <v>AYKUT GÜNER</v>
      </c>
      <c r="LI3" s="65"/>
      <c r="LM3" s="76"/>
      <c r="LN3" s="76">
        <f>LH2</f>
        <v>23083</v>
      </c>
      <c r="LO3" s="76"/>
      <c r="LP3" s="76"/>
      <c r="LQ3" s="76"/>
      <c r="LS3" s="154"/>
      <c r="LT3" s="13"/>
      <c r="LU3" s="2"/>
      <c r="LV3" s="14"/>
      <c r="LW3" s="184"/>
      <c r="LX3" s="184"/>
      <c r="LY3" s="14"/>
      <c r="LZ3" s="14"/>
      <c r="MA3" s="14"/>
      <c r="MB3" s="14"/>
      <c r="MC3" s="1" t="s">
        <v>3</v>
      </c>
      <c r="MD3" s="65" t="str">
        <f>VLOOKUP(MD2,ÇİZELGE!$A:$H,2,FALSE)</f>
        <v>EMRE KARA</v>
      </c>
      <c r="ME3" s="65"/>
      <c r="MI3" s="76"/>
      <c r="MJ3" s="76">
        <f>MD2</f>
        <v>25109</v>
      </c>
      <c r="MK3" s="76"/>
      <c r="ML3" s="76"/>
      <c r="MM3" s="76"/>
      <c r="MO3" s="154"/>
      <c r="MP3" s="13"/>
      <c r="MQ3" s="2"/>
      <c r="MR3" s="14"/>
      <c r="MS3" s="184"/>
      <c r="MT3" s="184"/>
      <c r="MU3" s="14"/>
      <c r="MV3" s="14"/>
      <c r="MW3" s="14"/>
      <c r="MX3" s="14"/>
      <c r="MY3" s="1" t="s">
        <v>3</v>
      </c>
      <c r="MZ3" s="65" t="str">
        <f>VLOOKUP(MZ2,ÇİZELGE!$A:$H,2,FALSE)</f>
        <v>TURGUT YILDIZ</v>
      </c>
      <c r="NA3" s="65"/>
      <c r="NE3" s="76"/>
      <c r="NF3" s="76">
        <f>MZ2</f>
        <v>25674</v>
      </c>
      <c r="NG3" s="76"/>
      <c r="NH3" s="76"/>
      <c r="NI3" s="76"/>
      <c r="NK3" s="154"/>
      <c r="NL3" s="13"/>
      <c r="NM3" s="2"/>
      <c r="NN3" s="14"/>
      <c r="NO3" s="184"/>
      <c r="NP3" s="184"/>
      <c r="NQ3" s="14"/>
      <c r="NR3" s="14"/>
      <c r="NS3" s="14"/>
      <c r="NT3" s="14"/>
      <c r="NU3" s="1" t="s">
        <v>3</v>
      </c>
      <c r="NV3" s="65" t="str">
        <f>VLOOKUP(NV2,ÇİZELGE!$A:$H,2,FALSE)</f>
        <v>OSMAN ERSÖZ</v>
      </c>
      <c r="NW3" s="65"/>
      <c r="OA3" s="76"/>
      <c r="OB3" s="76">
        <f>NV2</f>
        <v>26241</v>
      </c>
      <c r="OC3" s="76"/>
      <c r="OD3" s="76"/>
      <c r="OE3" s="76"/>
      <c r="OG3" s="154"/>
      <c r="OH3" s="13"/>
      <c r="OI3" s="2"/>
      <c r="OJ3" s="14"/>
      <c r="OK3" s="184"/>
      <c r="OL3" s="184"/>
      <c r="OM3" s="14"/>
      <c r="ON3" s="14"/>
      <c r="OO3" s="14"/>
      <c r="OP3" s="14"/>
      <c r="OQ3" s="1" t="s">
        <v>3</v>
      </c>
      <c r="OR3" s="65" t="str">
        <f>VLOOKUP(OR2,ÇİZELGE!$A:$H,2,FALSE)</f>
        <v>HASAN TÜRK</v>
      </c>
      <c r="OS3" s="65"/>
      <c r="OW3" s="76"/>
      <c r="OX3" s="76">
        <f>OR2</f>
        <v>27451</v>
      </c>
      <c r="OY3" s="76"/>
      <c r="OZ3" s="76"/>
      <c r="PA3" s="76"/>
      <c r="PC3" s="154"/>
      <c r="PD3" s="13"/>
      <c r="PE3" s="2"/>
      <c r="PF3" s="14"/>
      <c r="PG3" s="184"/>
      <c r="PH3" s="184"/>
      <c r="PI3" s="14"/>
      <c r="PJ3" s="14"/>
      <c r="PK3" s="14"/>
      <c r="PL3" s="14"/>
      <c r="PM3" s="1" t="s">
        <v>3</v>
      </c>
      <c r="PN3" s="65" t="str">
        <f>VLOOKUP(PN2,ÇİZELGE!$A:$H,2,FALSE)</f>
        <v>OĞUZHAN YILMAZ</v>
      </c>
      <c r="PO3" s="65"/>
      <c r="PS3" s="76"/>
      <c r="PT3" s="76">
        <f>PN2</f>
        <v>31364</v>
      </c>
      <c r="PU3" s="76"/>
      <c r="PV3" s="76"/>
      <c r="PW3" s="76"/>
      <c r="PY3" s="154"/>
      <c r="PZ3" s="13"/>
      <c r="QA3" s="2"/>
      <c r="QB3" s="14"/>
      <c r="QC3" s="184"/>
      <c r="QD3" s="184"/>
      <c r="QE3" s="14"/>
      <c r="QF3" s="14"/>
      <c r="QG3" s="14"/>
      <c r="QH3" s="14"/>
      <c r="QI3" s="1" t="s">
        <v>3</v>
      </c>
      <c r="QJ3" s="65" t="str">
        <f>VLOOKUP(QJ2,ÇİZELGE!$A:$H,2,FALSE)</f>
        <v>UFUK ALTINDİŞ</v>
      </c>
      <c r="QK3" s="65"/>
      <c r="QO3" s="76"/>
      <c r="QP3" s="76">
        <f>QJ2</f>
        <v>31551</v>
      </c>
      <c r="QQ3" s="76"/>
      <c r="QR3" s="76"/>
      <c r="QS3" s="76"/>
      <c r="QU3" s="154"/>
      <c r="QV3" s="13"/>
      <c r="QW3" s="2"/>
      <c r="QX3" s="14"/>
      <c r="QY3" s="184"/>
      <c r="QZ3" s="184"/>
      <c r="RA3" s="14"/>
      <c r="RB3" s="14"/>
      <c r="RC3" s="14"/>
      <c r="RD3" s="14"/>
      <c r="RE3" s="1" t="s">
        <v>3</v>
      </c>
      <c r="RF3" s="65" t="str">
        <f>VLOOKUP(RF2,ÇİZELGE!$A:$H,2,FALSE)</f>
        <v>MUSTAFA AKYAVAŞ</v>
      </c>
      <c r="RG3" s="65"/>
      <c r="RK3" s="76"/>
      <c r="RL3" s="76">
        <f>RF2</f>
        <v>31553</v>
      </c>
      <c r="RM3" s="76"/>
      <c r="RN3" s="76"/>
      <c r="RO3" s="76"/>
      <c r="RQ3" s="154"/>
      <c r="RR3" s="13"/>
      <c r="RS3" s="2"/>
      <c r="RT3" s="14"/>
      <c r="RU3" s="184"/>
      <c r="RV3" s="184"/>
      <c r="RW3" s="14"/>
      <c r="RX3" s="14"/>
      <c r="RY3" s="14"/>
      <c r="RZ3" s="14"/>
      <c r="SA3" s="1" t="s">
        <v>3</v>
      </c>
      <c r="SB3" s="65" t="str">
        <f>VLOOKUP(SB2,ÇİZELGE!$A:$H,2,FALSE)</f>
        <v>ALİ ŞAHAN</v>
      </c>
      <c r="SC3" s="65"/>
      <c r="SG3" s="76"/>
      <c r="SH3" s="76">
        <f>SB2</f>
        <v>31554</v>
      </c>
      <c r="SI3" s="76"/>
      <c r="SJ3" s="76"/>
      <c r="SK3" s="76"/>
      <c r="SM3" s="154"/>
      <c r="SN3" s="13"/>
      <c r="SO3" s="2"/>
      <c r="SP3" s="14"/>
      <c r="SQ3" s="184"/>
      <c r="SR3" s="184"/>
      <c r="SS3" s="14"/>
      <c r="ST3" s="14"/>
      <c r="SU3" s="14"/>
      <c r="SV3" s="14"/>
      <c r="SW3" s="1" t="s">
        <v>3</v>
      </c>
      <c r="SX3" s="65" t="str">
        <f>VLOOKUP(SX2,ÇİZELGE!$A:$H,2,FALSE)</f>
        <v>TURGAY KARTAL</v>
      </c>
      <c r="SY3" s="65"/>
      <c r="TC3" s="76"/>
      <c r="TD3" s="76">
        <f>SX2</f>
        <v>35944</v>
      </c>
      <c r="TE3" s="76"/>
      <c r="TF3" s="76"/>
      <c r="TG3" s="76"/>
      <c r="TI3" s="154"/>
      <c r="TJ3" s="13"/>
      <c r="TK3" s="2"/>
      <c r="TL3" s="14"/>
      <c r="TM3" s="184"/>
      <c r="TN3" s="184"/>
      <c r="TO3" s="14"/>
      <c r="TP3" s="14"/>
      <c r="TQ3" s="14"/>
      <c r="TR3" s="14"/>
      <c r="TS3" s="1" t="s">
        <v>3</v>
      </c>
      <c r="TT3" s="65" t="str">
        <f>VLOOKUP(TT2,ÇİZELGE!$A:$H,2,FALSE)</f>
        <v>MUZAFFER SOLAK</v>
      </c>
      <c r="TU3" s="65"/>
      <c r="TY3" s="76"/>
      <c r="TZ3" s="76">
        <f>TT2</f>
        <v>36611</v>
      </c>
      <c r="UA3" s="76"/>
      <c r="UB3" s="76"/>
      <c r="UC3" s="76"/>
      <c r="UE3" s="154"/>
      <c r="UF3" s="13"/>
      <c r="UG3" s="2"/>
      <c r="UH3" s="14"/>
      <c r="UI3" s="184"/>
      <c r="UJ3" s="184"/>
      <c r="UK3" s="14"/>
      <c r="UL3" s="14"/>
      <c r="UM3" s="14"/>
      <c r="UN3" s="14"/>
      <c r="UO3" s="1" t="s">
        <v>3</v>
      </c>
      <c r="UP3" s="65" t="str">
        <f>VLOOKUP(UP2,ÇİZELGE!$A:$H,2,FALSE)</f>
        <v>KAMİL TUNCER</v>
      </c>
      <c r="UQ3" s="65"/>
      <c r="UU3" s="76"/>
      <c r="UV3" s="76">
        <f>UP2</f>
        <v>38795</v>
      </c>
      <c r="UW3" s="76"/>
      <c r="UX3" s="76"/>
      <c r="UY3" s="76"/>
      <c r="VA3" s="154"/>
      <c r="VB3" s="13"/>
      <c r="VC3" s="2"/>
      <c r="VD3" s="14"/>
      <c r="VE3" s="184"/>
      <c r="VF3" s="184"/>
      <c r="VG3" s="14"/>
      <c r="VH3" s="14"/>
      <c r="VI3" s="14"/>
      <c r="VJ3" s="14"/>
      <c r="VK3" s="1" t="s">
        <v>3</v>
      </c>
      <c r="VL3" s="65" t="str">
        <f>VLOOKUP(VL2,ÇİZELGE!$A:$H,2,FALSE)</f>
        <v>ALİ OSMAN OTAY</v>
      </c>
      <c r="VM3" s="65"/>
      <c r="VQ3" s="76"/>
      <c r="VR3" s="76">
        <f>VL2</f>
        <v>40354</v>
      </c>
      <c r="VS3" s="76"/>
      <c r="VT3" s="76"/>
      <c r="VU3" s="76"/>
      <c r="VW3" s="154"/>
      <c r="VX3" s="13"/>
      <c r="VY3" s="2"/>
      <c r="VZ3" s="14"/>
      <c r="WA3" s="184"/>
      <c r="WB3" s="184"/>
      <c r="WC3" s="14"/>
      <c r="WD3" s="14"/>
      <c r="WE3" s="14"/>
      <c r="WF3" s="14"/>
      <c r="WG3" s="1" t="s">
        <v>3</v>
      </c>
      <c r="WH3" s="65" t="str">
        <f>VLOOKUP(WH2,ÇİZELGE!$A:$H,2,FALSE)</f>
        <v>RESULCAN KARAV</v>
      </c>
      <c r="WI3" s="65"/>
      <c r="WM3" s="76"/>
      <c r="WN3" s="76">
        <f>WH2</f>
        <v>41536</v>
      </c>
      <c r="WO3" s="76"/>
      <c r="WP3" s="76"/>
      <c r="WQ3" s="76"/>
      <c r="WS3" s="154"/>
      <c r="WT3" s="13"/>
      <c r="WU3" s="2"/>
      <c r="WV3" s="14"/>
      <c r="WW3" s="184"/>
      <c r="WX3" s="184"/>
      <c r="WY3" s="14"/>
      <c r="WZ3" s="14"/>
      <c r="XA3" s="14"/>
      <c r="XB3" s="14"/>
      <c r="XC3" s="1" t="s">
        <v>3</v>
      </c>
      <c r="XD3" s="65" t="str">
        <f>VLOOKUP(XD2,ÇİZELGE!$A:$H,2,FALSE)</f>
        <v>MUHAMMED İKBAL YALÇIN</v>
      </c>
      <c r="XE3" s="65"/>
      <c r="XI3" s="76"/>
      <c r="XJ3" s="76">
        <f>XD2</f>
        <v>41968</v>
      </c>
      <c r="XK3" s="76"/>
      <c r="XL3" s="76"/>
      <c r="XM3" s="76"/>
      <c r="XO3" s="154"/>
      <c r="XP3" s="13"/>
      <c r="XQ3" s="2"/>
      <c r="XR3" s="14"/>
      <c r="XS3" s="184"/>
      <c r="XT3" s="184"/>
      <c r="XU3" s="14"/>
      <c r="XV3" s="14"/>
      <c r="XW3" s="14"/>
      <c r="XX3" s="14"/>
      <c r="XY3" s="1" t="s">
        <v>3</v>
      </c>
      <c r="XZ3" s="65" t="str">
        <f>VLOOKUP(XZ2,ÇİZELGE!$A:$H,2,FALSE)</f>
        <v>SEMİH KARADUMAN</v>
      </c>
      <c r="YA3" s="65"/>
      <c r="YE3" s="76"/>
      <c r="YF3" s="76">
        <f>XZ2</f>
        <v>41969</v>
      </c>
      <c r="YG3" s="76"/>
      <c r="YH3" s="76"/>
      <c r="YI3" s="76"/>
    </row>
    <row r="4" spans="1:659" ht="13.8">
      <c r="A4" s="154"/>
      <c r="B4" s="13"/>
      <c r="C4" s="2"/>
      <c r="D4" s="14"/>
      <c r="E4" s="14"/>
      <c r="F4" s="14"/>
      <c r="G4" s="14"/>
      <c r="H4" s="14"/>
      <c r="I4" s="14"/>
      <c r="J4" s="14"/>
      <c r="K4" s="1" t="s">
        <v>4</v>
      </c>
      <c r="L4" s="187" t="s">
        <v>50</v>
      </c>
      <c r="M4" s="65"/>
      <c r="Q4" s="76"/>
      <c r="R4" s="76"/>
      <c r="S4" s="76"/>
      <c r="T4" s="76"/>
      <c r="U4" s="76">
        <f>+L2</f>
        <v>1889</v>
      </c>
      <c r="W4" s="154"/>
      <c r="X4" s="13"/>
      <c r="Y4" s="2"/>
      <c r="Z4" s="14"/>
      <c r="AA4" s="14"/>
      <c r="AB4" s="14"/>
      <c r="AC4" s="14"/>
      <c r="AD4" s="14"/>
      <c r="AE4" s="14"/>
      <c r="AF4" s="14"/>
      <c r="AG4" s="1" t="s">
        <v>4</v>
      </c>
      <c r="AH4" s="187" t="s">
        <v>50</v>
      </c>
      <c r="AI4" s="65"/>
      <c r="AM4" s="76"/>
      <c r="AN4" s="76"/>
      <c r="AO4" s="76"/>
      <c r="AP4" s="76"/>
      <c r="AQ4" s="76">
        <f>+AH2</f>
        <v>2253</v>
      </c>
      <c r="AS4" s="154"/>
      <c r="AT4" s="13"/>
      <c r="AU4" s="2"/>
      <c r="AV4" s="14"/>
      <c r="AW4" s="14"/>
      <c r="AX4" s="14"/>
      <c r="AY4" s="14"/>
      <c r="AZ4" s="14"/>
      <c r="BA4" s="14"/>
      <c r="BB4" s="14"/>
      <c r="BC4" s="1" t="s">
        <v>4</v>
      </c>
      <c r="BD4" s="187" t="s">
        <v>50</v>
      </c>
      <c r="BE4" s="65"/>
      <c r="BI4" s="76"/>
      <c r="BJ4" s="76"/>
      <c r="BK4" s="76"/>
      <c r="BL4" s="76"/>
      <c r="BM4" s="76">
        <f>+BD2</f>
        <v>2286</v>
      </c>
      <c r="BO4" s="154"/>
      <c r="BP4" s="13"/>
      <c r="BQ4" s="2"/>
      <c r="BR4" s="14"/>
      <c r="BS4" s="14"/>
      <c r="BT4" s="14"/>
      <c r="BU4" s="14"/>
      <c r="BV4" s="14"/>
      <c r="BW4" s="14"/>
      <c r="BX4" s="14"/>
      <c r="BY4" s="1" t="s">
        <v>4</v>
      </c>
      <c r="BZ4" s="187" t="s">
        <v>50</v>
      </c>
      <c r="CA4" s="65"/>
      <c r="CE4" s="76"/>
      <c r="CF4" s="76"/>
      <c r="CG4" s="76"/>
      <c r="CH4" s="76"/>
      <c r="CI4" s="76">
        <f>+BZ2</f>
        <v>2349</v>
      </c>
      <c r="CK4" s="154"/>
      <c r="CL4" s="13"/>
      <c r="CM4" s="2"/>
      <c r="CN4" s="14"/>
      <c r="CO4" s="14"/>
      <c r="CP4" s="14"/>
      <c r="CQ4" s="14"/>
      <c r="CR4" s="14"/>
      <c r="CS4" s="14"/>
      <c r="CT4" s="14"/>
      <c r="CU4" s="1" t="s">
        <v>4</v>
      </c>
      <c r="CV4" s="187" t="s">
        <v>50</v>
      </c>
      <c r="CW4" s="65"/>
      <c r="DA4" s="76"/>
      <c r="DB4" s="76"/>
      <c r="DC4" s="76"/>
      <c r="DD4" s="76"/>
      <c r="DE4" s="76">
        <f>+CV2</f>
        <v>2371</v>
      </c>
      <c r="DG4" s="154"/>
      <c r="DH4" s="13"/>
      <c r="DI4" s="2"/>
      <c r="DJ4" s="14"/>
      <c r="DK4" s="14"/>
      <c r="DL4" s="14"/>
      <c r="DM4" s="14"/>
      <c r="DN4" s="14"/>
      <c r="DO4" s="14"/>
      <c r="DP4" s="14"/>
      <c r="DQ4" s="1" t="s">
        <v>4</v>
      </c>
      <c r="DR4" s="187" t="s">
        <v>50</v>
      </c>
      <c r="DS4" s="65"/>
      <c r="DW4" s="76"/>
      <c r="DX4" s="76"/>
      <c r="DY4" s="76"/>
      <c r="DZ4" s="76"/>
      <c r="EA4" s="76">
        <f>+DR2</f>
        <v>2373</v>
      </c>
      <c r="EC4" s="154"/>
      <c r="ED4" s="13"/>
      <c r="EE4" s="2"/>
      <c r="EF4" s="14"/>
      <c r="EG4" s="14"/>
      <c r="EH4" s="14"/>
      <c r="EI4" s="14"/>
      <c r="EJ4" s="14"/>
      <c r="EK4" s="14"/>
      <c r="EL4" s="14"/>
      <c r="EM4" s="1" t="s">
        <v>4</v>
      </c>
      <c r="EN4" s="187" t="s">
        <v>50</v>
      </c>
      <c r="EO4" s="65"/>
      <c r="ES4" s="76"/>
      <c r="ET4" s="76"/>
      <c r="EU4" s="76"/>
      <c r="EV4" s="76"/>
      <c r="EW4" s="76">
        <f>+EN2</f>
        <v>2742</v>
      </c>
      <c r="EY4" s="154"/>
      <c r="EZ4" s="13"/>
      <c r="FA4" s="2"/>
      <c r="FB4" s="14"/>
      <c r="FC4" s="14"/>
      <c r="FD4" s="14"/>
      <c r="FE4" s="14"/>
      <c r="FF4" s="14"/>
      <c r="FG4" s="14"/>
      <c r="FH4" s="14"/>
      <c r="FI4" s="1" t="s">
        <v>4</v>
      </c>
      <c r="FJ4" s="187" t="s">
        <v>50</v>
      </c>
      <c r="FK4" s="65"/>
      <c r="FO4" s="76"/>
      <c r="FP4" s="76"/>
      <c r="FQ4" s="76"/>
      <c r="FR4" s="76"/>
      <c r="FS4" s="76">
        <f>+FJ2</f>
        <v>13566</v>
      </c>
      <c r="FU4" s="154"/>
      <c r="FV4" s="13"/>
      <c r="FW4" s="2"/>
      <c r="FX4" s="14"/>
      <c r="FY4" s="14"/>
      <c r="FZ4" s="14"/>
      <c r="GA4" s="14"/>
      <c r="GB4" s="14"/>
      <c r="GC4" s="14"/>
      <c r="GD4" s="14"/>
      <c r="GE4" s="1" t="s">
        <v>4</v>
      </c>
      <c r="GF4" s="187" t="s">
        <v>50</v>
      </c>
      <c r="GG4" s="65"/>
      <c r="GK4" s="76"/>
      <c r="GL4" s="76"/>
      <c r="GM4" s="76"/>
      <c r="GN4" s="76"/>
      <c r="GO4" s="76">
        <f>+GF2</f>
        <v>16493</v>
      </c>
      <c r="GQ4" s="154"/>
      <c r="GR4" s="13"/>
      <c r="GS4" s="2"/>
      <c r="GT4" s="14"/>
      <c r="GU4" s="14"/>
      <c r="GV4" s="14"/>
      <c r="GW4" s="14"/>
      <c r="GX4" s="14"/>
      <c r="GY4" s="14"/>
      <c r="GZ4" s="14"/>
      <c r="HA4" s="1" t="s">
        <v>4</v>
      </c>
      <c r="HB4" s="187" t="s">
        <v>50</v>
      </c>
      <c r="HC4" s="65"/>
      <c r="HG4" s="76"/>
      <c r="HH4" s="76"/>
      <c r="HI4" s="76"/>
      <c r="HJ4" s="76"/>
      <c r="HK4" s="76">
        <f>+HB2</f>
        <v>17717</v>
      </c>
      <c r="HM4" s="154"/>
      <c r="HN4" s="13"/>
      <c r="HO4" s="2"/>
      <c r="HP4" s="14"/>
      <c r="HQ4" s="14"/>
      <c r="HR4" s="14"/>
      <c r="HS4" s="14"/>
      <c r="HT4" s="14"/>
      <c r="HU4" s="14"/>
      <c r="HV4" s="14"/>
      <c r="HW4" s="1" t="s">
        <v>4</v>
      </c>
      <c r="HX4" s="187" t="s">
        <v>50</v>
      </c>
      <c r="HY4" s="65"/>
      <c r="IC4" s="76"/>
      <c r="ID4" s="76"/>
      <c r="IE4" s="76"/>
      <c r="IF4" s="76"/>
      <c r="IG4" s="76">
        <f>+HX2</f>
        <v>18397</v>
      </c>
      <c r="II4" s="154"/>
      <c r="IJ4" s="13"/>
      <c r="IK4" s="2"/>
      <c r="IL4" s="14"/>
      <c r="IM4" s="14"/>
      <c r="IN4" s="14"/>
      <c r="IO4" s="14"/>
      <c r="IP4" s="14"/>
      <c r="IQ4" s="14"/>
      <c r="IR4" s="14"/>
      <c r="IS4" s="1" t="s">
        <v>4</v>
      </c>
      <c r="IT4" s="187" t="s">
        <v>50</v>
      </c>
      <c r="IU4" s="65"/>
      <c r="IY4" s="76"/>
      <c r="IZ4" s="76"/>
      <c r="JA4" s="76"/>
      <c r="JB4" s="76"/>
      <c r="JC4" s="76">
        <f>+IT2</f>
        <v>19674</v>
      </c>
      <c r="JE4" s="154"/>
      <c r="JF4" s="13"/>
      <c r="JG4" s="2"/>
      <c r="JH4" s="14"/>
      <c r="JI4" s="14"/>
      <c r="JJ4" s="14"/>
      <c r="JK4" s="14"/>
      <c r="JL4" s="14"/>
      <c r="JM4" s="14"/>
      <c r="JN4" s="14"/>
      <c r="JO4" s="1" t="s">
        <v>4</v>
      </c>
      <c r="JP4" s="187" t="s">
        <v>50</v>
      </c>
      <c r="JQ4" s="65"/>
      <c r="JU4" s="76"/>
      <c r="JV4" s="76"/>
      <c r="JW4" s="76"/>
      <c r="JX4" s="76"/>
      <c r="JY4" s="76">
        <f>+JP2</f>
        <v>20777</v>
      </c>
      <c r="KA4" s="154"/>
      <c r="KB4" s="13"/>
      <c r="KC4" s="2"/>
      <c r="KD4" s="14"/>
      <c r="KE4" s="14"/>
      <c r="KF4" s="14"/>
      <c r="KG4" s="14"/>
      <c r="KH4" s="14"/>
      <c r="KI4" s="14"/>
      <c r="KJ4" s="14"/>
      <c r="KK4" s="1" t="s">
        <v>4</v>
      </c>
      <c r="KL4" s="187" t="s">
        <v>50</v>
      </c>
      <c r="KM4" s="65"/>
      <c r="KQ4" s="76"/>
      <c r="KR4" s="76"/>
      <c r="KS4" s="76"/>
      <c r="KT4" s="76"/>
      <c r="KU4" s="76">
        <f>+KL2</f>
        <v>21925</v>
      </c>
      <c r="KW4" s="154"/>
      <c r="KX4" s="13"/>
      <c r="KY4" s="2"/>
      <c r="KZ4" s="14"/>
      <c r="LA4" s="14"/>
      <c r="LB4" s="14"/>
      <c r="LC4" s="14"/>
      <c r="LD4" s="14"/>
      <c r="LE4" s="14"/>
      <c r="LF4" s="14"/>
      <c r="LG4" s="1" t="s">
        <v>4</v>
      </c>
      <c r="LH4" s="187" t="s">
        <v>50</v>
      </c>
      <c r="LI4" s="65"/>
      <c r="LM4" s="76"/>
      <c r="LN4" s="76"/>
      <c r="LO4" s="76"/>
      <c r="LP4" s="76"/>
      <c r="LQ4" s="76">
        <f>+LH2</f>
        <v>23083</v>
      </c>
      <c r="LS4" s="154"/>
      <c r="LT4" s="13"/>
      <c r="LU4" s="2"/>
      <c r="LV4" s="14"/>
      <c r="LW4" s="14"/>
      <c r="LX4" s="14"/>
      <c r="LY4" s="14"/>
      <c r="LZ4" s="14"/>
      <c r="MA4" s="14"/>
      <c r="MB4" s="14"/>
      <c r="MC4" s="1" t="s">
        <v>4</v>
      </c>
      <c r="MD4" s="187" t="s">
        <v>50</v>
      </c>
      <c r="ME4" s="65"/>
      <c r="MI4" s="76"/>
      <c r="MJ4" s="76"/>
      <c r="MK4" s="76"/>
      <c r="ML4" s="76"/>
      <c r="MM4" s="76">
        <f>+MD2</f>
        <v>25109</v>
      </c>
      <c r="MO4" s="154"/>
      <c r="MP4" s="13"/>
      <c r="MQ4" s="2"/>
      <c r="MR4" s="14"/>
      <c r="MS4" s="14"/>
      <c r="MT4" s="14"/>
      <c r="MU4" s="14"/>
      <c r="MV4" s="14"/>
      <c r="MW4" s="14"/>
      <c r="MX4" s="14"/>
      <c r="MY4" s="1" t="s">
        <v>4</v>
      </c>
      <c r="MZ4" s="187" t="s">
        <v>50</v>
      </c>
      <c r="NA4" s="65"/>
      <c r="NE4" s="76"/>
      <c r="NF4" s="76"/>
      <c r="NG4" s="76"/>
      <c r="NH4" s="76"/>
      <c r="NI4" s="76">
        <f>+MZ2</f>
        <v>25674</v>
      </c>
      <c r="NK4" s="154"/>
      <c r="NL4" s="13"/>
      <c r="NM4" s="2"/>
      <c r="NN4" s="14"/>
      <c r="NO4" s="14"/>
      <c r="NP4" s="14"/>
      <c r="NQ4" s="14"/>
      <c r="NR4" s="14"/>
      <c r="NS4" s="14"/>
      <c r="NT4" s="14"/>
      <c r="NU4" s="1" t="s">
        <v>4</v>
      </c>
      <c r="NV4" s="187" t="s">
        <v>50</v>
      </c>
      <c r="NW4" s="65"/>
      <c r="OA4" s="76"/>
      <c r="OB4" s="76"/>
      <c r="OC4" s="76"/>
      <c r="OD4" s="76"/>
      <c r="OE4" s="76">
        <f>+NV2</f>
        <v>26241</v>
      </c>
      <c r="OG4" s="154"/>
      <c r="OH4" s="13"/>
      <c r="OI4" s="2"/>
      <c r="OJ4" s="14"/>
      <c r="OK4" s="14"/>
      <c r="OL4" s="14"/>
      <c r="OM4" s="14"/>
      <c r="ON4" s="14"/>
      <c r="OO4" s="14"/>
      <c r="OP4" s="14"/>
      <c r="OQ4" s="1" t="s">
        <v>4</v>
      </c>
      <c r="OR4" s="187" t="s">
        <v>50</v>
      </c>
      <c r="OS4" s="65"/>
      <c r="OW4" s="76"/>
      <c r="OX4" s="76"/>
      <c r="OY4" s="76"/>
      <c r="OZ4" s="76"/>
      <c r="PA4" s="76">
        <f>+OR2</f>
        <v>27451</v>
      </c>
      <c r="PC4" s="154"/>
      <c r="PD4" s="13"/>
      <c r="PE4" s="2"/>
      <c r="PF4" s="14"/>
      <c r="PG4" s="14"/>
      <c r="PH4" s="14"/>
      <c r="PI4" s="14"/>
      <c r="PJ4" s="14"/>
      <c r="PK4" s="14"/>
      <c r="PL4" s="14"/>
      <c r="PM4" s="1" t="s">
        <v>4</v>
      </c>
      <c r="PN4" s="187" t="s">
        <v>50</v>
      </c>
      <c r="PO4" s="65"/>
      <c r="PS4" s="76"/>
      <c r="PT4" s="76"/>
      <c r="PU4" s="76"/>
      <c r="PV4" s="76"/>
      <c r="PW4" s="76">
        <f>+PN2</f>
        <v>31364</v>
      </c>
      <c r="PY4" s="154"/>
      <c r="PZ4" s="13"/>
      <c r="QA4" s="2"/>
      <c r="QB4" s="14"/>
      <c r="QC4" s="14"/>
      <c r="QD4" s="14"/>
      <c r="QE4" s="14"/>
      <c r="QF4" s="14"/>
      <c r="QG4" s="14"/>
      <c r="QH4" s="14"/>
      <c r="QI4" s="1" t="s">
        <v>4</v>
      </c>
      <c r="QJ4" s="187" t="s">
        <v>50</v>
      </c>
      <c r="QK4" s="65"/>
      <c r="QO4" s="76"/>
      <c r="QP4" s="76"/>
      <c r="QQ4" s="76"/>
      <c r="QR4" s="76"/>
      <c r="QS4" s="76">
        <f>+QJ2</f>
        <v>31551</v>
      </c>
      <c r="QU4" s="154"/>
      <c r="QV4" s="13"/>
      <c r="QW4" s="2"/>
      <c r="QX4" s="14"/>
      <c r="QY4" s="14"/>
      <c r="QZ4" s="14"/>
      <c r="RA4" s="14"/>
      <c r="RB4" s="14"/>
      <c r="RC4" s="14"/>
      <c r="RD4" s="14"/>
      <c r="RE4" s="1" t="s">
        <v>4</v>
      </c>
      <c r="RF4" s="187" t="s">
        <v>50</v>
      </c>
      <c r="RG4" s="65"/>
      <c r="RK4" s="76"/>
      <c r="RL4" s="76"/>
      <c r="RM4" s="76"/>
      <c r="RN4" s="76"/>
      <c r="RO4" s="76">
        <f>+RF2</f>
        <v>31553</v>
      </c>
      <c r="RQ4" s="154"/>
      <c r="RR4" s="13"/>
      <c r="RS4" s="2"/>
      <c r="RT4" s="14"/>
      <c r="RU4" s="14"/>
      <c r="RV4" s="14"/>
      <c r="RW4" s="14"/>
      <c r="RX4" s="14"/>
      <c r="RY4" s="14"/>
      <c r="RZ4" s="14"/>
      <c r="SA4" s="1" t="s">
        <v>4</v>
      </c>
      <c r="SB4" s="187" t="s">
        <v>50</v>
      </c>
      <c r="SC4" s="65"/>
      <c r="SG4" s="76"/>
      <c r="SH4" s="76"/>
      <c r="SI4" s="76"/>
      <c r="SJ4" s="76"/>
      <c r="SK4" s="76">
        <f>+SB2</f>
        <v>31554</v>
      </c>
      <c r="SM4" s="154"/>
      <c r="SN4" s="13"/>
      <c r="SO4" s="2"/>
      <c r="SP4" s="14"/>
      <c r="SQ4" s="14"/>
      <c r="SR4" s="14"/>
      <c r="SS4" s="14"/>
      <c r="ST4" s="14"/>
      <c r="SU4" s="14"/>
      <c r="SV4" s="14"/>
      <c r="SW4" s="1" t="s">
        <v>4</v>
      </c>
      <c r="SX4" s="187" t="s">
        <v>50</v>
      </c>
      <c r="SY4" s="65"/>
      <c r="TC4" s="76"/>
      <c r="TD4" s="76"/>
      <c r="TE4" s="76"/>
      <c r="TF4" s="76"/>
      <c r="TG4" s="76">
        <f>+SX2</f>
        <v>35944</v>
      </c>
      <c r="TI4" s="154"/>
      <c r="TJ4" s="13"/>
      <c r="TK4" s="2"/>
      <c r="TL4" s="14"/>
      <c r="TM4" s="14"/>
      <c r="TN4" s="14"/>
      <c r="TO4" s="14"/>
      <c r="TP4" s="14"/>
      <c r="TQ4" s="14"/>
      <c r="TR4" s="14"/>
      <c r="TS4" s="1" t="s">
        <v>4</v>
      </c>
      <c r="TT4" s="187" t="s">
        <v>50</v>
      </c>
      <c r="TU4" s="65"/>
      <c r="TY4" s="76"/>
      <c r="TZ4" s="76"/>
      <c r="UA4" s="76"/>
      <c r="UB4" s="76"/>
      <c r="UC4" s="76">
        <f>+TT2</f>
        <v>36611</v>
      </c>
      <c r="UE4" s="154"/>
      <c r="UF4" s="13"/>
      <c r="UG4" s="2"/>
      <c r="UH4" s="14"/>
      <c r="UI4" s="14"/>
      <c r="UJ4" s="14"/>
      <c r="UK4" s="14"/>
      <c r="UL4" s="14"/>
      <c r="UM4" s="14"/>
      <c r="UN4" s="14"/>
      <c r="UO4" s="1" t="s">
        <v>4</v>
      </c>
      <c r="UP4" s="187" t="s">
        <v>50</v>
      </c>
      <c r="UQ4" s="65"/>
      <c r="UU4" s="76"/>
      <c r="UV4" s="76"/>
      <c r="UW4" s="76"/>
      <c r="UX4" s="76"/>
      <c r="UY4" s="76">
        <f>+UP2</f>
        <v>38795</v>
      </c>
      <c r="VA4" s="154"/>
      <c r="VB4" s="13"/>
      <c r="VC4" s="2"/>
      <c r="VD4" s="14"/>
      <c r="VE4" s="14"/>
      <c r="VF4" s="14"/>
      <c r="VG4" s="14"/>
      <c r="VH4" s="14"/>
      <c r="VI4" s="14"/>
      <c r="VJ4" s="14"/>
      <c r="VK4" s="1" t="s">
        <v>4</v>
      </c>
      <c r="VL4" s="187" t="s">
        <v>50</v>
      </c>
      <c r="VM4" s="65"/>
      <c r="VQ4" s="76"/>
      <c r="VR4" s="76"/>
      <c r="VS4" s="76"/>
      <c r="VT4" s="76"/>
      <c r="VU4" s="76">
        <f>+VL2</f>
        <v>40354</v>
      </c>
      <c r="VW4" s="154"/>
      <c r="VX4" s="13"/>
      <c r="VY4" s="2"/>
      <c r="VZ4" s="14"/>
      <c r="WA4" s="14"/>
      <c r="WB4" s="14"/>
      <c r="WC4" s="14"/>
      <c r="WD4" s="14"/>
      <c r="WE4" s="14"/>
      <c r="WF4" s="14"/>
      <c r="WG4" s="1" t="s">
        <v>4</v>
      </c>
      <c r="WH4" s="187" t="s">
        <v>50</v>
      </c>
      <c r="WI4" s="65"/>
      <c r="WM4" s="76"/>
      <c r="WN4" s="76"/>
      <c r="WO4" s="76"/>
      <c r="WP4" s="76"/>
      <c r="WQ4" s="76">
        <f>+WH2</f>
        <v>41536</v>
      </c>
      <c r="WS4" s="154"/>
      <c r="WT4" s="13"/>
      <c r="WU4" s="2"/>
      <c r="WV4" s="14"/>
      <c r="WW4" s="14"/>
      <c r="WX4" s="14"/>
      <c r="WY4" s="14"/>
      <c r="WZ4" s="14"/>
      <c r="XA4" s="14"/>
      <c r="XB4" s="14"/>
      <c r="XC4" s="1" t="s">
        <v>4</v>
      </c>
      <c r="XD4" s="187" t="s">
        <v>50</v>
      </c>
      <c r="XE4" s="65"/>
      <c r="XI4" s="76"/>
      <c r="XJ4" s="76"/>
      <c r="XK4" s="76"/>
      <c r="XL4" s="76"/>
      <c r="XM4" s="76">
        <f>+XD2</f>
        <v>41968</v>
      </c>
      <c r="XO4" s="154"/>
      <c r="XP4" s="13"/>
      <c r="XQ4" s="2"/>
      <c r="XR4" s="14"/>
      <c r="XS4" s="14"/>
      <c r="XT4" s="14"/>
      <c r="XU4" s="14"/>
      <c r="XV4" s="14"/>
      <c r="XW4" s="14"/>
      <c r="XX4" s="14"/>
      <c r="XY4" s="1" t="s">
        <v>4</v>
      </c>
      <c r="XZ4" s="187" t="s">
        <v>50</v>
      </c>
      <c r="YA4" s="65"/>
      <c r="YE4" s="76"/>
      <c r="YF4" s="76"/>
      <c r="YG4" s="76"/>
      <c r="YH4" s="76"/>
      <c r="YI4" s="76">
        <f>+XZ2</f>
        <v>41969</v>
      </c>
    </row>
    <row r="5" spans="1:659" ht="13.8" thickBot="1">
      <c r="A5" s="155"/>
      <c r="B5" s="15"/>
      <c r="C5" s="16"/>
      <c r="D5" s="17"/>
      <c r="E5" s="17"/>
      <c r="F5" s="76">
        <f>L2</f>
        <v>1889</v>
      </c>
      <c r="G5" s="17"/>
      <c r="H5" s="17"/>
      <c r="I5" s="17"/>
      <c r="J5" s="17"/>
      <c r="K5" s="1" t="s">
        <v>5</v>
      </c>
      <c r="L5" s="189">
        <f>ÇİZELGE!$G$2</f>
        <v>44593</v>
      </c>
      <c r="M5" s="188"/>
      <c r="W5" s="155"/>
      <c r="X5" s="15"/>
      <c r="Y5" s="16"/>
      <c r="Z5" s="17"/>
      <c r="AA5" s="17"/>
      <c r="AB5" s="17"/>
      <c r="AC5" s="17"/>
      <c r="AD5" s="17"/>
      <c r="AE5" s="17"/>
      <c r="AF5" s="17"/>
      <c r="AG5" s="1" t="s">
        <v>5</v>
      </c>
      <c r="AH5" s="189">
        <f>ÇİZELGE!$G$2</f>
        <v>44593</v>
      </c>
      <c r="AI5" s="188"/>
      <c r="AS5" s="155"/>
      <c r="AT5" s="15"/>
      <c r="AU5" s="16"/>
      <c r="AV5" s="17"/>
      <c r="AW5" s="17"/>
      <c r="AX5" s="17"/>
      <c r="AY5" s="17"/>
      <c r="AZ5" s="17"/>
      <c r="BA5" s="17"/>
      <c r="BB5" s="17"/>
      <c r="BC5" s="1" t="s">
        <v>5</v>
      </c>
      <c r="BD5" s="189">
        <f>ÇİZELGE!$G$2</f>
        <v>44593</v>
      </c>
      <c r="BE5" s="188"/>
      <c r="BO5" s="155"/>
      <c r="BP5" s="15"/>
      <c r="BQ5" s="16"/>
      <c r="BR5" s="17"/>
      <c r="BS5" s="17"/>
      <c r="BT5" s="17"/>
      <c r="BU5" s="17"/>
      <c r="BV5" s="17"/>
      <c r="BW5" s="17"/>
      <c r="BX5" s="17"/>
      <c r="BY5" s="1" t="s">
        <v>5</v>
      </c>
      <c r="BZ5" s="189">
        <f>ÇİZELGE!$G$2</f>
        <v>44593</v>
      </c>
      <c r="CA5" s="188"/>
      <c r="CK5" s="155"/>
      <c r="CL5" s="15"/>
      <c r="CM5" s="16"/>
      <c r="CN5" s="17"/>
      <c r="CO5" s="17"/>
      <c r="CP5" s="17"/>
      <c r="CQ5" s="17"/>
      <c r="CR5" s="17"/>
      <c r="CS5" s="17"/>
      <c r="CT5" s="17"/>
      <c r="CU5" s="1" t="s">
        <v>5</v>
      </c>
      <c r="CV5" s="189">
        <f>ÇİZELGE!$G$2</f>
        <v>44593</v>
      </c>
      <c r="CW5" s="188"/>
      <c r="DG5" s="155"/>
      <c r="DH5" s="15"/>
      <c r="DI5" s="16"/>
      <c r="DJ5" s="17"/>
      <c r="DK5" s="17"/>
      <c r="DL5" s="17"/>
      <c r="DM5" s="17"/>
      <c r="DN5" s="17"/>
      <c r="DO5" s="17"/>
      <c r="DP5" s="17"/>
      <c r="DQ5" s="1" t="s">
        <v>5</v>
      </c>
      <c r="DR5" s="189">
        <f>ÇİZELGE!$G$2</f>
        <v>44593</v>
      </c>
      <c r="DS5" s="188"/>
      <c r="EC5" s="155"/>
      <c r="ED5" s="15"/>
      <c r="EE5" s="16"/>
      <c r="EF5" s="17"/>
      <c r="EG5" s="17"/>
      <c r="EH5" s="17"/>
      <c r="EI5" s="17"/>
      <c r="EJ5" s="17"/>
      <c r="EK5" s="17"/>
      <c r="EL5" s="17"/>
      <c r="EM5" s="1" t="s">
        <v>5</v>
      </c>
      <c r="EN5" s="189">
        <f>ÇİZELGE!$G$2</f>
        <v>44593</v>
      </c>
      <c r="EO5" s="188"/>
      <c r="EY5" s="155"/>
      <c r="EZ5" s="15"/>
      <c r="FA5" s="16"/>
      <c r="FB5" s="17"/>
      <c r="FC5" s="17"/>
      <c r="FD5" s="17"/>
      <c r="FE5" s="17"/>
      <c r="FF5" s="17"/>
      <c r="FG5" s="17"/>
      <c r="FH5" s="17"/>
      <c r="FI5" s="1" t="s">
        <v>5</v>
      </c>
      <c r="FJ5" s="189">
        <f>ÇİZELGE!$G$2</f>
        <v>44593</v>
      </c>
      <c r="FK5" s="188"/>
      <c r="FU5" s="155"/>
      <c r="FV5" s="15"/>
      <c r="FW5" s="16"/>
      <c r="FX5" s="17"/>
      <c r="FY5" s="17"/>
      <c r="FZ5" s="17"/>
      <c r="GA5" s="17"/>
      <c r="GB5" s="17"/>
      <c r="GC5" s="17"/>
      <c r="GD5" s="17"/>
      <c r="GE5" s="1" t="s">
        <v>5</v>
      </c>
      <c r="GF5" s="189">
        <f>ÇİZELGE!$G$2</f>
        <v>44593</v>
      </c>
      <c r="GG5" s="188"/>
      <c r="GQ5" s="155"/>
      <c r="GR5" s="15"/>
      <c r="GS5" s="16"/>
      <c r="GT5" s="17"/>
      <c r="GU5" s="17"/>
      <c r="GV5" s="17"/>
      <c r="GW5" s="17"/>
      <c r="GX5" s="17"/>
      <c r="GY5" s="17"/>
      <c r="GZ5" s="17"/>
      <c r="HA5" s="1" t="s">
        <v>5</v>
      </c>
      <c r="HB5" s="189">
        <f>ÇİZELGE!$G$2</f>
        <v>44593</v>
      </c>
      <c r="HC5" s="188"/>
      <c r="HM5" s="155"/>
      <c r="HN5" s="15"/>
      <c r="HO5" s="16"/>
      <c r="HP5" s="17"/>
      <c r="HQ5" s="17"/>
      <c r="HR5" s="17"/>
      <c r="HS5" s="17"/>
      <c r="HT5" s="17"/>
      <c r="HU5" s="17"/>
      <c r="HV5" s="17"/>
      <c r="HW5" s="1" t="s">
        <v>5</v>
      </c>
      <c r="HX5" s="189">
        <f>ÇİZELGE!$G$2</f>
        <v>44593</v>
      </c>
      <c r="HY5" s="188"/>
      <c r="II5" s="155"/>
      <c r="IJ5" s="15"/>
      <c r="IK5" s="16"/>
      <c r="IL5" s="17"/>
      <c r="IM5" s="17"/>
      <c r="IN5" s="17"/>
      <c r="IO5" s="17"/>
      <c r="IP5" s="17"/>
      <c r="IQ5" s="17"/>
      <c r="IR5" s="17"/>
      <c r="IS5" s="1" t="s">
        <v>5</v>
      </c>
      <c r="IT5" s="189">
        <f>ÇİZELGE!$G$2</f>
        <v>44593</v>
      </c>
      <c r="IU5" s="188"/>
      <c r="JE5" s="155"/>
      <c r="JF5" s="15"/>
      <c r="JG5" s="16"/>
      <c r="JH5" s="17"/>
      <c r="JI5" s="17"/>
      <c r="JJ5" s="17"/>
      <c r="JK5" s="17"/>
      <c r="JL5" s="17"/>
      <c r="JM5" s="17"/>
      <c r="JN5" s="17"/>
      <c r="JO5" s="1" t="s">
        <v>5</v>
      </c>
      <c r="JP5" s="189">
        <f>ÇİZELGE!$G$2</f>
        <v>44593</v>
      </c>
      <c r="JQ5" s="188"/>
      <c r="KA5" s="155"/>
      <c r="KB5" s="15"/>
      <c r="KC5" s="16"/>
      <c r="KD5" s="17"/>
      <c r="KE5" s="17"/>
      <c r="KF5" s="17"/>
      <c r="KG5" s="17"/>
      <c r="KH5" s="17"/>
      <c r="KI5" s="17"/>
      <c r="KJ5" s="17"/>
      <c r="KK5" s="1" t="s">
        <v>5</v>
      </c>
      <c r="KL5" s="189">
        <f>ÇİZELGE!$G$2</f>
        <v>44593</v>
      </c>
      <c r="KM5" s="188"/>
      <c r="KW5" s="155"/>
      <c r="KX5" s="15"/>
      <c r="KY5" s="16"/>
      <c r="KZ5" s="17"/>
      <c r="LA5" s="17"/>
      <c r="LB5" s="17"/>
      <c r="LC5" s="17"/>
      <c r="LD5" s="17"/>
      <c r="LE5" s="17"/>
      <c r="LF5" s="17"/>
      <c r="LG5" s="1" t="s">
        <v>5</v>
      </c>
      <c r="LH5" s="189">
        <f>ÇİZELGE!$G$2</f>
        <v>44593</v>
      </c>
      <c r="LI5" s="188"/>
      <c r="LS5" s="155"/>
      <c r="LT5" s="15"/>
      <c r="LU5" s="16"/>
      <c r="LV5" s="17"/>
      <c r="LW5" s="17"/>
      <c r="LX5" s="17"/>
      <c r="LY5" s="17"/>
      <c r="LZ5" s="17"/>
      <c r="MA5" s="17"/>
      <c r="MB5" s="17"/>
      <c r="MC5" s="1" t="s">
        <v>5</v>
      </c>
      <c r="MD5" s="189">
        <f>ÇİZELGE!$G$2</f>
        <v>44593</v>
      </c>
      <c r="ME5" s="188"/>
      <c r="MO5" s="155"/>
      <c r="MP5" s="15"/>
      <c r="MQ5" s="16"/>
      <c r="MR5" s="17"/>
      <c r="MS5" s="17"/>
      <c r="MT5" s="17"/>
      <c r="MU5" s="17"/>
      <c r="MV5" s="17"/>
      <c r="MW5" s="17"/>
      <c r="MX5" s="17"/>
      <c r="MY5" s="1" t="s">
        <v>5</v>
      </c>
      <c r="MZ5" s="189">
        <f>ÇİZELGE!$G$2</f>
        <v>44593</v>
      </c>
      <c r="NA5" s="188"/>
      <c r="NK5" s="155"/>
      <c r="NL5" s="15"/>
      <c r="NM5" s="16"/>
      <c r="NN5" s="17"/>
      <c r="NO5" s="17"/>
      <c r="NP5" s="17"/>
      <c r="NQ5" s="17"/>
      <c r="NR5" s="17"/>
      <c r="NS5" s="17"/>
      <c r="NT5" s="17"/>
      <c r="NU5" s="1" t="s">
        <v>5</v>
      </c>
      <c r="NV5" s="189">
        <f>ÇİZELGE!$G$2</f>
        <v>44593</v>
      </c>
      <c r="NW5" s="188"/>
      <c r="OG5" s="155"/>
      <c r="OH5" s="15"/>
      <c r="OI5" s="16"/>
      <c r="OJ5" s="17"/>
      <c r="OK5" s="17"/>
      <c r="OL5" s="17"/>
      <c r="OM5" s="17"/>
      <c r="ON5" s="17"/>
      <c r="OO5" s="17"/>
      <c r="OP5" s="17"/>
      <c r="OQ5" s="1" t="s">
        <v>5</v>
      </c>
      <c r="OR5" s="189">
        <f>ÇİZELGE!$G$2</f>
        <v>44593</v>
      </c>
      <c r="OS5" s="188"/>
      <c r="PC5" s="155"/>
      <c r="PD5" s="15"/>
      <c r="PE5" s="16"/>
      <c r="PF5" s="17"/>
      <c r="PG5" s="17"/>
      <c r="PH5" s="17"/>
      <c r="PI5" s="17"/>
      <c r="PJ5" s="17"/>
      <c r="PK5" s="17"/>
      <c r="PL5" s="17"/>
      <c r="PM5" s="1" t="s">
        <v>5</v>
      </c>
      <c r="PN5" s="189">
        <f>ÇİZELGE!$G$2</f>
        <v>44593</v>
      </c>
      <c r="PO5" s="188"/>
      <c r="PY5" s="155"/>
      <c r="PZ5" s="15"/>
      <c r="QA5" s="16"/>
      <c r="QB5" s="17"/>
      <c r="QC5" s="17"/>
      <c r="QD5" s="17"/>
      <c r="QE5" s="17"/>
      <c r="QF5" s="17"/>
      <c r="QG5" s="17"/>
      <c r="QH5" s="17"/>
      <c r="QI5" s="1" t="s">
        <v>5</v>
      </c>
      <c r="QJ5" s="189">
        <f>ÇİZELGE!$G$2</f>
        <v>44593</v>
      </c>
      <c r="QK5" s="188"/>
      <c r="QU5" s="155"/>
      <c r="QV5" s="15"/>
      <c r="QW5" s="16"/>
      <c r="QX5" s="17"/>
      <c r="QY5" s="17"/>
      <c r="QZ5" s="17"/>
      <c r="RA5" s="17"/>
      <c r="RB5" s="17"/>
      <c r="RC5" s="17"/>
      <c r="RD5" s="17"/>
      <c r="RE5" s="1" t="s">
        <v>5</v>
      </c>
      <c r="RF5" s="189">
        <f>ÇİZELGE!$G$2</f>
        <v>44593</v>
      </c>
      <c r="RG5" s="188"/>
      <c r="RQ5" s="155"/>
      <c r="RR5" s="15"/>
      <c r="RS5" s="16"/>
      <c r="RT5" s="17"/>
      <c r="RU5" s="17"/>
      <c r="RV5" s="17"/>
      <c r="RW5" s="17"/>
      <c r="RX5" s="17"/>
      <c r="RY5" s="17"/>
      <c r="RZ5" s="17"/>
      <c r="SA5" s="1" t="s">
        <v>5</v>
      </c>
      <c r="SB5" s="189">
        <f>ÇİZELGE!$G$2</f>
        <v>44593</v>
      </c>
      <c r="SC5" s="188"/>
      <c r="SM5" s="155"/>
      <c r="SN5" s="15"/>
      <c r="SO5" s="16"/>
      <c r="SP5" s="17"/>
      <c r="SQ5" s="17"/>
      <c r="SR5" s="17"/>
      <c r="SS5" s="17"/>
      <c r="ST5" s="17"/>
      <c r="SU5" s="17"/>
      <c r="SV5" s="17"/>
      <c r="SW5" s="1" t="s">
        <v>5</v>
      </c>
      <c r="SX5" s="189">
        <f>ÇİZELGE!$G$2</f>
        <v>44593</v>
      </c>
      <c r="SY5" s="188"/>
      <c r="TI5" s="155"/>
      <c r="TJ5" s="15"/>
      <c r="TK5" s="16"/>
      <c r="TL5" s="17"/>
      <c r="TM5" s="17"/>
      <c r="TN5" s="17"/>
      <c r="TO5" s="17"/>
      <c r="TP5" s="17"/>
      <c r="TQ5" s="17"/>
      <c r="TR5" s="17"/>
      <c r="TS5" s="1" t="s">
        <v>5</v>
      </c>
      <c r="TT5" s="189">
        <f>ÇİZELGE!$G$2</f>
        <v>44593</v>
      </c>
      <c r="TU5" s="188"/>
      <c r="UE5" s="155"/>
      <c r="UF5" s="15"/>
      <c r="UG5" s="16"/>
      <c r="UH5" s="17"/>
      <c r="UI5" s="17"/>
      <c r="UJ5" s="17"/>
      <c r="UK5" s="17"/>
      <c r="UL5" s="17"/>
      <c r="UM5" s="17"/>
      <c r="UN5" s="17"/>
      <c r="UO5" s="1" t="s">
        <v>5</v>
      </c>
      <c r="UP5" s="189">
        <f>ÇİZELGE!$G$2</f>
        <v>44593</v>
      </c>
      <c r="UQ5" s="188"/>
      <c r="VA5" s="155"/>
      <c r="VB5" s="15"/>
      <c r="VC5" s="16"/>
      <c r="VD5" s="17"/>
      <c r="VE5" s="17"/>
      <c r="VF5" s="17"/>
      <c r="VG5" s="17"/>
      <c r="VH5" s="17"/>
      <c r="VI5" s="17"/>
      <c r="VJ5" s="17"/>
      <c r="VK5" s="1" t="s">
        <v>5</v>
      </c>
      <c r="VL5" s="189">
        <f>ÇİZELGE!$G$2</f>
        <v>44593</v>
      </c>
      <c r="VM5" s="188"/>
      <c r="VW5" s="155"/>
      <c r="VX5" s="15"/>
      <c r="VY5" s="16"/>
      <c r="VZ5" s="17"/>
      <c r="WA5" s="17"/>
      <c r="WB5" s="17"/>
      <c r="WC5" s="17"/>
      <c r="WD5" s="17"/>
      <c r="WE5" s="17"/>
      <c r="WF5" s="17"/>
      <c r="WG5" s="1" t="s">
        <v>5</v>
      </c>
      <c r="WH5" s="189">
        <f>ÇİZELGE!$G$2</f>
        <v>44593</v>
      </c>
      <c r="WI5" s="188"/>
      <c r="WS5" s="155"/>
      <c r="WT5" s="15"/>
      <c r="WU5" s="16"/>
      <c r="WV5" s="17"/>
      <c r="WW5" s="17"/>
      <c r="WX5" s="17"/>
      <c r="WY5" s="17"/>
      <c r="WZ5" s="17"/>
      <c r="XA5" s="17"/>
      <c r="XB5" s="17"/>
      <c r="XC5" s="1" t="s">
        <v>5</v>
      </c>
      <c r="XD5" s="189">
        <f>ÇİZELGE!$G$2</f>
        <v>44593</v>
      </c>
      <c r="XE5" s="188"/>
      <c r="XO5" s="155"/>
      <c r="XP5" s="15"/>
      <c r="XQ5" s="16"/>
      <c r="XR5" s="17"/>
      <c r="XS5" s="17"/>
      <c r="XT5" s="17"/>
      <c r="XU5" s="17"/>
      <c r="XV5" s="17"/>
      <c r="XW5" s="17"/>
      <c r="XX5" s="17"/>
      <c r="XY5" s="1" t="s">
        <v>5</v>
      </c>
      <c r="XZ5" s="189">
        <f>ÇİZELGE!$G$2</f>
        <v>44593</v>
      </c>
      <c r="YA5" s="188"/>
    </row>
    <row r="6" spans="1:659" ht="16.2" thickBot="1">
      <c r="A6" s="239" t="s">
        <v>0</v>
      </c>
      <c r="B6" s="240"/>
      <c r="C6" s="240"/>
      <c r="D6" s="240"/>
      <c r="E6" s="240"/>
      <c r="F6" s="240"/>
      <c r="G6" s="240"/>
      <c r="H6" s="240"/>
      <c r="I6" s="240"/>
      <c r="J6" s="240"/>
      <c r="K6" s="241"/>
      <c r="L6" s="225" t="s">
        <v>106</v>
      </c>
      <c r="M6" s="226"/>
      <c r="N6" s="226"/>
      <c r="O6" s="226"/>
      <c r="P6" s="226"/>
      <c r="Q6" s="226"/>
      <c r="R6" s="226"/>
      <c r="S6" s="226"/>
      <c r="T6" s="226"/>
      <c r="U6" s="227"/>
      <c r="W6" s="239" t="s">
        <v>0</v>
      </c>
      <c r="X6" s="240"/>
      <c r="Y6" s="240"/>
      <c r="Z6" s="240"/>
      <c r="AA6" s="240"/>
      <c r="AB6" s="240"/>
      <c r="AC6" s="240"/>
      <c r="AD6" s="240"/>
      <c r="AE6" s="240"/>
      <c r="AF6" s="240"/>
      <c r="AG6" s="241"/>
      <c r="AH6" s="225" t="s">
        <v>106</v>
      </c>
      <c r="AI6" s="226"/>
      <c r="AJ6" s="226"/>
      <c r="AK6" s="226"/>
      <c r="AL6" s="226"/>
      <c r="AM6" s="226"/>
      <c r="AN6" s="226"/>
      <c r="AO6" s="226"/>
      <c r="AP6" s="226"/>
      <c r="AQ6" s="227"/>
      <c r="AS6" s="239" t="s">
        <v>0</v>
      </c>
      <c r="AT6" s="240"/>
      <c r="AU6" s="240"/>
      <c r="AV6" s="240"/>
      <c r="AW6" s="240"/>
      <c r="AX6" s="240"/>
      <c r="AY6" s="240"/>
      <c r="AZ6" s="240"/>
      <c r="BA6" s="240"/>
      <c r="BB6" s="240"/>
      <c r="BC6" s="241"/>
      <c r="BD6" s="225" t="s">
        <v>106</v>
      </c>
      <c r="BE6" s="226"/>
      <c r="BF6" s="226"/>
      <c r="BG6" s="226"/>
      <c r="BH6" s="226"/>
      <c r="BI6" s="226"/>
      <c r="BJ6" s="226"/>
      <c r="BK6" s="226"/>
      <c r="BL6" s="226"/>
      <c r="BM6" s="227"/>
      <c r="BO6" s="239" t="s">
        <v>0</v>
      </c>
      <c r="BP6" s="240"/>
      <c r="BQ6" s="240"/>
      <c r="BR6" s="240"/>
      <c r="BS6" s="240"/>
      <c r="BT6" s="240"/>
      <c r="BU6" s="240"/>
      <c r="BV6" s="240"/>
      <c r="BW6" s="240"/>
      <c r="BX6" s="240"/>
      <c r="BY6" s="241"/>
      <c r="BZ6" s="225" t="s">
        <v>106</v>
      </c>
      <c r="CA6" s="226"/>
      <c r="CB6" s="226"/>
      <c r="CC6" s="226"/>
      <c r="CD6" s="226"/>
      <c r="CE6" s="226"/>
      <c r="CF6" s="226"/>
      <c r="CG6" s="226"/>
      <c r="CH6" s="226"/>
      <c r="CI6" s="227"/>
      <c r="CK6" s="239" t="s">
        <v>0</v>
      </c>
      <c r="CL6" s="240"/>
      <c r="CM6" s="240"/>
      <c r="CN6" s="240"/>
      <c r="CO6" s="240"/>
      <c r="CP6" s="240"/>
      <c r="CQ6" s="240"/>
      <c r="CR6" s="240"/>
      <c r="CS6" s="240"/>
      <c r="CT6" s="240"/>
      <c r="CU6" s="241"/>
      <c r="CV6" s="225" t="s">
        <v>106</v>
      </c>
      <c r="CW6" s="226"/>
      <c r="CX6" s="226"/>
      <c r="CY6" s="226"/>
      <c r="CZ6" s="226"/>
      <c r="DA6" s="226"/>
      <c r="DB6" s="226"/>
      <c r="DC6" s="226"/>
      <c r="DD6" s="226"/>
      <c r="DE6" s="227"/>
      <c r="DG6" s="239" t="s">
        <v>0</v>
      </c>
      <c r="DH6" s="240"/>
      <c r="DI6" s="240"/>
      <c r="DJ6" s="240"/>
      <c r="DK6" s="240"/>
      <c r="DL6" s="240"/>
      <c r="DM6" s="240"/>
      <c r="DN6" s="240"/>
      <c r="DO6" s="240"/>
      <c r="DP6" s="240"/>
      <c r="DQ6" s="241"/>
      <c r="DR6" s="225" t="s">
        <v>106</v>
      </c>
      <c r="DS6" s="226"/>
      <c r="DT6" s="226"/>
      <c r="DU6" s="226"/>
      <c r="DV6" s="226"/>
      <c r="DW6" s="226"/>
      <c r="DX6" s="226"/>
      <c r="DY6" s="226"/>
      <c r="DZ6" s="226"/>
      <c r="EA6" s="227"/>
      <c r="EC6" s="239" t="s">
        <v>0</v>
      </c>
      <c r="ED6" s="240"/>
      <c r="EE6" s="240"/>
      <c r="EF6" s="240"/>
      <c r="EG6" s="240"/>
      <c r="EH6" s="240"/>
      <c r="EI6" s="240"/>
      <c r="EJ6" s="240"/>
      <c r="EK6" s="240"/>
      <c r="EL6" s="240"/>
      <c r="EM6" s="241"/>
      <c r="EN6" s="225" t="s">
        <v>106</v>
      </c>
      <c r="EO6" s="226"/>
      <c r="EP6" s="226"/>
      <c r="EQ6" s="226"/>
      <c r="ER6" s="226"/>
      <c r="ES6" s="226"/>
      <c r="ET6" s="226"/>
      <c r="EU6" s="226"/>
      <c r="EV6" s="226"/>
      <c r="EW6" s="227"/>
      <c r="EY6" s="239" t="s">
        <v>0</v>
      </c>
      <c r="EZ6" s="240"/>
      <c r="FA6" s="240"/>
      <c r="FB6" s="240"/>
      <c r="FC6" s="240"/>
      <c r="FD6" s="240"/>
      <c r="FE6" s="240"/>
      <c r="FF6" s="240"/>
      <c r="FG6" s="240"/>
      <c r="FH6" s="240"/>
      <c r="FI6" s="241"/>
      <c r="FJ6" s="225" t="s">
        <v>106</v>
      </c>
      <c r="FK6" s="226"/>
      <c r="FL6" s="226"/>
      <c r="FM6" s="226"/>
      <c r="FN6" s="226"/>
      <c r="FO6" s="226"/>
      <c r="FP6" s="226"/>
      <c r="FQ6" s="226"/>
      <c r="FR6" s="226"/>
      <c r="FS6" s="227"/>
      <c r="FU6" s="239" t="s">
        <v>0</v>
      </c>
      <c r="FV6" s="240"/>
      <c r="FW6" s="240"/>
      <c r="FX6" s="240"/>
      <c r="FY6" s="240"/>
      <c r="FZ6" s="240"/>
      <c r="GA6" s="240"/>
      <c r="GB6" s="240"/>
      <c r="GC6" s="240"/>
      <c r="GD6" s="240"/>
      <c r="GE6" s="241"/>
      <c r="GF6" s="225" t="s">
        <v>106</v>
      </c>
      <c r="GG6" s="226"/>
      <c r="GH6" s="226"/>
      <c r="GI6" s="226"/>
      <c r="GJ6" s="226"/>
      <c r="GK6" s="226"/>
      <c r="GL6" s="226"/>
      <c r="GM6" s="226"/>
      <c r="GN6" s="226"/>
      <c r="GO6" s="227"/>
      <c r="GQ6" s="239" t="s">
        <v>0</v>
      </c>
      <c r="GR6" s="240"/>
      <c r="GS6" s="240"/>
      <c r="GT6" s="240"/>
      <c r="GU6" s="240"/>
      <c r="GV6" s="240"/>
      <c r="GW6" s="240"/>
      <c r="GX6" s="240"/>
      <c r="GY6" s="240"/>
      <c r="GZ6" s="240"/>
      <c r="HA6" s="241"/>
      <c r="HB6" s="225" t="s">
        <v>106</v>
      </c>
      <c r="HC6" s="226"/>
      <c r="HD6" s="226"/>
      <c r="HE6" s="226"/>
      <c r="HF6" s="226"/>
      <c r="HG6" s="226"/>
      <c r="HH6" s="226"/>
      <c r="HI6" s="226"/>
      <c r="HJ6" s="226"/>
      <c r="HK6" s="227"/>
      <c r="HM6" s="239" t="s">
        <v>0</v>
      </c>
      <c r="HN6" s="240"/>
      <c r="HO6" s="240"/>
      <c r="HP6" s="240"/>
      <c r="HQ6" s="240"/>
      <c r="HR6" s="240"/>
      <c r="HS6" s="240"/>
      <c r="HT6" s="240"/>
      <c r="HU6" s="240"/>
      <c r="HV6" s="240"/>
      <c r="HW6" s="241"/>
      <c r="HX6" s="225" t="s">
        <v>106</v>
      </c>
      <c r="HY6" s="226"/>
      <c r="HZ6" s="226"/>
      <c r="IA6" s="226"/>
      <c r="IB6" s="226"/>
      <c r="IC6" s="226"/>
      <c r="ID6" s="226"/>
      <c r="IE6" s="226"/>
      <c r="IF6" s="226"/>
      <c r="IG6" s="227"/>
      <c r="II6" s="239" t="s">
        <v>0</v>
      </c>
      <c r="IJ6" s="240"/>
      <c r="IK6" s="240"/>
      <c r="IL6" s="240"/>
      <c r="IM6" s="240"/>
      <c r="IN6" s="240"/>
      <c r="IO6" s="240"/>
      <c r="IP6" s="240"/>
      <c r="IQ6" s="240"/>
      <c r="IR6" s="240"/>
      <c r="IS6" s="241"/>
      <c r="IT6" s="225" t="s">
        <v>106</v>
      </c>
      <c r="IU6" s="226"/>
      <c r="IV6" s="226"/>
      <c r="IW6" s="226"/>
      <c r="IX6" s="226"/>
      <c r="IY6" s="226"/>
      <c r="IZ6" s="226"/>
      <c r="JA6" s="226"/>
      <c r="JB6" s="226"/>
      <c r="JC6" s="227"/>
      <c r="JE6" s="239" t="s">
        <v>0</v>
      </c>
      <c r="JF6" s="240"/>
      <c r="JG6" s="240"/>
      <c r="JH6" s="240"/>
      <c r="JI6" s="240"/>
      <c r="JJ6" s="240"/>
      <c r="JK6" s="240"/>
      <c r="JL6" s="240"/>
      <c r="JM6" s="240"/>
      <c r="JN6" s="240"/>
      <c r="JO6" s="241"/>
      <c r="JP6" s="225" t="s">
        <v>106</v>
      </c>
      <c r="JQ6" s="226"/>
      <c r="JR6" s="226"/>
      <c r="JS6" s="226"/>
      <c r="JT6" s="226"/>
      <c r="JU6" s="226"/>
      <c r="JV6" s="226"/>
      <c r="JW6" s="226"/>
      <c r="JX6" s="226"/>
      <c r="JY6" s="227"/>
      <c r="KA6" s="239" t="s">
        <v>0</v>
      </c>
      <c r="KB6" s="240"/>
      <c r="KC6" s="240"/>
      <c r="KD6" s="240"/>
      <c r="KE6" s="240"/>
      <c r="KF6" s="240"/>
      <c r="KG6" s="240"/>
      <c r="KH6" s="240"/>
      <c r="KI6" s="240"/>
      <c r="KJ6" s="240"/>
      <c r="KK6" s="241"/>
      <c r="KL6" s="225" t="s">
        <v>106</v>
      </c>
      <c r="KM6" s="226"/>
      <c r="KN6" s="226"/>
      <c r="KO6" s="226"/>
      <c r="KP6" s="226"/>
      <c r="KQ6" s="226"/>
      <c r="KR6" s="226"/>
      <c r="KS6" s="226"/>
      <c r="KT6" s="226"/>
      <c r="KU6" s="227"/>
      <c r="KW6" s="239" t="s">
        <v>0</v>
      </c>
      <c r="KX6" s="240"/>
      <c r="KY6" s="240"/>
      <c r="KZ6" s="240"/>
      <c r="LA6" s="240"/>
      <c r="LB6" s="240"/>
      <c r="LC6" s="240"/>
      <c r="LD6" s="240"/>
      <c r="LE6" s="240"/>
      <c r="LF6" s="240"/>
      <c r="LG6" s="241"/>
      <c r="LH6" s="225" t="s">
        <v>106</v>
      </c>
      <c r="LI6" s="226"/>
      <c r="LJ6" s="226"/>
      <c r="LK6" s="226"/>
      <c r="LL6" s="226"/>
      <c r="LM6" s="226"/>
      <c r="LN6" s="226"/>
      <c r="LO6" s="226"/>
      <c r="LP6" s="226"/>
      <c r="LQ6" s="227"/>
      <c r="LS6" s="239" t="s">
        <v>0</v>
      </c>
      <c r="LT6" s="240"/>
      <c r="LU6" s="240"/>
      <c r="LV6" s="240"/>
      <c r="LW6" s="240"/>
      <c r="LX6" s="240"/>
      <c r="LY6" s="240"/>
      <c r="LZ6" s="240"/>
      <c r="MA6" s="240"/>
      <c r="MB6" s="240"/>
      <c r="MC6" s="241"/>
      <c r="MD6" s="225" t="s">
        <v>106</v>
      </c>
      <c r="ME6" s="226"/>
      <c r="MF6" s="226"/>
      <c r="MG6" s="226"/>
      <c r="MH6" s="226"/>
      <c r="MI6" s="226"/>
      <c r="MJ6" s="226"/>
      <c r="MK6" s="226"/>
      <c r="ML6" s="226"/>
      <c r="MM6" s="227"/>
      <c r="MO6" s="239" t="s">
        <v>0</v>
      </c>
      <c r="MP6" s="240"/>
      <c r="MQ6" s="240"/>
      <c r="MR6" s="240"/>
      <c r="MS6" s="240"/>
      <c r="MT6" s="240"/>
      <c r="MU6" s="240"/>
      <c r="MV6" s="240"/>
      <c r="MW6" s="240"/>
      <c r="MX6" s="240"/>
      <c r="MY6" s="241"/>
      <c r="MZ6" s="225" t="s">
        <v>106</v>
      </c>
      <c r="NA6" s="226"/>
      <c r="NB6" s="226"/>
      <c r="NC6" s="226"/>
      <c r="ND6" s="226"/>
      <c r="NE6" s="226"/>
      <c r="NF6" s="226"/>
      <c r="NG6" s="226"/>
      <c r="NH6" s="226"/>
      <c r="NI6" s="227"/>
      <c r="NK6" s="239" t="s">
        <v>0</v>
      </c>
      <c r="NL6" s="240"/>
      <c r="NM6" s="240"/>
      <c r="NN6" s="240"/>
      <c r="NO6" s="240"/>
      <c r="NP6" s="240"/>
      <c r="NQ6" s="240"/>
      <c r="NR6" s="240"/>
      <c r="NS6" s="240"/>
      <c r="NT6" s="240"/>
      <c r="NU6" s="241"/>
      <c r="NV6" s="225" t="s">
        <v>106</v>
      </c>
      <c r="NW6" s="226"/>
      <c r="NX6" s="226"/>
      <c r="NY6" s="226"/>
      <c r="NZ6" s="226"/>
      <c r="OA6" s="226"/>
      <c r="OB6" s="226"/>
      <c r="OC6" s="226"/>
      <c r="OD6" s="226"/>
      <c r="OE6" s="227"/>
      <c r="OG6" s="239" t="s">
        <v>0</v>
      </c>
      <c r="OH6" s="240"/>
      <c r="OI6" s="240"/>
      <c r="OJ6" s="240"/>
      <c r="OK6" s="240"/>
      <c r="OL6" s="240"/>
      <c r="OM6" s="240"/>
      <c r="ON6" s="240"/>
      <c r="OO6" s="240"/>
      <c r="OP6" s="240"/>
      <c r="OQ6" s="241"/>
      <c r="OR6" s="225" t="s">
        <v>106</v>
      </c>
      <c r="OS6" s="226"/>
      <c r="OT6" s="226"/>
      <c r="OU6" s="226"/>
      <c r="OV6" s="226"/>
      <c r="OW6" s="226"/>
      <c r="OX6" s="226"/>
      <c r="OY6" s="226"/>
      <c r="OZ6" s="226"/>
      <c r="PA6" s="227"/>
      <c r="PC6" s="239" t="s">
        <v>0</v>
      </c>
      <c r="PD6" s="240"/>
      <c r="PE6" s="240"/>
      <c r="PF6" s="240"/>
      <c r="PG6" s="240"/>
      <c r="PH6" s="240"/>
      <c r="PI6" s="240"/>
      <c r="PJ6" s="240"/>
      <c r="PK6" s="240"/>
      <c r="PL6" s="240"/>
      <c r="PM6" s="241"/>
      <c r="PN6" s="225" t="s">
        <v>106</v>
      </c>
      <c r="PO6" s="226"/>
      <c r="PP6" s="226"/>
      <c r="PQ6" s="226"/>
      <c r="PR6" s="226"/>
      <c r="PS6" s="226"/>
      <c r="PT6" s="226"/>
      <c r="PU6" s="226"/>
      <c r="PV6" s="226"/>
      <c r="PW6" s="227"/>
      <c r="PY6" s="239" t="s">
        <v>0</v>
      </c>
      <c r="PZ6" s="240"/>
      <c r="QA6" s="240"/>
      <c r="QB6" s="240"/>
      <c r="QC6" s="240"/>
      <c r="QD6" s="240"/>
      <c r="QE6" s="240"/>
      <c r="QF6" s="240"/>
      <c r="QG6" s="240"/>
      <c r="QH6" s="240"/>
      <c r="QI6" s="241"/>
      <c r="QJ6" s="225" t="s">
        <v>106</v>
      </c>
      <c r="QK6" s="226"/>
      <c r="QL6" s="226"/>
      <c r="QM6" s="226"/>
      <c r="QN6" s="226"/>
      <c r="QO6" s="226"/>
      <c r="QP6" s="226"/>
      <c r="QQ6" s="226"/>
      <c r="QR6" s="226"/>
      <c r="QS6" s="227"/>
      <c r="QU6" s="239" t="s">
        <v>0</v>
      </c>
      <c r="QV6" s="240"/>
      <c r="QW6" s="240"/>
      <c r="QX6" s="240"/>
      <c r="QY6" s="240"/>
      <c r="QZ6" s="240"/>
      <c r="RA6" s="240"/>
      <c r="RB6" s="240"/>
      <c r="RC6" s="240"/>
      <c r="RD6" s="240"/>
      <c r="RE6" s="241"/>
      <c r="RF6" s="225" t="s">
        <v>106</v>
      </c>
      <c r="RG6" s="226"/>
      <c r="RH6" s="226"/>
      <c r="RI6" s="226"/>
      <c r="RJ6" s="226"/>
      <c r="RK6" s="226"/>
      <c r="RL6" s="226"/>
      <c r="RM6" s="226"/>
      <c r="RN6" s="226"/>
      <c r="RO6" s="227"/>
      <c r="RQ6" s="239" t="s">
        <v>0</v>
      </c>
      <c r="RR6" s="240"/>
      <c r="RS6" s="240"/>
      <c r="RT6" s="240"/>
      <c r="RU6" s="240"/>
      <c r="RV6" s="240"/>
      <c r="RW6" s="240"/>
      <c r="RX6" s="240"/>
      <c r="RY6" s="240"/>
      <c r="RZ6" s="240"/>
      <c r="SA6" s="241"/>
      <c r="SB6" s="225" t="s">
        <v>106</v>
      </c>
      <c r="SC6" s="226"/>
      <c r="SD6" s="226"/>
      <c r="SE6" s="226"/>
      <c r="SF6" s="226"/>
      <c r="SG6" s="226"/>
      <c r="SH6" s="226"/>
      <c r="SI6" s="226"/>
      <c r="SJ6" s="226"/>
      <c r="SK6" s="227"/>
      <c r="SM6" s="239" t="s">
        <v>0</v>
      </c>
      <c r="SN6" s="240"/>
      <c r="SO6" s="240"/>
      <c r="SP6" s="240"/>
      <c r="SQ6" s="240"/>
      <c r="SR6" s="240"/>
      <c r="SS6" s="240"/>
      <c r="ST6" s="240"/>
      <c r="SU6" s="240"/>
      <c r="SV6" s="240"/>
      <c r="SW6" s="241"/>
      <c r="SX6" s="225" t="s">
        <v>106</v>
      </c>
      <c r="SY6" s="226"/>
      <c r="SZ6" s="226"/>
      <c r="TA6" s="226"/>
      <c r="TB6" s="226"/>
      <c r="TC6" s="226"/>
      <c r="TD6" s="226"/>
      <c r="TE6" s="226"/>
      <c r="TF6" s="226"/>
      <c r="TG6" s="227"/>
      <c r="TI6" s="239" t="s">
        <v>0</v>
      </c>
      <c r="TJ6" s="240"/>
      <c r="TK6" s="240"/>
      <c r="TL6" s="240"/>
      <c r="TM6" s="240"/>
      <c r="TN6" s="240"/>
      <c r="TO6" s="240"/>
      <c r="TP6" s="240"/>
      <c r="TQ6" s="240"/>
      <c r="TR6" s="240"/>
      <c r="TS6" s="241"/>
      <c r="TT6" s="225" t="s">
        <v>106</v>
      </c>
      <c r="TU6" s="226"/>
      <c r="TV6" s="226"/>
      <c r="TW6" s="226"/>
      <c r="TX6" s="226"/>
      <c r="TY6" s="226"/>
      <c r="TZ6" s="226"/>
      <c r="UA6" s="226"/>
      <c r="UB6" s="226"/>
      <c r="UC6" s="227"/>
      <c r="UE6" s="239" t="s">
        <v>0</v>
      </c>
      <c r="UF6" s="240"/>
      <c r="UG6" s="240"/>
      <c r="UH6" s="240"/>
      <c r="UI6" s="240"/>
      <c r="UJ6" s="240"/>
      <c r="UK6" s="240"/>
      <c r="UL6" s="240"/>
      <c r="UM6" s="240"/>
      <c r="UN6" s="240"/>
      <c r="UO6" s="241"/>
      <c r="UP6" s="225" t="s">
        <v>106</v>
      </c>
      <c r="UQ6" s="226"/>
      <c r="UR6" s="226"/>
      <c r="US6" s="226"/>
      <c r="UT6" s="226"/>
      <c r="UU6" s="226"/>
      <c r="UV6" s="226"/>
      <c r="UW6" s="226"/>
      <c r="UX6" s="226"/>
      <c r="UY6" s="227"/>
      <c r="VA6" s="239" t="s">
        <v>0</v>
      </c>
      <c r="VB6" s="240"/>
      <c r="VC6" s="240"/>
      <c r="VD6" s="240"/>
      <c r="VE6" s="240"/>
      <c r="VF6" s="240"/>
      <c r="VG6" s="240"/>
      <c r="VH6" s="240"/>
      <c r="VI6" s="240"/>
      <c r="VJ6" s="240"/>
      <c r="VK6" s="241"/>
      <c r="VL6" s="225" t="s">
        <v>106</v>
      </c>
      <c r="VM6" s="226"/>
      <c r="VN6" s="226"/>
      <c r="VO6" s="226"/>
      <c r="VP6" s="226"/>
      <c r="VQ6" s="226"/>
      <c r="VR6" s="226"/>
      <c r="VS6" s="226"/>
      <c r="VT6" s="226"/>
      <c r="VU6" s="227"/>
      <c r="VW6" s="239" t="s">
        <v>0</v>
      </c>
      <c r="VX6" s="240"/>
      <c r="VY6" s="240"/>
      <c r="VZ6" s="240"/>
      <c r="WA6" s="240"/>
      <c r="WB6" s="240"/>
      <c r="WC6" s="240"/>
      <c r="WD6" s="240"/>
      <c r="WE6" s="240"/>
      <c r="WF6" s="240"/>
      <c r="WG6" s="241"/>
      <c r="WH6" s="225" t="s">
        <v>106</v>
      </c>
      <c r="WI6" s="226"/>
      <c r="WJ6" s="226"/>
      <c r="WK6" s="226"/>
      <c r="WL6" s="226"/>
      <c r="WM6" s="226"/>
      <c r="WN6" s="226"/>
      <c r="WO6" s="226"/>
      <c r="WP6" s="226"/>
      <c r="WQ6" s="227"/>
      <c r="WS6" s="239" t="s">
        <v>0</v>
      </c>
      <c r="WT6" s="240"/>
      <c r="WU6" s="240"/>
      <c r="WV6" s="240"/>
      <c r="WW6" s="240"/>
      <c r="WX6" s="240"/>
      <c r="WY6" s="240"/>
      <c r="WZ6" s="240"/>
      <c r="XA6" s="240"/>
      <c r="XB6" s="240"/>
      <c r="XC6" s="241"/>
      <c r="XD6" s="225" t="s">
        <v>106</v>
      </c>
      <c r="XE6" s="226"/>
      <c r="XF6" s="226"/>
      <c r="XG6" s="226"/>
      <c r="XH6" s="226"/>
      <c r="XI6" s="226"/>
      <c r="XJ6" s="226"/>
      <c r="XK6" s="226"/>
      <c r="XL6" s="226"/>
      <c r="XM6" s="227"/>
      <c r="XO6" s="239" t="s">
        <v>0</v>
      </c>
      <c r="XP6" s="240"/>
      <c r="XQ6" s="240"/>
      <c r="XR6" s="240"/>
      <c r="XS6" s="240"/>
      <c r="XT6" s="240"/>
      <c r="XU6" s="240"/>
      <c r="XV6" s="240"/>
      <c r="XW6" s="240"/>
      <c r="XX6" s="240"/>
      <c r="XY6" s="241"/>
      <c r="XZ6" s="225" t="s">
        <v>106</v>
      </c>
      <c r="YA6" s="226"/>
      <c r="YB6" s="226"/>
      <c r="YC6" s="226"/>
      <c r="YD6" s="226"/>
      <c r="YE6" s="226"/>
      <c r="YF6" s="226"/>
      <c r="YG6" s="226"/>
      <c r="YH6" s="226"/>
      <c r="YI6" s="227"/>
    </row>
    <row r="7" spans="1:659" ht="27" thickBot="1">
      <c r="A7" s="218" t="s">
        <v>68</v>
      </c>
      <c r="B7" s="219" t="s">
        <v>1</v>
      </c>
      <c r="C7" s="208" t="s">
        <v>66</v>
      </c>
      <c r="D7" s="208" t="s">
        <v>25</v>
      </c>
      <c r="E7" s="208" t="s">
        <v>65</v>
      </c>
      <c r="F7" s="209" t="s">
        <v>69</v>
      </c>
      <c r="G7" s="209" t="s">
        <v>21</v>
      </c>
      <c r="H7" s="209" t="s">
        <v>24</v>
      </c>
      <c r="I7" s="220" t="s">
        <v>76</v>
      </c>
      <c r="J7" s="220" t="s">
        <v>79</v>
      </c>
      <c r="K7" s="221" t="s">
        <v>26</v>
      </c>
      <c r="L7" s="207" t="s">
        <v>70</v>
      </c>
      <c r="M7" s="208" t="s">
        <v>67</v>
      </c>
      <c r="N7" s="209" t="s">
        <v>71</v>
      </c>
      <c r="O7" s="209" t="s">
        <v>72</v>
      </c>
      <c r="P7" s="209" t="s">
        <v>73</v>
      </c>
      <c r="Q7" s="209" t="s">
        <v>74</v>
      </c>
      <c r="R7" s="209" t="s">
        <v>78</v>
      </c>
      <c r="S7" s="209" t="s">
        <v>75</v>
      </c>
      <c r="T7" s="209" t="s">
        <v>27</v>
      </c>
      <c r="U7" s="222" t="s">
        <v>77</v>
      </c>
      <c r="W7" s="218" t="s">
        <v>68</v>
      </c>
      <c r="X7" s="219" t="s">
        <v>1</v>
      </c>
      <c r="Y7" s="208" t="s">
        <v>66</v>
      </c>
      <c r="Z7" s="208" t="s">
        <v>25</v>
      </c>
      <c r="AA7" s="208" t="s">
        <v>65</v>
      </c>
      <c r="AB7" s="209" t="s">
        <v>69</v>
      </c>
      <c r="AC7" s="209" t="s">
        <v>21</v>
      </c>
      <c r="AD7" s="209" t="s">
        <v>24</v>
      </c>
      <c r="AE7" s="220" t="s">
        <v>76</v>
      </c>
      <c r="AF7" s="220" t="s">
        <v>79</v>
      </c>
      <c r="AG7" s="221" t="s">
        <v>26</v>
      </c>
      <c r="AH7" s="207" t="s">
        <v>70</v>
      </c>
      <c r="AI7" s="208" t="s">
        <v>67</v>
      </c>
      <c r="AJ7" s="209" t="s">
        <v>71</v>
      </c>
      <c r="AK7" s="209" t="s">
        <v>72</v>
      </c>
      <c r="AL7" s="209" t="s">
        <v>73</v>
      </c>
      <c r="AM7" s="209" t="s">
        <v>74</v>
      </c>
      <c r="AN7" s="209" t="s">
        <v>78</v>
      </c>
      <c r="AO7" s="209" t="s">
        <v>75</v>
      </c>
      <c r="AP7" s="209" t="s">
        <v>27</v>
      </c>
      <c r="AQ7" s="222" t="s">
        <v>77</v>
      </c>
      <c r="AS7" s="218" t="s">
        <v>68</v>
      </c>
      <c r="AT7" s="219" t="s">
        <v>1</v>
      </c>
      <c r="AU7" s="208" t="s">
        <v>66</v>
      </c>
      <c r="AV7" s="208" t="s">
        <v>25</v>
      </c>
      <c r="AW7" s="208" t="s">
        <v>65</v>
      </c>
      <c r="AX7" s="209" t="s">
        <v>69</v>
      </c>
      <c r="AY7" s="209" t="s">
        <v>21</v>
      </c>
      <c r="AZ7" s="209" t="s">
        <v>24</v>
      </c>
      <c r="BA7" s="220" t="s">
        <v>76</v>
      </c>
      <c r="BB7" s="220" t="s">
        <v>79</v>
      </c>
      <c r="BC7" s="221" t="s">
        <v>26</v>
      </c>
      <c r="BD7" s="207" t="s">
        <v>70</v>
      </c>
      <c r="BE7" s="208" t="s">
        <v>67</v>
      </c>
      <c r="BF7" s="209" t="s">
        <v>71</v>
      </c>
      <c r="BG7" s="209" t="s">
        <v>72</v>
      </c>
      <c r="BH7" s="209" t="s">
        <v>73</v>
      </c>
      <c r="BI7" s="209" t="s">
        <v>74</v>
      </c>
      <c r="BJ7" s="209" t="s">
        <v>78</v>
      </c>
      <c r="BK7" s="209" t="s">
        <v>75</v>
      </c>
      <c r="BL7" s="209" t="s">
        <v>27</v>
      </c>
      <c r="BM7" s="222" t="s">
        <v>77</v>
      </c>
      <c r="BO7" s="218" t="s">
        <v>68</v>
      </c>
      <c r="BP7" s="219" t="s">
        <v>1</v>
      </c>
      <c r="BQ7" s="208" t="s">
        <v>66</v>
      </c>
      <c r="BR7" s="208" t="s">
        <v>25</v>
      </c>
      <c r="BS7" s="208" t="s">
        <v>65</v>
      </c>
      <c r="BT7" s="209" t="s">
        <v>69</v>
      </c>
      <c r="BU7" s="209" t="s">
        <v>21</v>
      </c>
      <c r="BV7" s="209" t="s">
        <v>24</v>
      </c>
      <c r="BW7" s="220" t="s">
        <v>76</v>
      </c>
      <c r="BX7" s="220" t="s">
        <v>79</v>
      </c>
      <c r="BY7" s="221" t="s">
        <v>26</v>
      </c>
      <c r="BZ7" s="207" t="s">
        <v>70</v>
      </c>
      <c r="CA7" s="208" t="s">
        <v>67</v>
      </c>
      <c r="CB7" s="209" t="s">
        <v>71</v>
      </c>
      <c r="CC7" s="209" t="s">
        <v>72</v>
      </c>
      <c r="CD7" s="209" t="s">
        <v>73</v>
      </c>
      <c r="CE7" s="209" t="s">
        <v>74</v>
      </c>
      <c r="CF7" s="209" t="s">
        <v>78</v>
      </c>
      <c r="CG7" s="209" t="s">
        <v>75</v>
      </c>
      <c r="CH7" s="209" t="s">
        <v>27</v>
      </c>
      <c r="CI7" s="222" t="s">
        <v>77</v>
      </c>
      <c r="CK7" s="218" t="s">
        <v>68</v>
      </c>
      <c r="CL7" s="219" t="s">
        <v>1</v>
      </c>
      <c r="CM7" s="208" t="s">
        <v>66</v>
      </c>
      <c r="CN7" s="208" t="s">
        <v>25</v>
      </c>
      <c r="CO7" s="208" t="s">
        <v>65</v>
      </c>
      <c r="CP7" s="209" t="s">
        <v>69</v>
      </c>
      <c r="CQ7" s="209" t="s">
        <v>21</v>
      </c>
      <c r="CR7" s="209" t="s">
        <v>24</v>
      </c>
      <c r="CS7" s="220" t="s">
        <v>76</v>
      </c>
      <c r="CT7" s="220" t="s">
        <v>79</v>
      </c>
      <c r="CU7" s="221" t="s">
        <v>26</v>
      </c>
      <c r="CV7" s="207" t="s">
        <v>70</v>
      </c>
      <c r="CW7" s="208" t="s">
        <v>67</v>
      </c>
      <c r="CX7" s="209" t="s">
        <v>71</v>
      </c>
      <c r="CY7" s="209" t="s">
        <v>72</v>
      </c>
      <c r="CZ7" s="209" t="s">
        <v>73</v>
      </c>
      <c r="DA7" s="209" t="s">
        <v>74</v>
      </c>
      <c r="DB7" s="209" t="s">
        <v>78</v>
      </c>
      <c r="DC7" s="209" t="s">
        <v>75</v>
      </c>
      <c r="DD7" s="209" t="s">
        <v>27</v>
      </c>
      <c r="DE7" s="222" t="s">
        <v>77</v>
      </c>
      <c r="DG7" s="218" t="s">
        <v>68</v>
      </c>
      <c r="DH7" s="219" t="s">
        <v>1</v>
      </c>
      <c r="DI7" s="208" t="s">
        <v>66</v>
      </c>
      <c r="DJ7" s="208" t="s">
        <v>25</v>
      </c>
      <c r="DK7" s="208" t="s">
        <v>65</v>
      </c>
      <c r="DL7" s="209" t="s">
        <v>69</v>
      </c>
      <c r="DM7" s="209" t="s">
        <v>21</v>
      </c>
      <c r="DN7" s="209" t="s">
        <v>24</v>
      </c>
      <c r="DO7" s="220" t="s">
        <v>76</v>
      </c>
      <c r="DP7" s="220" t="s">
        <v>79</v>
      </c>
      <c r="DQ7" s="221" t="s">
        <v>26</v>
      </c>
      <c r="DR7" s="207" t="s">
        <v>70</v>
      </c>
      <c r="DS7" s="208" t="s">
        <v>67</v>
      </c>
      <c r="DT7" s="209" t="s">
        <v>71</v>
      </c>
      <c r="DU7" s="209" t="s">
        <v>72</v>
      </c>
      <c r="DV7" s="209" t="s">
        <v>73</v>
      </c>
      <c r="DW7" s="209" t="s">
        <v>74</v>
      </c>
      <c r="DX7" s="209" t="s">
        <v>78</v>
      </c>
      <c r="DY7" s="209" t="s">
        <v>75</v>
      </c>
      <c r="DZ7" s="209" t="s">
        <v>27</v>
      </c>
      <c r="EA7" s="222" t="s">
        <v>77</v>
      </c>
      <c r="EC7" s="218" t="s">
        <v>68</v>
      </c>
      <c r="ED7" s="219" t="s">
        <v>1</v>
      </c>
      <c r="EE7" s="208" t="s">
        <v>66</v>
      </c>
      <c r="EF7" s="208" t="s">
        <v>25</v>
      </c>
      <c r="EG7" s="208" t="s">
        <v>65</v>
      </c>
      <c r="EH7" s="209" t="s">
        <v>69</v>
      </c>
      <c r="EI7" s="209" t="s">
        <v>21</v>
      </c>
      <c r="EJ7" s="209" t="s">
        <v>24</v>
      </c>
      <c r="EK7" s="220" t="s">
        <v>76</v>
      </c>
      <c r="EL7" s="220" t="s">
        <v>79</v>
      </c>
      <c r="EM7" s="221" t="s">
        <v>26</v>
      </c>
      <c r="EN7" s="207" t="s">
        <v>70</v>
      </c>
      <c r="EO7" s="208" t="s">
        <v>67</v>
      </c>
      <c r="EP7" s="209" t="s">
        <v>71</v>
      </c>
      <c r="EQ7" s="209" t="s">
        <v>72</v>
      </c>
      <c r="ER7" s="209" t="s">
        <v>73</v>
      </c>
      <c r="ES7" s="209" t="s">
        <v>74</v>
      </c>
      <c r="ET7" s="209" t="s">
        <v>78</v>
      </c>
      <c r="EU7" s="209" t="s">
        <v>75</v>
      </c>
      <c r="EV7" s="209" t="s">
        <v>27</v>
      </c>
      <c r="EW7" s="222" t="s">
        <v>77</v>
      </c>
      <c r="EY7" s="218" t="s">
        <v>68</v>
      </c>
      <c r="EZ7" s="219" t="s">
        <v>1</v>
      </c>
      <c r="FA7" s="208" t="s">
        <v>66</v>
      </c>
      <c r="FB7" s="208" t="s">
        <v>25</v>
      </c>
      <c r="FC7" s="208" t="s">
        <v>65</v>
      </c>
      <c r="FD7" s="209" t="s">
        <v>69</v>
      </c>
      <c r="FE7" s="209" t="s">
        <v>21</v>
      </c>
      <c r="FF7" s="209" t="s">
        <v>24</v>
      </c>
      <c r="FG7" s="220" t="s">
        <v>76</v>
      </c>
      <c r="FH7" s="220" t="s">
        <v>79</v>
      </c>
      <c r="FI7" s="221" t="s">
        <v>26</v>
      </c>
      <c r="FJ7" s="207" t="s">
        <v>70</v>
      </c>
      <c r="FK7" s="208" t="s">
        <v>67</v>
      </c>
      <c r="FL7" s="209" t="s">
        <v>71</v>
      </c>
      <c r="FM7" s="209" t="s">
        <v>72</v>
      </c>
      <c r="FN7" s="209" t="s">
        <v>73</v>
      </c>
      <c r="FO7" s="209" t="s">
        <v>74</v>
      </c>
      <c r="FP7" s="209" t="s">
        <v>78</v>
      </c>
      <c r="FQ7" s="209" t="s">
        <v>75</v>
      </c>
      <c r="FR7" s="209" t="s">
        <v>27</v>
      </c>
      <c r="FS7" s="222" t="s">
        <v>77</v>
      </c>
      <c r="FU7" s="218" t="s">
        <v>68</v>
      </c>
      <c r="FV7" s="219" t="s">
        <v>1</v>
      </c>
      <c r="FW7" s="208" t="s">
        <v>66</v>
      </c>
      <c r="FX7" s="208" t="s">
        <v>25</v>
      </c>
      <c r="FY7" s="208" t="s">
        <v>65</v>
      </c>
      <c r="FZ7" s="209" t="s">
        <v>69</v>
      </c>
      <c r="GA7" s="209" t="s">
        <v>21</v>
      </c>
      <c r="GB7" s="209" t="s">
        <v>24</v>
      </c>
      <c r="GC7" s="220" t="s">
        <v>76</v>
      </c>
      <c r="GD7" s="220" t="s">
        <v>79</v>
      </c>
      <c r="GE7" s="221" t="s">
        <v>26</v>
      </c>
      <c r="GF7" s="207" t="s">
        <v>70</v>
      </c>
      <c r="GG7" s="208" t="s">
        <v>67</v>
      </c>
      <c r="GH7" s="209" t="s">
        <v>71</v>
      </c>
      <c r="GI7" s="209" t="s">
        <v>72</v>
      </c>
      <c r="GJ7" s="209" t="s">
        <v>73</v>
      </c>
      <c r="GK7" s="209" t="s">
        <v>74</v>
      </c>
      <c r="GL7" s="209" t="s">
        <v>78</v>
      </c>
      <c r="GM7" s="209" t="s">
        <v>75</v>
      </c>
      <c r="GN7" s="209" t="s">
        <v>27</v>
      </c>
      <c r="GO7" s="222" t="s">
        <v>77</v>
      </c>
      <c r="GQ7" s="218" t="s">
        <v>68</v>
      </c>
      <c r="GR7" s="219" t="s">
        <v>1</v>
      </c>
      <c r="GS7" s="208" t="s">
        <v>66</v>
      </c>
      <c r="GT7" s="208" t="s">
        <v>25</v>
      </c>
      <c r="GU7" s="208" t="s">
        <v>65</v>
      </c>
      <c r="GV7" s="209" t="s">
        <v>69</v>
      </c>
      <c r="GW7" s="209" t="s">
        <v>21</v>
      </c>
      <c r="GX7" s="209" t="s">
        <v>24</v>
      </c>
      <c r="GY7" s="220" t="s">
        <v>76</v>
      </c>
      <c r="GZ7" s="220" t="s">
        <v>79</v>
      </c>
      <c r="HA7" s="221" t="s">
        <v>26</v>
      </c>
      <c r="HB7" s="207" t="s">
        <v>70</v>
      </c>
      <c r="HC7" s="208" t="s">
        <v>67</v>
      </c>
      <c r="HD7" s="209" t="s">
        <v>71</v>
      </c>
      <c r="HE7" s="209" t="s">
        <v>72</v>
      </c>
      <c r="HF7" s="209" t="s">
        <v>73</v>
      </c>
      <c r="HG7" s="209" t="s">
        <v>74</v>
      </c>
      <c r="HH7" s="209" t="s">
        <v>78</v>
      </c>
      <c r="HI7" s="209" t="s">
        <v>75</v>
      </c>
      <c r="HJ7" s="209" t="s">
        <v>27</v>
      </c>
      <c r="HK7" s="222" t="s">
        <v>77</v>
      </c>
      <c r="HM7" s="218" t="s">
        <v>68</v>
      </c>
      <c r="HN7" s="219" t="s">
        <v>1</v>
      </c>
      <c r="HO7" s="208" t="s">
        <v>66</v>
      </c>
      <c r="HP7" s="208" t="s">
        <v>25</v>
      </c>
      <c r="HQ7" s="208" t="s">
        <v>65</v>
      </c>
      <c r="HR7" s="209" t="s">
        <v>69</v>
      </c>
      <c r="HS7" s="209" t="s">
        <v>21</v>
      </c>
      <c r="HT7" s="209" t="s">
        <v>24</v>
      </c>
      <c r="HU7" s="220" t="s">
        <v>76</v>
      </c>
      <c r="HV7" s="220" t="s">
        <v>79</v>
      </c>
      <c r="HW7" s="221" t="s">
        <v>26</v>
      </c>
      <c r="HX7" s="207" t="s">
        <v>70</v>
      </c>
      <c r="HY7" s="208" t="s">
        <v>67</v>
      </c>
      <c r="HZ7" s="209" t="s">
        <v>71</v>
      </c>
      <c r="IA7" s="209" t="s">
        <v>72</v>
      </c>
      <c r="IB7" s="209" t="s">
        <v>73</v>
      </c>
      <c r="IC7" s="209" t="s">
        <v>74</v>
      </c>
      <c r="ID7" s="209" t="s">
        <v>78</v>
      </c>
      <c r="IE7" s="209" t="s">
        <v>75</v>
      </c>
      <c r="IF7" s="209" t="s">
        <v>27</v>
      </c>
      <c r="IG7" s="222" t="s">
        <v>77</v>
      </c>
      <c r="II7" s="218" t="s">
        <v>68</v>
      </c>
      <c r="IJ7" s="219" t="s">
        <v>1</v>
      </c>
      <c r="IK7" s="208" t="s">
        <v>66</v>
      </c>
      <c r="IL7" s="208" t="s">
        <v>25</v>
      </c>
      <c r="IM7" s="208" t="s">
        <v>65</v>
      </c>
      <c r="IN7" s="209" t="s">
        <v>69</v>
      </c>
      <c r="IO7" s="209" t="s">
        <v>21</v>
      </c>
      <c r="IP7" s="209" t="s">
        <v>24</v>
      </c>
      <c r="IQ7" s="220" t="s">
        <v>76</v>
      </c>
      <c r="IR7" s="220" t="s">
        <v>79</v>
      </c>
      <c r="IS7" s="221" t="s">
        <v>26</v>
      </c>
      <c r="IT7" s="207" t="s">
        <v>70</v>
      </c>
      <c r="IU7" s="208" t="s">
        <v>67</v>
      </c>
      <c r="IV7" s="209" t="s">
        <v>71</v>
      </c>
      <c r="IW7" s="209" t="s">
        <v>72</v>
      </c>
      <c r="IX7" s="209" t="s">
        <v>73</v>
      </c>
      <c r="IY7" s="209" t="s">
        <v>74</v>
      </c>
      <c r="IZ7" s="209" t="s">
        <v>78</v>
      </c>
      <c r="JA7" s="209" t="s">
        <v>75</v>
      </c>
      <c r="JB7" s="209" t="s">
        <v>27</v>
      </c>
      <c r="JC7" s="222" t="s">
        <v>77</v>
      </c>
      <c r="JE7" s="218" t="s">
        <v>68</v>
      </c>
      <c r="JF7" s="219" t="s">
        <v>1</v>
      </c>
      <c r="JG7" s="208" t="s">
        <v>66</v>
      </c>
      <c r="JH7" s="208" t="s">
        <v>25</v>
      </c>
      <c r="JI7" s="208" t="s">
        <v>65</v>
      </c>
      <c r="JJ7" s="209" t="s">
        <v>69</v>
      </c>
      <c r="JK7" s="209" t="s">
        <v>21</v>
      </c>
      <c r="JL7" s="209" t="s">
        <v>24</v>
      </c>
      <c r="JM7" s="220" t="s">
        <v>76</v>
      </c>
      <c r="JN7" s="220" t="s">
        <v>79</v>
      </c>
      <c r="JO7" s="221" t="s">
        <v>26</v>
      </c>
      <c r="JP7" s="207" t="s">
        <v>70</v>
      </c>
      <c r="JQ7" s="208" t="s">
        <v>67</v>
      </c>
      <c r="JR7" s="209" t="s">
        <v>71</v>
      </c>
      <c r="JS7" s="209" t="s">
        <v>72</v>
      </c>
      <c r="JT7" s="209" t="s">
        <v>73</v>
      </c>
      <c r="JU7" s="209" t="s">
        <v>74</v>
      </c>
      <c r="JV7" s="209" t="s">
        <v>78</v>
      </c>
      <c r="JW7" s="209" t="s">
        <v>75</v>
      </c>
      <c r="JX7" s="209" t="s">
        <v>27</v>
      </c>
      <c r="JY7" s="222" t="s">
        <v>77</v>
      </c>
      <c r="KA7" s="218" t="s">
        <v>68</v>
      </c>
      <c r="KB7" s="219" t="s">
        <v>1</v>
      </c>
      <c r="KC7" s="208" t="s">
        <v>66</v>
      </c>
      <c r="KD7" s="208" t="s">
        <v>25</v>
      </c>
      <c r="KE7" s="208" t="s">
        <v>65</v>
      </c>
      <c r="KF7" s="209" t="s">
        <v>69</v>
      </c>
      <c r="KG7" s="209" t="s">
        <v>21</v>
      </c>
      <c r="KH7" s="209" t="s">
        <v>24</v>
      </c>
      <c r="KI7" s="220" t="s">
        <v>76</v>
      </c>
      <c r="KJ7" s="220" t="s">
        <v>79</v>
      </c>
      <c r="KK7" s="221" t="s">
        <v>26</v>
      </c>
      <c r="KL7" s="207" t="s">
        <v>70</v>
      </c>
      <c r="KM7" s="208" t="s">
        <v>67</v>
      </c>
      <c r="KN7" s="209" t="s">
        <v>71</v>
      </c>
      <c r="KO7" s="209" t="s">
        <v>72</v>
      </c>
      <c r="KP7" s="209" t="s">
        <v>73</v>
      </c>
      <c r="KQ7" s="209" t="s">
        <v>74</v>
      </c>
      <c r="KR7" s="209" t="s">
        <v>78</v>
      </c>
      <c r="KS7" s="209" t="s">
        <v>75</v>
      </c>
      <c r="KT7" s="209" t="s">
        <v>27</v>
      </c>
      <c r="KU7" s="222" t="s">
        <v>77</v>
      </c>
      <c r="KW7" s="218" t="s">
        <v>68</v>
      </c>
      <c r="KX7" s="219" t="s">
        <v>1</v>
      </c>
      <c r="KY7" s="208" t="s">
        <v>66</v>
      </c>
      <c r="KZ7" s="208" t="s">
        <v>25</v>
      </c>
      <c r="LA7" s="208" t="s">
        <v>65</v>
      </c>
      <c r="LB7" s="209" t="s">
        <v>69</v>
      </c>
      <c r="LC7" s="209" t="s">
        <v>21</v>
      </c>
      <c r="LD7" s="209" t="s">
        <v>24</v>
      </c>
      <c r="LE7" s="220" t="s">
        <v>76</v>
      </c>
      <c r="LF7" s="220" t="s">
        <v>79</v>
      </c>
      <c r="LG7" s="221" t="s">
        <v>26</v>
      </c>
      <c r="LH7" s="207" t="s">
        <v>70</v>
      </c>
      <c r="LI7" s="208" t="s">
        <v>67</v>
      </c>
      <c r="LJ7" s="209" t="s">
        <v>71</v>
      </c>
      <c r="LK7" s="209" t="s">
        <v>72</v>
      </c>
      <c r="LL7" s="209" t="s">
        <v>73</v>
      </c>
      <c r="LM7" s="209" t="s">
        <v>74</v>
      </c>
      <c r="LN7" s="209" t="s">
        <v>78</v>
      </c>
      <c r="LO7" s="209" t="s">
        <v>75</v>
      </c>
      <c r="LP7" s="209" t="s">
        <v>27</v>
      </c>
      <c r="LQ7" s="222" t="s">
        <v>77</v>
      </c>
      <c r="LS7" s="218" t="s">
        <v>68</v>
      </c>
      <c r="LT7" s="219" t="s">
        <v>1</v>
      </c>
      <c r="LU7" s="208" t="s">
        <v>66</v>
      </c>
      <c r="LV7" s="208" t="s">
        <v>25</v>
      </c>
      <c r="LW7" s="208" t="s">
        <v>65</v>
      </c>
      <c r="LX7" s="209" t="s">
        <v>69</v>
      </c>
      <c r="LY7" s="209" t="s">
        <v>21</v>
      </c>
      <c r="LZ7" s="209" t="s">
        <v>24</v>
      </c>
      <c r="MA7" s="220" t="s">
        <v>76</v>
      </c>
      <c r="MB7" s="220" t="s">
        <v>79</v>
      </c>
      <c r="MC7" s="221" t="s">
        <v>26</v>
      </c>
      <c r="MD7" s="207" t="s">
        <v>70</v>
      </c>
      <c r="ME7" s="208" t="s">
        <v>67</v>
      </c>
      <c r="MF7" s="209" t="s">
        <v>71</v>
      </c>
      <c r="MG7" s="209" t="s">
        <v>72</v>
      </c>
      <c r="MH7" s="209" t="s">
        <v>73</v>
      </c>
      <c r="MI7" s="209" t="s">
        <v>74</v>
      </c>
      <c r="MJ7" s="209" t="s">
        <v>78</v>
      </c>
      <c r="MK7" s="209" t="s">
        <v>75</v>
      </c>
      <c r="ML7" s="209" t="s">
        <v>27</v>
      </c>
      <c r="MM7" s="222" t="s">
        <v>77</v>
      </c>
      <c r="MO7" s="218" t="s">
        <v>68</v>
      </c>
      <c r="MP7" s="219" t="s">
        <v>1</v>
      </c>
      <c r="MQ7" s="208" t="s">
        <v>66</v>
      </c>
      <c r="MR7" s="208" t="s">
        <v>25</v>
      </c>
      <c r="MS7" s="208" t="s">
        <v>65</v>
      </c>
      <c r="MT7" s="209" t="s">
        <v>69</v>
      </c>
      <c r="MU7" s="209" t="s">
        <v>21</v>
      </c>
      <c r="MV7" s="209" t="s">
        <v>24</v>
      </c>
      <c r="MW7" s="220" t="s">
        <v>76</v>
      </c>
      <c r="MX7" s="220" t="s">
        <v>79</v>
      </c>
      <c r="MY7" s="221" t="s">
        <v>26</v>
      </c>
      <c r="MZ7" s="207" t="s">
        <v>70</v>
      </c>
      <c r="NA7" s="208" t="s">
        <v>67</v>
      </c>
      <c r="NB7" s="209" t="s">
        <v>71</v>
      </c>
      <c r="NC7" s="209" t="s">
        <v>72</v>
      </c>
      <c r="ND7" s="209" t="s">
        <v>73</v>
      </c>
      <c r="NE7" s="209" t="s">
        <v>74</v>
      </c>
      <c r="NF7" s="209" t="s">
        <v>78</v>
      </c>
      <c r="NG7" s="209" t="s">
        <v>75</v>
      </c>
      <c r="NH7" s="209" t="s">
        <v>27</v>
      </c>
      <c r="NI7" s="222" t="s">
        <v>77</v>
      </c>
      <c r="NK7" s="218" t="s">
        <v>68</v>
      </c>
      <c r="NL7" s="219" t="s">
        <v>1</v>
      </c>
      <c r="NM7" s="208" t="s">
        <v>66</v>
      </c>
      <c r="NN7" s="208" t="s">
        <v>25</v>
      </c>
      <c r="NO7" s="208" t="s">
        <v>65</v>
      </c>
      <c r="NP7" s="209" t="s">
        <v>69</v>
      </c>
      <c r="NQ7" s="209" t="s">
        <v>21</v>
      </c>
      <c r="NR7" s="209" t="s">
        <v>24</v>
      </c>
      <c r="NS7" s="220" t="s">
        <v>76</v>
      </c>
      <c r="NT7" s="220" t="s">
        <v>79</v>
      </c>
      <c r="NU7" s="221" t="s">
        <v>26</v>
      </c>
      <c r="NV7" s="207" t="s">
        <v>70</v>
      </c>
      <c r="NW7" s="208" t="s">
        <v>67</v>
      </c>
      <c r="NX7" s="209" t="s">
        <v>71</v>
      </c>
      <c r="NY7" s="209" t="s">
        <v>72</v>
      </c>
      <c r="NZ7" s="209" t="s">
        <v>73</v>
      </c>
      <c r="OA7" s="209" t="s">
        <v>74</v>
      </c>
      <c r="OB7" s="209" t="s">
        <v>78</v>
      </c>
      <c r="OC7" s="209" t="s">
        <v>75</v>
      </c>
      <c r="OD7" s="209" t="s">
        <v>27</v>
      </c>
      <c r="OE7" s="222" t="s">
        <v>77</v>
      </c>
      <c r="OG7" s="218" t="s">
        <v>68</v>
      </c>
      <c r="OH7" s="219" t="s">
        <v>1</v>
      </c>
      <c r="OI7" s="208" t="s">
        <v>66</v>
      </c>
      <c r="OJ7" s="208" t="s">
        <v>25</v>
      </c>
      <c r="OK7" s="208" t="s">
        <v>65</v>
      </c>
      <c r="OL7" s="209" t="s">
        <v>69</v>
      </c>
      <c r="OM7" s="209" t="s">
        <v>21</v>
      </c>
      <c r="ON7" s="209" t="s">
        <v>24</v>
      </c>
      <c r="OO7" s="220" t="s">
        <v>76</v>
      </c>
      <c r="OP7" s="220" t="s">
        <v>79</v>
      </c>
      <c r="OQ7" s="221" t="s">
        <v>26</v>
      </c>
      <c r="OR7" s="207" t="s">
        <v>70</v>
      </c>
      <c r="OS7" s="208" t="s">
        <v>67</v>
      </c>
      <c r="OT7" s="209" t="s">
        <v>71</v>
      </c>
      <c r="OU7" s="209" t="s">
        <v>72</v>
      </c>
      <c r="OV7" s="209" t="s">
        <v>73</v>
      </c>
      <c r="OW7" s="209" t="s">
        <v>74</v>
      </c>
      <c r="OX7" s="209" t="s">
        <v>78</v>
      </c>
      <c r="OY7" s="209" t="s">
        <v>75</v>
      </c>
      <c r="OZ7" s="209" t="s">
        <v>27</v>
      </c>
      <c r="PA7" s="222" t="s">
        <v>77</v>
      </c>
      <c r="PC7" s="218" t="s">
        <v>68</v>
      </c>
      <c r="PD7" s="219" t="s">
        <v>1</v>
      </c>
      <c r="PE7" s="208" t="s">
        <v>66</v>
      </c>
      <c r="PF7" s="208" t="s">
        <v>25</v>
      </c>
      <c r="PG7" s="208" t="s">
        <v>65</v>
      </c>
      <c r="PH7" s="209" t="s">
        <v>69</v>
      </c>
      <c r="PI7" s="209" t="s">
        <v>21</v>
      </c>
      <c r="PJ7" s="209" t="s">
        <v>24</v>
      </c>
      <c r="PK7" s="220" t="s">
        <v>76</v>
      </c>
      <c r="PL7" s="220" t="s">
        <v>79</v>
      </c>
      <c r="PM7" s="221" t="s">
        <v>26</v>
      </c>
      <c r="PN7" s="207" t="s">
        <v>70</v>
      </c>
      <c r="PO7" s="208" t="s">
        <v>67</v>
      </c>
      <c r="PP7" s="209" t="s">
        <v>71</v>
      </c>
      <c r="PQ7" s="209" t="s">
        <v>72</v>
      </c>
      <c r="PR7" s="209" t="s">
        <v>73</v>
      </c>
      <c r="PS7" s="209" t="s">
        <v>74</v>
      </c>
      <c r="PT7" s="209" t="s">
        <v>78</v>
      </c>
      <c r="PU7" s="209" t="s">
        <v>75</v>
      </c>
      <c r="PV7" s="209" t="s">
        <v>27</v>
      </c>
      <c r="PW7" s="222" t="s">
        <v>77</v>
      </c>
      <c r="PY7" s="218" t="s">
        <v>68</v>
      </c>
      <c r="PZ7" s="219" t="s">
        <v>1</v>
      </c>
      <c r="QA7" s="208" t="s">
        <v>66</v>
      </c>
      <c r="QB7" s="208" t="s">
        <v>25</v>
      </c>
      <c r="QC7" s="208" t="s">
        <v>65</v>
      </c>
      <c r="QD7" s="209" t="s">
        <v>69</v>
      </c>
      <c r="QE7" s="209" t="s">
        <v>21</v>
      </c>
      <c r="QF7" s="209" t="s">
        <v>24</v>
      </c>
      <c r="QG7" s="220" t="s">
        <v>76</v>
      </c>
      <c r="QH7" s="220" t="s">
        <v>79</v>
      </c>
      <c r="QI7" s="221" t="s">
        <v>26</v>
      </c>
      <c r="QJ7" s="207" t="s">
        <v>70</v>
      </c>
      <c r="QK7" s="208" t="s">
        <v>67</v>
      </c>
      <c r="QL7" s="209" t="s">
        <v>71</v>
      </c>
      <c r="QM7" s="209" t="s">
        <v>72</v>
      </c>
      <c r="QN7" s="209" t="s">
        <v>73</v>
      </c>
      <c r="QO7" s="209" t="s">
        <v>74</v>
      </c>
      <c r="QP7" s="209" t="s">
        <v>78</v>
      </c>
      <c r="QQ7" s="209" t="s">
        <v>75</v>
      </c>
      <c r="QR7" s="209" t="s">
        <v>27</v>
      </c>
      <c r="QS7" s="222" t="s">
        <v>77</v>
      </c>
      <c r="QU7" s="218" t="s">
        <v>68</v>
      </c>
      <c r="QV7" s="219" t="s">
        <v>1</v>
      </c>
      <c r="QW7" s="208" t="s">
        <v>66</v>
      </c>
      <c r="QX7" s="208" t="s">
        <v>25</v>
      </c>
      <c r="QY7" s="208" t="s">
        <v>65</v>
      </c>
      <c r="QZ7" s="209" t="s">
        <v>69</v>
      </c>
      <c r="RA7" s="209" t="s">
        <v>21</v>
      </c>
      <c r="RB7" s="209" t="s">
        <v>24</v>
      </c>
      <c r="RC7" s="220" t="s">
        <v>76</v>
      </c>
      <c r="RD7" s="220" t="s">
        <v>79</v>
      </c>
      <c r="RE7" s="221" t="s">
        <v>26</v>
      </c>
      <c r="RF7" s="207" t="s">
        <v>70</v>
      </c>
      <c r="RG7" s="208" t="s">
        <v>67</v>
      </c>
      <c r="RH7" s="209" t="s">
        <v>71</v>
      </c>
      <c r="RI7" s="209" t="s">
        <v>72</v>
      </c>
      <c r="RJ7" s="209" t="s">
        <v>73</v>
      </c>
      <c r="RK7" s="209" t="s">
        <v>74</v>
      </c>
      <c r="RL7" s="209" t="s">
        <v>78</v>
      </c>
      <c r="RM7" s="209" t="s">
        <v>75</v>
      </c>
      <c r="RN7" s="209" t="s">
        <v>27</v>
      </c>
      <c r="RO7" s="222" t="s">
        <v>77</v>
      </c>
      <c r="RQ7" s="218" t="s">
        <v>68</v>
      </c>
      <c r="RR7" s="219" t="s">
        <v>1</v>
      </c>
      <c r="RS7" s="208" t="s">
        <v>66</v>
      </c>
      <c r="RT7" s="208" t="s">
        <v>25</v>
      </c>
      <c r="RU7" s="208" t="s">
        <v>65</v>
      </c>
      <c r="RV7" s="209" t="s">
        <v>69</v>
      </c>
      <c r="RW7" s="209" t="s">
        <v>21</v>
      </c>
      <c r="RX7" s="209" t="s">
        <v>24</v>
      </c>
      <c r="RY7" s="220" t="s">
        <v>76</v>
      </c>
      <c r="RZ7" s="220" t="s">
        <v>79</v>
      </c>
      <c r="SA7" s="221" t="s">
        <v>26</v>
      </c>
      <c r="SB7" s="207" t="s">
        <v>70</v>
      </c>
      <c r="SC7" s="208" t="s">
        <v>67</v>
      </c>
      <c r="SD7" s="209" t="s">
        <v>71</v>
      </c>
      <c r="SE7" s="209" t="s">
        <v>72</v>
      </c>
      <c r="SF7" s="209" t="s">
        <v>73</v>
      </c>
      <c r="SG7" s="209" t="s">
        <v>74</v>
      </c>
      <c r="SH7" s="209" t="s">
        <v>78</v>
      </c>
      <c r="SI7" s="209" t="s">
        <v>75</v>
      </c>
      <c r="SJ7" s="209" t="s">
        <v>27</v>
      </c>
      <c r="SK7" s="222" t="s">
        <v>77</v>
      </c>
      <c r="SM7" s="218" t="s">
        <v>68</v>
      </c>
      <c r="SN7" s="219" t="s">
        <v>1</v>
      </c>
      <c r="SO7" s="208" t="s">
        <v>66</v>
      </c>
      <c r="SP7" s="208" t="s">
        <v>25</v>
      </c>
      <c r="SQ7" s="208" t="s">
        <v>65</v>
      </c>
      <c r="SR7" s="209" t="s">
        <v>69</v>
      </c>
      <c r="SS7" s="209" t="s">
        <v>21</v>
      </c>
      <c r="ST7" s="209" t="s">
        <v>24</v>
      </c>
      <c r="SU7" s="220" t="s">
        <v>76</v>
      </c>
      <c r="SV7" s="220" t="s">
        <v>79</v>
      </c>
      <c r="SW7" s="221" t="s">
        <v>26</v>
      </c>
      <c r="SX7" s="207" t="s">
        <v>70</v>
      </c>
      <c r="SY7" s="208" t="s">
        <v>67</v>
      </c>
      <c r="SZ7" s="209" t="s">
        <v>71</v>
      </c>
      <c r="TA7" s="209" t="s">
        <v>72</v>
      </c>
      <c r="TB7" s="209" t="s">
        <v>73</v>
      </c>
      <c r="TC7" s="209" t="s">
        <v>74</v>
      </c>
      <c r="TD7" s="209" t="s">
        <v>78</v>
      </c>
      <c r="TE7" s="209" t="s">
        <v>75</v>
      </c>
      <c r="TF7" s="209" t="s">
        <v>27</v>
      </c>
      <c r="TG7" s="222" t="s">
        <v>77</v>
      </c>
      <c r="TI7" s="218" t="s">
        <v>68</v>
      </c>
      <c r="TJ7" s="219" t="s">
        <v>1</v>
      </c>
      <c r="TK7" s="208" t="s">
        <v>66</v>
      </c>
      <c r="TL7" s="208" t="s">
        <v>25</v>
      </c>
      <c r="TM7" s="208" t="s">
        <v>65</v>
      </c>
      <c r="TN7" s="209" t="s">
        <v>69</v>
      </c>
      <c r="TO7" s="209" t="s">
        <v>21</v>
      </c>
      <c r="TP7" s="209" t="s">
        <v>24</v>
      </c>
      <c r="TQ7" s="220" t="s">
        <v>76</v>
      </c>
      <c r="TR7" s="220" t="s">
        <v>79</v>
      </c>
      <c r="TS7" s="221" t="s">
        <v>26</v>
      </c>
      <c r="TT7" s="207" t="s">
        <v>70</v>
      </c>
      <c r="TU7" s="208" t="s">
        <v>67</v>
      </c>
      <c r="TV7" s="209" t="s">
        <v>71</v>
      </c>
      <c r="TW7" s="209" t="s">
        <v>72</v>
      </c>
      <c r="TX7" s="209" t="s">
        <v>73</v>
      </c>
      <c r="TY7" s="209" t="s">
        <v>74</v>
      </c>
      <c r="TZ7" s="209" t="s">
        <v>78</v>
      </c>
      <c r="UA7" s="209" t="s">
        <v>75</v>
      </c>
      <c r="UB7" s="209" t="s">
        <v>27</v>
      </c>
      <c r="UC7" s="222" t="s">
        <v>77</v>
      </c>
      <c r="UE7" s="218" t="s">
        <v>68</v>
      </c>
      <c r="UF7" s="219" t="s">
        <v>1</v>
      </c>
      <c r="UG7" s="208" t="s">
        <v>66</v>
      </c>
      <c r="UH7" s="208" t="s">
        <v>25</v>
      </c>
      <c r="UI7" s="208" t="s">
        <v>65</v>
      </c>
      <c r="UJ7" s="209" t="s">
        <v>69</v>
      </c>
      <c r="UK7" s="209" t="s">
        <v>21</v>
      </c>
      <c r="UL7" s="209" t="s">
        <v>24</v>
      </c>
      <c r="UM7" s="220" t="s">
        <v>76</v>
      </c>
      <c r="UN7" s="220" t="s">
        <v>79</v>
      </c>
      <c r="UO7" s="221" t="s">
        <v>26</v>
      </c>
      <c r="UP7" s="207" t="s">
        <v>70</v>
      </c>
      <c r="UQ7" s="208" t="s">
        <v>67</v>
      </c>
      <c r="UR7" s="209" t="s">
        <v>71</v>
      </c>
      <c r="US7" s="209" t="s">
        <v>72</v>
      </c>
      <c r="UT7" s="209" t="s">
        <v>73</v>
      </c>
      <c r="UU7" s="209" t="s">
        <v>74</v>
      </c>
      <c r="UV7" s="209" t="s">
        <v>78</v>
      </c>
      <c r="UW7" s="209" t="s">
        <v>75</v>
      </c>
      <c r="UX7" s="209" t="s">
        <v>27</v>
      </c>
      <c r="UY7" s="222" t="s">
        <v>77</v>
      </c>
      <c r="VA7" s="218" t="s">
        <v>68</v>
      </c>
      <c r="VB7" s="219" t="s">
        <v>1</v>
      </c>
      <c r="VC7" s="208" t="s">
        <v>66</v>
      </c>
      <c r="VD7" s="208" t="s">
        <v>25</v>
      </c>
      <c r="VE7" s="208" t="s">
        <v>65</v>
      </c>
      <c r="VF7" s="209" t="s">
        <v>69</v>
      </c>
      <c r="VG7" s="209" t="s">
        <v>21</v>
      </c>
      <c r="VH7" s="209" t="s">
        <v>24</v>
      </c>
      <c r="VI7" s="220" t="s">
        <v>76</v>
      </c>
      <c r="VJ7" s="220" t="s">
        <v>79</v>
      </c>
      <c r="VK7" s="221" t="s">
        <v>26</v>
      </c>
      <c r="VL7" s="207" t="s">
        <v>70</v>
      </c>
      <c r="VM7" s="208" t="s">
        <v>67</v>
      </c>
      <c r="VN7" s="209" t="s">
        <v>71</v>
      </c>
      <c r="VO7" s="209" t="s">
        <v>72</v>
      </c>
      <c r="VP7" s="209" t="s">
        <v>73</v>
      </c>
      <c r="VQ7" s="209" t="s">
        <v>74</v>
      </c>
      <c r="VR7" s="209" t="s">
        <v>78</v>
      </c>
      <c r="VS7" s="209" t="s">
        <v>75</v>
      </c>
      <c r="VT7" s="209" t="s">
        <v>27</v>
      </c>
      <c r="VU7" s="222" t="s">
        <v>77</v>
      </c>
      <c r="VW7" s="218" t="s">
        <v>68</v>
      </c>
      <c r="VX7" s="219" t="s">
        <v>1</v>
      </c>
      <c r="VY7" s="208" t="s">
        <v>66</v>
      </c>
      <c r="VZ7" s="208" t="s">
        <v>25</v>
      </c>
      <c r="WA7" s="208" t="s">
        <v>65</v>
      </c>
      <c r="WB7" s="209" t="s">
        <v>69</v>
      </c>
      <c r="WC7" s="209" t="s">
        <v>21</v>
      </c>
      <c r="WD7" s="209" t="s">
        <v>24</v>
      </c>
      <c r="WE7" s="220" t="s">
        <v>76</v>
      </c>
      <c r="WF7" s="220" t="s">
        <v>79</v>
      </c>
      <c r="WG7" s="221" t="s">
        <v>26</v>
      </c>
      <c r="WH7" s="207" t="s">
        <v>70</v>
      </c>
      <c r="WI7" s="208" t="s">
        <v>67</v>
      </c>
      <c r="WJ7" s="209" t="s">
        <v>71</v>
      </c>
      <c r="WK7" s="209" t="s">
        <v>72</v>
      </c>
      <c r="WL7" s="209" t="s">
        <v>73</v>
      </c>
      <c r="WM7" s="209" t="s">
        <v>74</v>
      </c>
      <c r="WN7" s="209" t="s">
        <v>78</v>
      </c>
      <c r="WO7" s="209" t="s">
        <v>75</v>
      </c>
      <c r="WP7" s="209" t="s">
        <v>27</v>
      </c>
      <c r="WQ7" s="222" t="s">
        <v>77</v>
      </c>
      <c r="WS7" s="218" t="s">
        <v>68</v>
      </c>
      <c r="WT7" s="219" t="s">
        <v>1</v>
      </c>
      <c r="WU7" s="208" t="s">
        <v>66</v>
      </c>
      <c r="WV7" s="208" t="s">
        <v>25</v>
      </c>
      <c r="WW7" s="208" t="s">
        <v>65</v>
      </c>
      <c r="WX7" s="209" t="s">
        <v>69</v>
      </c>
      <c r="WY7" s="209" t="s">
        <v>21</v>
      </c>
      <c r="WZ7" s="209" t="s">
        <v>24</v>
      </c>
      <c r="XA7" s="220" t="s">
        <v>76</v>
      </c>
      <c r="XB7" s="220" t="s">
        <v>79</v>
      </c>
      <c r="XC7" s="221" t="s">
        <v>26</v>
      </c>
      <c r="XD7" s="207" t="s">
        <v>70</v>
      </c>
      <c r="XE7" s="208" t="s">
        <v>67</v>
      </c>
      <c r="XF7" s="209" t="s">
        <v>71</v>
      </c>
      <c r="XG7" s="209" t="s">
        <v>72</v>
      </c>
      <c r="XH7" s="209" t="s">
        <v>73</v>
      </c>
      <c r="XI7" s="209" t="s">
        <v>74</v>
      </c>
      <c r="XJ7" s="209" t="s">
        <v>78</v>
      </c>
      <c r="XK7" s="209" t="s">
        <v>75</v>
      </c>
      <c r="XL7" s="209" t="s">
        <v>27</v>
      </c>
      <c r="XM7" s="222" t="s">
        <v>77</v>
      </c>
      <c r="XO7" s="218" t="s">
        <v>68</v>
      </c>
      <c r="XP7" s="219" t="s">
        <v>1</v>
      </c>
      <c r="XQ7" s="208" t="s">
        <v>66</v>
      </c>
      <c r="XR7" s="208" t="s">
        <v>25</v>
      </c>
      <c r="XS7" s="208" t="s">
        <v>65</v>
      </c>
      <c r="XT7" s="209" t="s">
        <v>69</v>
      </c>
      <c r="XU7" s="209" t="s">
        <v>21</v>
      </c>
      <c r="XV7" s="209" t="s">
        <v>24</v>
      </c>
      <c r="XW7" s="220" t="s">
        <v>76</v>
      </c>
      <c r="XX7" s="220" t="s">
        <v>79</v>
      </c>
      <c r="XY7" s="221" t="s">
        <v>26</v>
      </c>
      <c r="XZ7" s="207" t="s">
        <v>70</v>
      </c>
      <c r="YA7" s="208" t="s">
        <v>67</v>
      </c>
      <c r="YB7" s="209" t="s">
        <v>71</v>
      </c>
      <c r="YC7" s="209" t="s">
        <v>72</v>
      </c>
      <c r="YD7" s="209" t="s">
        <v>73</v>
      </c>
      <c r="YE7" s="209" t="s">
        <v>74</v>
      </c>
      <c r="YF7" s="209" t="s">
        <v>78</v>
      </c>
      <c r="YG7" s="209" t="s">
        <v>75</v>
      </c>
      <c r="YH7" s="209" t="s">
        <v>27</v>
      </c>
      <c r="YI7" s="222" t="s">
        <v>77</v>
      </c>
    </row>
    <row r="8" spans="1:659" ht="13.8">
      <c r="A8" s="168">
        <v>27</v>
      </c>
      <c r="B8" s="228">
        <v>27</v>
      </c>
      <c r="C8" s="213" t="str">
        <f>IF(E8=0," ",VLOOKUP(E8,PROTOKOL!$A:$F,6,FALSE))</f>
        <v>ÜRÜN KONTROL</v>
      </c>
      <c r="D8" s="169">
        <v>1</v>
      </c>
      <c r="E8" s="169">
        <v>20</v>
      </c>
      <c r="F8" s="169">
        <v>7.5</v>
      </c>
      <c r="G8" s="214">
        <f>IF(E8=0," ",(VLOOKUP(E8,PROTOKOL!$A$1:$E$29,2,FALSE))*F8)</f>
        <v>0</v>
      </c>
      <c r="H8" s="170">
        <f t="shared" ref="H8:H71" si="0">IF(D8=0," ",D8-G8)</f>
        <v>1</v>
      </c>
      <c r="I8" s="211" t="e">
        <f>IF(E8=0," ",VLOOKUP(E8,PROTOKOL!$A:$E,5,FALSE))</f>
        <v>#DIV/0!</v>
      </c>
      <c r="J8" s="171" t="s">
        <v>142</v>
      </c>
      <c r="K8" s="172" t="e">
        <f>IF(E8=0," ",(I8*H8))/7.5*7.5</f>
        <v>#DIV/0!</v>
      </c>
      <c r="L8" s="223" t="str">
        <f>IF(N8=0," ",VLOOKUP(N8,PROTOKOL!$A:$F,6,FALSE))</f>
        <v xml:space="preserve"> </v>
      </c>
      <c r="M8" s="169"/>
      <c r="N8" s="169"/>
      <c r="O8" s="169"/>
      <c r="P8" s="214" t="str">
        <f>IF(N8=0," ",(VLOOKUP(N8,PROTOKOL!$A$1:$E$29,2,FALSE))*O8)</f>
        <v xml:space="preserve"> </v>
      </c>
      <c r="Q8" s="170" t="str">
        <f t="shared" ref="Q8:Q71" si="1">IF(M8=0," ",M8-P8)</f>
        <v xml:space="preserve"> </v>
      </c>
      <c r="R8" s="224" t="str">
        <f>IF(N8=0," ",VLOOKUP(N8,PROTOKOL!$A:$E,5,FALSE))</f>
        <v xml:space="preserve"> </v>
      </c>
      <c r="S8" s="210" t="str">
        <f>IF(N8=0," ",(Q8*R8))</f>
        <v xml:space="preserve"> </v>
      </c>
      <c r="T8" s="171">
        <f>O8*2</f>
        <v>0</v>
      </c>
      <c r="U8" s="172" t="str">
        <f>IF(T8=0," ",S8/O8*T8)</f>
        <v xml:space="preserve"> </v>
      </c>
      <c r="W8" s="168">
        <v>27</v>
      </c>
      <c r="X8" s="228">
        <v>27</v>
      </c>
      <c r="Y8" s="213" t="str">
        <f>IF(AA8=0," ",VLOOKUP(AA8,PROTOKOL!$A:$F,6,FALSE))</f>
        <v>SIZDIRMAZLIK TAMİR</v>
      </c>
      <c r="Z8" s="169">
        <v>141</v>
      </c>
      <c r="AA8" s="169">
        <v>12</v>
      </c>
      <c r="AB8" s="169">
        <v>5</v>
      </c>
      <c r="AC8" s="214">
        <f>IF(AA8=0," ",(VLOOKUP(AA8,PROTOKOL!$A$1:$E$29,2,FALSE))*AB8)</f>
        <v>52</v>
      </c>
      <c r="AD8" s="170">
        <f t="shared" ref="AD8:AD71" si="2">IF(Z8=0," ",Z8-AC8)</f>
        <v>89</v>
      </c>
      <c r="AE8" s="211">
        <f>IF(AA8=0," ",VLOOKUP(AA8,PROTOKOL!$A:$E,5,FALSE))</f>
        <v>0.8561438988095238</v>
      </c>
      <c r="AF8" s="171" t="s">
        <v>142</v>
      </c>
      <c r="AG8" s="172">
        <f>IF(AA8=0," ",(AE8*AD8))</f>
        <v>76.19680699404762</v>
      </c>
      <c r="AH8" s="223" t="str">
        <f>IF(AJ8=0," ",VLOOKUP(AJ8,PROTOKOL!$A:$F,6,FALSE))</f>
        <v>SIZDIRMAZLIK TAMİR</v>
      </c>
      <c r="AI8" s="169">
        <v>69</v>
      </c>
      <c r="AJ8" s="169">
        <v>12</v>
      </c>
      <c r="AK8" s="169">
        <v>3</v>
      </c>
      <c r="AL8" s="214">
        <f>IF(AJ8=0," ",(VLOOKUP(AJ8,PROTOKOL!$A$1:$E$29,2,FALSE))*AK8)</f>
        <v>31.200000000000003</v>
      </c>
      <c r="AM8" s="170">
        <f t="shared" ref="AM8:AM71" si="3">IF(AI8=0," ",AI8-AL8)</f>
        <v>37.799999999999997</v>
      </c>
      <c r="AN8" s="224">
        <f>IF(AJ8=0," ",VLOOKUP(AJ8,PROTOKOL!$A:$E,5,FALSE))</f>
        <v>0.8561438988095238</v>
      </c>
      <c r="AO8" s="210">
        <f>IF(AJ8=0," ",(AM8*AN8))</f>
        <v>32.362239374999994</v>
      </c>
      <c r="AP8" s="171">
        <f>AK8*2</f>
        <v>6</v>
      </c>
      <c r="AQ8" s="172">
        <f>IF(AP8=0," ",AO8/AK8*AP8)</f>
        <v>64.724478749999989</v>
      </c>
      <c r="AS8" s="168">
        <v>27</v>
      </c>
      <c r="AT8" s="228">
        <v>27</v>
      </c>
      <c r="AU8" s="213" t="str">
        <f>IF(AW8=0," ",VLOOKUP(AW8,PROTOKOL!$A:$F,6,FALSE))</f>
        <v>VAKUM TEST</v>
      </c>
      <c r="AV8" s="169">
        <v>171</v>
      </c>
      <c r="AW8" s="169">
        <v>4</v>
      </c>
      <c r="AX8" s="169">
        <v>5.5</v>
      </c>
      <c r="AY8" s="214">
        <f>IF(AW8=0," ",(VLOOKUP(AW8,PROTOKOL!$A$1:$E$29,2,FALSE))*AX8)</f>
        <v>110</v>
      </c>
      <c r="AZ8" s="170">
        <f t="shared" ref="AZ8:AZ71" si="4">IF(AV8=0," ",AV8-AY8)</f>
        <v>61</v>
      </c>
      <c r="BA8" s="211">
        <f>IF(AW8=0," ",VLOOKUP(AW8,PROTOKOL!$A:$E,5,FALSE))</f>
        <v>0.44947554687499996</v>
      </c>
      <c r="BB8" s="171" t="s">
        <v>142</v>
      </c>
      <c r="BC8" s="172">
        <f>IF(AW8=0," ",(BA8*AZ8))</f>
        <v>27.418008359374998</v>
      </c>
      <c r="BD8" s="223" t="str">
        <f>IF(BF8=0," ",VLOOKUP(BF8,PROTOKOL!$A:$F,6,FALSE))</f>
        <v>VAKUM TEST</v>
      </c>
      <c r="BE8" s="169">
        <v>51</v>
      </c>
      <c r="BF8" s="169">
        <v>4</v>
      </c>
      <c r="BG8" s="169">
        <v>2</v>
      </c>
      <c r="BH8" s="214">
        <f>IF(BF8=0," ",(VLOOKUP(BF8,PROTOKOL!$A$1:$E$29,2,FALSE))*BG8)</f>
        <v>40</v>
      </c>
      <c r="BI8" s="170">
        <f t="shared" ref="BI8:BI71" si="5">IF(BE8=0," ",BE8-BH8)</f>
        <v>11</v>
      </c>
      <c r="BJ8" s="224">
        <f>IF(BF8=0," ",VLOOKUP(BF8,PROTOKOL!$A:$E,5,FALSE))</f>
        <v>0.44947554687499996</v>
      </c>
      <c r="BK8" s="210">
        <f>IF(BF8=0," ",(BI8*BJ8))</f>
        <v>4.9442310156249993</v>
      </c>
      <c r="BL8" s="171">
        <f>BG8*2</f>
        <v>4</v>
      </c>
      <c r="BM8" s="172">
        <f>IF(BL8=0," ",BK8/BG8*BL8)</f>
        <v>9.8884620312499987</v>
      </c>
      <c r="BO8" s="168">
        <v>27</v>
      </c>
      <c r="BP8" s="228">
        <v>27</v>
      </c>
      <c r="BQ8" s="213" t="str">
        <f>IF(BS8=0," ",VLOOKUP(BS8,PROTOKOL!$A:$F,6,FALSE))</f>
        <v>VAKUM TEST</v>
      </c>
      <c r="BR8" s="169">
        <v>205</v>
      </c>
      <c r="BS8" s="169">
        <v>4</v>
      </c>
      <c r="BT8" s="169">
        <v>6.5</v>
      </c>
      <c r="BU8" s="214">
        <f>IF(BS8=0," ",(VLOOKUP(BS8,PROTOKOL!$A$1:$E$29,2,FALSE))*BT8)</f>
        <v>130</v>
      </c>
      <c r="BV8" s="170">
        <f t="shared" ref="BV8:BV71" si="6">IF(BR8=0," ",BR8-BU8)</f>
        <v>75</v>
      </c>
      <c r="BW8" s="211">
        <f>IF(BS8=0," ",VLOOKUP(BS8,PROTOKOL!$A:$E,5,FALSE))</f>
        <v>0.44947554687499996</v>
      </c>
      <c r="BX8" s="171" t="s">
        <v>142</v>
      </c>
      <c r="BY8" s="172">
        <f>IF(BS8=0," ",(BW8*BV8))</f>
        <v>33.710666015624994</v>
      </c>
      <c r="BZ8" s="223" t="str">
        <f>IF(CB8=0," ",VLOOKUP(CB8,PROTOKOL!$A:$F,6,FALSE))</f>
        <v xml:space="preserve"> </v>
      </c>
      <c r="CA8" s="169"/>
      <c r="CB8" s="169"/>
      <c r="CC8" s="169"/>
      <c r="CD8" s="214" t="str">
        <f>IF(CB8=0," ",(VLOOKUP(CB8,PROTOKOL!$A$1:$E$29,2,FALSE))*CC8)</f>
        <v xml:space="preserve"> </v>
      </c>
      <c r="CE8" s="170" t="str">
        <f t="shared" ref="CE8:CE71" si="7">IF(CA8=0," ",CA8-CD8)</f>
        <v xml:space="preserve"> </v>
      </c>
      <c r="CF8" s="224" t="str">
        <f>IF(CB8=0," ",VLOOKUP(CB8,PROTOKOL!$A:$E,5,FALSE))</f>
        <v xml:space="preserve"> </v>
      </c>
      <c r="CG8" s="210" t="str">
        <f>IF(CB8=0," ",(CE8*CF8))</f>
        <v xml:space="preserve"> </v>
      </c>
      <c r="CH8" s="171">
        <f>CC8*2</f>
        <v>0</v>
      </c>
      <c r="CI8" s="172" t="str">
        <f>IF(CH8=0," ",CG8/CC8*CH8)</f>
        <v xml:space="preserve"> </v>
      </c>
      <c r="CK8" s="168">
        <v>27</v>
      </c>
      <c r="CL8" s="228">
        <v>27</v>
      </c>
      <c r="CM8" s="213" t="str">
        <f>IF(CO8=0," ",VLOOKUP(CO8,PROTOKOL!$A:$F,6,FALSE))</f>
        <v>WNZL. YERD.KLZ. TAŞLAMA</v>
      </c>
      <c r="CN8" s="169">
        <v>178</v>
      </c>
      <c r="CO8" s="169">
        <v>2</v>
      </c>
      <c r="CP8" s="169">
        <v>7</v>
      </c>
      <c r="CQ8" s="214">
        <f>IF(CO8=0," ",(VLOOKUP(CO8,PROTOKOL!$A$1:$E$29,2,FALSE))*CP8)</f>
        <v>115.73333333333335</v>
      </c>
      <c r="CR8" s="170">
        <f t="shared" ref="CR8:CR71" si="8">IF(CN8=0," ",CN8-CQ8)</f>
        <v>62.266666666666652</v>
      </c>
      <c r="CS8" s="211">
        <f>IF(CO8=0," ",VLOOKUP(CO8,PROTOKOL!$A:$E,5,FALSE))</f>
        <v>0.54481884469696984</v>
      </c>
      <c r="CT8" s="171" t="s">
        <v>142</v>
      </c>
      <c r="CU8" s="172">
        <f>IF(CO8=0," ",(CS8*CR8))</f>
        <v>33.92405339646465</v>
      </c>
      <c r="CV8" s="223" t="str">
        <f>IF(CX8=0," ",VLOOKUP(CX8,PROTOKOL!$A:$F,6,FALSE))</f>
        <v xml:space="preserve"> </v>
      </c>
      <c r="CW8" s="169"/>
      <c r="CX8" s="169"/>
      <c r="CY8" s="169"/>
      <c r="CZ8" s="214" t="str">
        <f>IF(CX8=0," ",(VLOOKUP(CX8,PROTOKOL!$A$1:$E$29,2,FALSE))*CY8)</f>
        <v xml:space="preserve"> </v>
      </c>
      <c r="DA8" s="170" t="str">
        <f t="shared" ref="DA8:DA71" si="9">IF(CW8=0," ",CW8-CZ8)</f>
        <v xml:space="preserve"> </v>
      </c>
      <c r="DB8" s="224" t="str">
        <f>IF(CX8=0," ",VLOOKUP(CX8,PROTOKOL!$A:$E,5,FALSE))</f>
        <v xml:space="preserve"> </v>
      </c>
      <c r="DC8" s="210" t="str">
        <f>IF(CX8=0," ",(DA8*DB8))</f>
        <v xml:space="preserve"> </v>
      </c>
      <c r="DD8" s="171">
        <f>CY8*2</f>
        <v>0</v>
      </c>
      <c r="DE8" s="172" t="str">
        <f>IF(DD8=0," ",DC8/CY8*DD8)</f>
        <v xml:space="preserve"> </v>
      </c>
      <c r="DG8" s="168">
        <v>27</v>
      </c>
      <c r="DH8" s="228">
        <v>27</v>
      </c>
      <c r="DI8" s="213" t="str">
        <f>IF(DK8=0," ",VLOOKUP(DK8,PROTOKOL!$A:$F,6,FALSE))</f>
        <v>FORKLİFT OPERATÖRÜ</v>
      </c>
      <c r="DJ8" s="169">
        <v>1</v>
      </c>
      <c r="DK8" s="169">
        <v>14</v>
      </c>
      <c r="DL8" s="169">
        <v>7.5</v>
      </c>
      <c r="DM8" s="214">
        <f>IF(DK8=0," ",(VLOOKUP(DK8,PROTOKOL!$A$1:$E$29,2,FALSE))*DL8)</f>
        <v>0</v>
      </c>
      <c r="DN8" s="170">
        <f t="shared" ref="DN8:DN71" si="10">IF(DJ8=0," ",DJ8-DM8)</f>
        <v>1</v>
      </c>
      <c r="DO8" s="211">
        <f>IF(DK8=0," ",VLOOKUP(DK8,PROTOKOL!$A:$E,5,FALSE))</f>
        <v>7.5</v>
      </c>
      <c r="DP8" s="171" t="s">
        <v>142</v>
      </c>
      <c r="DQ8" s="172">
        <f>IF(DK8=0," ",(DO8*DN8))/7.5*7.5</f>
        <v>7.5</v>
      </c>
      <c r="DR8" s="223" t="str">
        <f>IF(DT8=0," ",VLOOKUP(DT8,PROTOKOL!$A:$F,6,FALSE))</f>
        <v>ÜRÜN KONTROL</v>
      </c>
      <c r="DS8" s="169">
        <v>1</v>
      </c>
      <c r="DT8" s="169">
        <v>20</v>
      </c>
      <c r="DU8" s="169">
        <v>3</v>
      </c>
      <c r="DV8" s="214">
        <f>IF(DT8=0," ",(VLOOKUP(DT8,PROTOKOL!$A$1:$E$29,2,FALSE))*DU8)</f>
        <v>0</v>
      </c>
      <c r="DW8" s="170">
        <f t="shared" ref="DW8:DW71" si="11">IF(DS8=0," ",DS8-DV8)</f>
        <v>1</v>
      </c>
      <c r="DX8" s="224" t="e">
        <f>IF(DT8=0," ",VLOOKUP(DT8,PROTOKOL!$A:$E,5,FALSE))</f>
        <v>#DIV/0!</v>
      </c>
      <c r="DY8" s="210" t="e">
        <f>IF(DT8=0," ",(DW8*DX8))/7.5*3</f>
        <v>#DIV/0!</v>
      </c>
      <c r="DZ8" s="171">
        <f>DU8*2</f>
        <v>6</v>
      </c>
      <c r="EA8" s="172" t="e">
        <f>IF(DZ8=0," ",DY8/DU8*DZ8)</f>
        <v>#DIV/0!</v>
      </c>
      <c r="EC8" s="168">
        <v>27</v>
      </c>
      <c r="ED8" s="228">
        <v>27</v>
      </c>
      <c r="EE8" s="213" t="str">
        <f>IF(EG8=0," ",VLOOKUP(EG8,PROTOKOL!$A:$F,6,FALSE))</f>
        <v>FORKLİFT OPERATÖRÜ</v>
      </c>
      <c r="EF8" s="169">
        <v>1</v>
      </c>
      <c r="EG8" s="169">
        <v>14</v>
      </c>
      <c r="EH8" s="169">
        <v>7.5</v>
      </c>
      <c r="EI8" s="214">
        <f>IF(EG8=0," ",(VLOOKUP(EG8,PROTOKOL!$A$1:$E$29,2,FALSE))*EH8)</f>
        <v>0</v>
      </c>
      <c r="EJ8" s="170">
        <f t="shared" ref="EJ8:EJ71" si="12">IF(EF8=0," ",EF8-EI8)</f>
        <v>1</v>
      </c>
      <c r="EK8" s="211">
        <f>IF(EG8=0," ",VLOOKUP(EG8,PROTOKOL!$A:$E,5,FALSE))</f>
        <v>7.5</v>
      </c>
      <c r="EL8" s="171" t="s">
        <v>142</v>
      </c>
      <c r="EM8" s="172">
        <f>IF(EG8=0," ",(EK8*EJ8))/7.5*7.5</f>
        <v>7.5</v>
      </c>
      <c r="EN8" s="223" t="str">
        <f>IF(EP8=0," ",VLOOKUP(EP8,PROTOKOL!$A:$F,6,FALSE))</f>
        <v xml:space="preserve"> </v>
      </c>
      <c r="EO8" s="169"/>
      <c r="EP8" s="169"/>
      <c r="EQ8" s="169"/>
      <c r="ER8" s="214" t="str">
        <f>IF(EP8=0," ",(VLOOKUP(EP8,PROTOKOL!$A$1:$E$29,2,FALSE))*EQ8)</f>
        <v xml:space="preserve"> </v>
      </c>
      <c r="ES8" s="170" t="str">
        <f t="shared" ref="ES8:ES71" si="13">IF(EO8=0," ",EO8-ER8)</f>
        <v xml:space="preserve"> </v>
      </c>
      <c r="ET8" s="224" t="str">
        <f>IF(EP8=0," ",VLOOKUP(EP8,PROTOKOL!$A:$E,5,FALSE))</f>
        <v xml:space="preserve"> </v>
      </c>
      <c r="EU8" s="210" t="str">
        <f>IF(EP8=0," ",(ES8*ET8))</f>
        <v xml:space="preserve"> </v>
      </c>
      <c r="EV8" s="171">
        <f>EQ8*2</f>
        <v>0</v>
      </c>
      <c r="EW8" s="172" t="str">
        <f>IF(EV8=0," ",EU8/EQ8*EV8)</f>
        <v xml:space="preserve"> </v>
      </c>
      <c r="EY8" s="168">
        <v>27</v>
      </c>
      <c r="EZ8" s="228">
        <v>27</v>
      </c>
      <c r="FA8" s="213" t="str">
        <f>IF(FC8=0," ",VLOOKUP(FC8,PROTOKOL!$A:$F,6,FALSE))</f>
        <v>PERDE KESME SULU SİST.</v>
      </c>
      <c r="FB8" s="169">
        <v>150</v>
      </c>
      <c r="FC8" s="169">
        <v>8</v>
      </c>
      <c r="FD8" s="169">
        <v>7.5</v>
      </c>
      <c r="FE8" s="214">
        <f>IF(FC8=0," ",(VLOOKUP(FC8,PROTOKOL!$A$1:$E$29,2,FALSE))*FD8)</f>
        <v>98</v>
      </c>
      <c r="FF8" s="170">
        <f t="shared" ref="FF8:FF71" si="14">IF(FB8=0," ",FB8-FE8)</f>
        <v>52</v>
      </c>
      <c r="FG8" s="211">
        <f>IF(FC8=0," ",VLOOKUP(FC8,PROTOKOL!$A:$E,5,FALSE))</f>
        <v>0.69150084134615386</v>
      </c>
      <c r="FH8" s="171" t="s">
        <v>142</v>
      </c>
      <c r="FI8" s="172">
        <f>IF(FC8=0," ",(FG8*FF8))</f>
        <v>35.958043750000002</v>
      </c>
      <c r="FJ8" s="223" t="str">
        <f>IF(FL8=0," ",VLOOKUP(FL8,PROTOKOL!$A:$F,6,FALSE))</f>
        <v>PERDE KESME SULU SİST.</v>
      </c>
      <c r="FK8" s="169">
        <v>90</v>
      </c>
      <c r="FL8" s="169">
        <v>8</v>
      </c>
      <c r="FM8" s="169">
        <v>6</v>
      </c>
      <c r="FN8" s="214">
        <f>IF(FL8=0," ",(VLOOKUP(FL8,PROTOKOL!$A$1:$E$29,2,FALSE))*FM8)</f>
        <v>78.400000000000006</v>
      </c>
      <c r="FO8" s="170">
        <f t="shared" ref="FO8:FO71" si="15">IF(FK8=0," ",FK8-FN8)</f>
        <v>11.599999999999994</v>
      </c>
      <c r="FP8" s="224">
        <f>IF(FL8=0," ",VLOOKUP(FL8,PROTOKOL!$A:$E,5,FALSE))</f>
        <v>0.69150084134615386</v>
      </c>
      <c r="FQ8" s="210">
        <f>IF(FL8=0," ",(FO8*FP8))</f>
        <v>8.0214097596153806</v>
      </c>
      <c r="FR8" s="171">
        <f>FM8*2</f>
        <v>12</v>
      </c>
      <c r="FS8" s="172">
        <f>IF(FR8=0," ",FQ8/FM8*FR8)</f>
        <v>16.042819519230761</v>
      </c>
      <c r="FU8" s="168">
        <v>27</v>
      </c>
      <c r="FV8" s="228">
        <v>27</v>
      </c>
      <c r="FW8" s="213" t="str">
        <f>IF(FY8=0," ",VLOOKUP(FY8,PROTOKOL!$A:$F,6,FALSE))</f>
        <v>PERDE KESME SULU SİST.</v>
      </c>
      <c r="FX8" s="169">
        <v>152</v>
      </c>
      <c r="FY8" s="169">
        <v>8</v>
      </c>
      <c r="FZ8" s="169">
        <v>7.5</v>
      </c>
      <c r="GA8" s="214">
        <f>IF(FY8=0," ",(VLOOKUP(FY8,PROTOKOL!$A$1:$E$29,2,FALSE))*FZ8)</f>
        <v>98</v>
      </c>
      <c r="GB8" s="170">
        <f t="shared" ref="GB8:GB71" si="16">IF(FX8=0," ",FX8-GA8)</f>
        <v>54</v>
      </c>
      <c r="GC8" s="211">
        <f>IF(FY8=0," ",VLOOKUP(FY8,PROTOKOL!$A:$E,5,FALSE))</f>
        <v>0.69150084134615386</v>
      </c>
      <c r="GD8" s="171" t="s">
        <v>142</v>
      </c>
      <c r="GE8" s="172">
        <f>IF(FY8=0," ",(GC8*GB8))</f>
        <v>37.341045432692312</v>
      </c>
      <c r="GF8" s="223" t="str">
        <f>IF(GH8=0," ",VLOOKUP(GH8,PROTOKOL!$A:$F,6,FALSE))</f>
        <v xml:space="preserve"> </v>
      </c>
      <c r="GG8" s="169"/>
      <c r="GH8" s="169"/>
      <c r="GI8" s="169"/>
      <c r="GJ8" s="214" t="str">
        <f>IF(GH8=0," ",(VLOOKUP(GH8,PROTOKOL!$A$1:$E$29,2,FALSE))*GI8)</f>
        <v xml:space="preserve"> </v>
      </c>
      <c r="GK8" s="170" t="str">
        <f t="shared" ref="GK8:GK71" si="17">IF(GG8=0," ",GG8-GJ8)</f>
        <v xml:space="preserve"> </v>
      </c>
      <c r="GL8" s="224" t="str">
        <f>IF(GH8=0," ",VLOOKUP(GH8,PROTOKOL!$A:$E,5,FALSE))</f>
        <v xml:space="preserve"> </v>
      </c>
      <c r="GM8" s="210" t="str">
        <f>IF(GH8=0," ",(GK8*GL8))</f>
        <v xml:space="preserve"> </v>
      </c>
      <c r="GN8" s="171">
        <f>GI8*2</f>
        <v>0</v>
      </c>
      <c r="GO8" s="172" t="str">
        <f>IF(GN8=0," ",GM8/GI8*GN8)</f>
        <v xml:space="preserve"> </v>
      </c>
      <c r="GQ8" s="168">
        <v>27</v>
      </c>
      <c r="GR8" s="228">
        <v>27</v>
      </c>
      <c r="GS8" s="213" t="str">
        <f>IF(GU8=0," ",VLOOKUP(GU8,PROTOKOL!$A:$F,6,FALSE))</f>
        <v>VAKUM TEST</v>
      </c>
      <c r="GT8" s="169">
        <v>231</v>
      </c>
      <c r="GU8" s="169">
        <v>4</v>
      </c>
      <c r="GV8" s="169">
        <v>7.5</v>
      </c>
      <c r="GW8" s="214">
        <f>IF(GU8=0," ",(VLOOKUP(GU8,PROTOKOL!$A$1:$E$29,2,FALSE))*GV8)</f>
        <v>150</v>
      </c>
      <c r="GX8" s="170">
        <f t="shared" ref="GX8:GX71" si="18">IF(GT8=0," ",GT8-GW8)</f>
        <v>81</v>
      </c>
      <c r="GY8" s="211">
        <f>IF(GU8=0," ",VLOOKUP(GU8,PROTOKOL!$A:$E,5,FALSE))</f>
        <v>0.44947554687499996</v>
      </c>
      <c r="GZ8" s="171" t="s">
        <v>142</v>
      </c>
      <c r="HA8" s="172">
        <f>IF(GU8=0," ",(GY8*GX8))</f>
        <v>36.407519296874995</v>
      </c>
      <c r="HB8" s="223" t="str">
        <f>IF(HD8=0," ",VLOOKUP(HD8,PROTOKOL!$A:$F,6,FALSE))</f>
        <v>VAKUM TEST</v>
      </c>
      <c r="HC8" s="169">
        <v>61</v>
      </c>
      <c r="HD8" s="169">
        <v>4</v>
      </c>
      <c r="HE8" s="169">
        <v>2</v>
      </c>
      <c r="HF8" s="214">
        <f>IF(HD8=0," ",(VLOOKUP(HD8,PROTOKOL!$A$1:$E$29,2,FALSE))*HE8)</f>
        <v>40</v>
      </c>
      <c r="HG8" s="170">
        <f t="shared" ref="HG8:HG71" si="19">IF(HC8=0," ",HC8-HF8)</f>
        <v>21</v>
      </c>
      <c r="HH8" s="224">
        <f>IF(HD8=0," ",VLOOKUP(HD8,PROTOKOL!$A:$E,5,FALSE))</f>
        <v>0.44947554687499996</v>
      </c>
      <c r="HI8" s="210">
        <f>IF(HD8=0," ",(HG8*HH8))</f>
        <v>9.4389864843749987</v>
      </c>
      <c r="HJ8" s="171">
        <f>HE8*2</f>
        <v>4</v>
      </c>
      <c r="HK8" s="172">
        <f>IF(HJ8=0," ",HI8/HE8*HJ8)</f>
        <v>18.877972968749997</v>
      </c>
      <c r="HM8" s="168">
        <v>27</v>
      </c>
      <c r="HN8" s="228">
        <v>27</v>
      </c>
      <c r="HO8" s="213" t="str">
        <f>IF(HQ8=0," ",VLOOKUP(HQ8,PROTOKOL!$A:$F,6,FALSE))</f>
        <v>VAKUM TEST</v>
      </c>
      <c r="HP8" s="169">
        <v>75</v>
      </c>
      <c r="HQ8" s="169">
        <v>4</v>
      </c>
      <c r="HR8" s="169">
        <v>2.5</v>
      </c>
      <c r="HS8" s="214">
        <f>IF(HQ8=0," ",(VLOOKUP(HQ8,PROTOKOL!$A$1:$E$29,2,FALSE))*HR8)</f>
        <v>50</v>
      </c>
      <c r="HT8" s="170">
        <f t="shared" ref="HT8:HT71" si="20">IF(HP8=0," ",HP8-HS8)</f>
        <v>25</v>
      </c>
      <c r="HU8" s="211">
        <f>IF(HQ8=0," ",VLOOKUP(HQ8,PROTOKOL!$A:$E,5,FALSE))</f>
        <v>0.44947554687499996</v>
      </c>
      <c r="HV8" s="171" t="s">
        <v>142</v>
      </c>
      <c r="HW8" s="172">
        <f>IF(HQ8=0," ",(HU8*HT8))</f>
        <v>11.236888671874999</v>
      </c>
      <c r="HX8" s="223" t="str">
        <f>IF(HZ8=0," ",VLOOKUP(HZ8,PROTOKOL!$A:$F,6,FALSE))</f>
        <v>VAKUM TEST</v>
      </c>
      <c r="HY8" s="169">
        <v>47</v>
      </c>
      <c r="HZ8" s="169">
        <v>4</v>
      </c>
      <c r="IA8" s="169">
        <v>1</v>
      </c>
      <c r="IB8" s="214">
        <f>IF(HZ8=0," ",(VLOOKUP(HZ8,PROTOKOL!$A$1:$E$29,2,FALSE))*IA8)</f>
        <v>20</v>
      </c>
      <c r="IC8" s="170">
        <f t="shared" ref="IC8:IC71" si="21">IF(HY8=0," ",HY8-IB8)</f>
        <v>27</v>
      </c>
      <c r="ID8" s="224">
        <f>IF(HZ8=0," ",VLOOKUP(HZ8,PROTOKOL!$A:$E,5,FALSE))</f>
        <v>0.44947554687499996</v>
      </c>
      <c r="IE8" s="210">
        <f>IF(HZ8=0," ",(IC8*ID8))</f>
        <v>12.135839765624999</v>
      </c>
      <c r="IF8" s="171">
        <f>IA8*2</f>
        <v>2</v>
      </c>
      <c r="IG8" s="172">
        <f>IF(IF8=0," ",IE8/IA8*IF8)</f>
        <v>24.271679531249998</v>
      </c>
      <c r="II8" s="168">
        <v>27</v>
      </c>
      <c r="IJ8" s="228">
        <v>27</v>
      </c>
      <c r="IK8" s="213" t="str">
        <f>IF(IM8=0," ",VLOOKUP(IM8,PROTOKOL!$A:$F,6,FALSE))</f>
        <v>VİTRA CLEAN</v>
      </c>
      <c r="IL8" s="169">
        <v>90</v>
      </c>
      <c r="IM8" s="169">
        <v>13</v>
      </c>
      <c r="IN8" s="169">
        <v>7.5</v>
      </c>
      <c r="IO8" s="214">
        <f>IF(IM8=0," ",(VLOOKUP(IM8,PROTOKOL!$A$1:$E$29,2,FALSE))*IN8)</f>
        <v>59</v>
      </c>
      <c r="IP8" s="170">
        <f t="shared" ref="IP8:IP71" si="22">IF(IL8=0," ",IL8-IO8)</f>
        <v>31</v>
      </c>
      <c r="IQ8" s="211">
        <f>IF(IM8=0," ",VLOOKUP(IM8,PROTOKOL!$A:$E,5,FALSE))</f>
        <v>1.1599368951612903</v>
      </c>
      <c r="IR8" s="171" t="s">
        <v>142</v>
      </c>
      <c r="IS8" s="172">
        <f>IF(IM8=0," ",(IQ8*IP8))</f>
        <v>35.958043750000002</v>
      </c>
      <c r="IT8" s="223" t="str">
        <f>IF(IV8=0," ",VLOOKUP(IV8,PROTOKOL!$A:$F,6,FALSE))</f>
        <v xml:space="preserve"> </v>
      </c>
      <c r="IU8" s="169"/>
      <c r="IV8" s="169"/>
      <c r="IW8" s="169"/>
      <c r="IX8" s="214" t="str">
        <f>IF(IV8=0," ",(VLOOKUP(IV8,PROTOKOL!$A$1:$E$29,2,FALSE))*IW8)</f>
        <v xml:space="preserve"> </v>
      </c>
      <c r="IY8" s="170" t="str">
        <f t="shared" ref="IY8:IY71" si="23">IF(IU8=0," ",IU8-IX8)</f>
        <v xml:space="preserve"> </v>
      </c>
      <c r="IZ8" s="224" t="str">
        <f>IF(IV8=0," ",VLOOKUP(IV8,PROTOKOL!$A:$E,5,FALSE))</f>
        <v xml:space="preserve"> </v>
      </c>
      <c r="JA8" s="210" t="str">
        <f>IF(IV8=0," ",(IY8*IZ8))</f>
        <v xml:space="preserve"> </v>
      </c>
      <c r="JB8" s="171">
        <f>IW8*2</f>
        <v>0</v>
      </c>
      <c r="JC8" s="172" t="str">
        <f>IF(JB8=0," ",JA8/IW8*JB8)</f>
        <v xml:space="preserve"> </v>
      </c>
      <c r="JE8" s="168">
        <v>27</v>
      </c>
      <c r="JF8" s="228">
        <v>27</v>
      </c>
      <c r="JG8" s="213" t="str">
        <f>IF(JI8=0," ",VLOOKUP(JI8,PROTOKOL!$A:$F,6,FALSE))</f>
        <v>WNZL. LAV. VE DUV. ASMA KLZ</v>
      </c>
      <c r="JH8" s="169">
        <v>220</v>
      </c>
      <c r="JI8" s="169">
        <v>1</v>
      </c>
      <c r="JJ8" s="169">
        <v>7.5</v>
      </c>
      <c r="JK8" s="214">
        <f>IF(JI8=0," ",(VLOOKUP(JI8,PROTOKOL!$A$1:$E$29,2,FALSE))*JJ8)</f>
        <v>144</v>
      </c>
      <c r="JL8" s="170">
        <f t="shared" ref="JL8:JL71" si="24">IF(JH8=0," ",JH8-JK8)</f>
        <v>76</v>
      </c>
      <c r="JM8" s="211">
        <f>IF(JI8=0," ",VLOOKUP(JI8,PROTOKOL!$A:$E,5,FALSE))</f>
        <v>0.4731321546052632</v>
      </c>
      <c r="JN8" s="171" t="s">
        <v>142</v>
      </c>
      <c r="JO8" s="172">
        <f>IF(JI8=0," ",(JM8*JL8))</f>
        <v>35.958043750000002</v>
      </c>
      <c r="JP8" s="223" t="str">
        <f>IF(JR8=0," ",VLOOKUP(JR8,PROTOKOL!$A:$F,6,FALSE))</f>
        <v>TAH.BORU MONTAJ</v>
      </c>
      <c r="JQ8" s="169">
        <v>51</v>
      </c>
      <c r="JR8" s="169">
        <v>3</v>
      </c>
      <c r="JS8" s="169">
        <v>2.5</v>
      </c>
      <c r="JT8" s="214">
        <f>IF(JR8=0," ",(VLOOKUP(JR8,PROTOKOL!$A$1:$E$29,2,FALSE))*JS8)</f>
        <v>32.666666666666664</v>
      </c>
      <c r="JU8" s="170">
        <f t="shared" ref="JU8:JU71" si="25">IF(JQ8=0," ",JQ8-JT8)</f>
        <v>18.333333333333336</v>
      </c>
      <c r="JV8" s="224">
        <f>IF(JR8=0," ",VLOOKUP(JR8,PROTOKOL!$A:$E,5,FALSE))</f>
        <v>0.69150084134615386</v>
      </c>
      <c r="JW8" s="210">
        <f>IF(JR8=0," ",(JU8*JV8))</f>
        <v>12.677515424679489</v>
      </c>
      <c r="JX8" s="171">
        <f>JS8*2</f>
        <v>5</v>
      </c>
      <c r="JY8" s="172">
        <f>IF(JX8=0," ",JW8/JS8*JX8)</f>
        <v>25.355030849358975</v>
      </c>
      <c r="KA8" s="168">
        <v>27</v>
      </c>
      <c r="KB8" s="228">
        <v>27</v>
      </c>
      <c r="KC8" s="213" t="str">
        <f>IF(KE8=0," ",VLOOKUP(KE8,PROTOKOL!$A:$F,6,FALSE))</f>
        <v>WNZL. YERD.KLZ. TAŞLAMA</v>
      </c>
      <c r="KD8" s="169">
        <v>28</v>
      </c>
      <c r="KE8" s="169">
        <v>2</v>
      </c>
      <c r="KF8" s="169">
        <v>1.5</v>
      </c>
      <c r="KG8" s="214">
        <f>IF(KE8=0," ",(VLOOKUP(KE8,PROTOKOL!$A$1:$E$29,2,FALSE))*KF8)</f>
        <v>24.800000000000004</v>
      </c>
      <c r="KH8" s="170">
        <f t="shared" ref="KH8:KH71" si="26">IF(KD8=0," ",KD8-KG8)</f>
        <v>3.1999999999999957</v>
      </c>
      <c r="KI8" s="211">
        <f>IF(KE8=0," ",VLOOKUP(KE8,PROTOKOL!$A:$E,5,FALSE))</f>
        <v>0.54481884469696984</v>
      </c>
      <c r="KJ8" s="171" t="s">
        <v>142</v>
      </c>
      <c r="KK8" s="172">
        <f>IF(KE8=0," ",(KI8*KH8))</f>
        <v>1.7434203030303013</v>
      </c>
      <c r="KL8" s="223" t="str">
        <f>IF(KN8=0," ",VLOOKUP(KN8,PROTOKOL!$A:$F,6,FALSE))</f>
        <v>WNZL. YERD.KLZ. TAŞLAMA</v>
      </c>
      <c r="KM8" s="169">
        <v>62</v>
      </c>
      <c r="KN8" s="169">
        <v>2</v>
      </c>
      <c r="KO8" s="169">
        <v>2.5</v>
      </c>
      <c r="KP8" s="214">
        <f>IF(KN8=0," ",(VLOOKUP(KN8,PROTOKOL!$A$1:$E$29,2,FALSE))*KO8)</f>
        <v>41.333333333333336</v>
      </c>
      <c r="KQ8" s="170">
        <f t="shared" ref="KQ8:KQ71" si="27">IF(KM8=0," ",KM8-KP8)</f>
        <v>20.666666666666664</v>
      </c>
      <c r="KR8" s="224">
        <f>IF(KN8=0," ",VLOOKUP(KN8,PROTOKOL!$A:$E,5,FALSE))</f>
        <v>0.54481884469696984</v>
      </c>
      <c r="KS8" s="210">
        <f>IF(KN8=0," ",(KQ8*KR8))</f>
        <v>11.259589457070708</v>
      </c>
      <c r="KT8" s="171">
        <f>KO8*2</f>
        <v>5</v>
      </c>
      <c r="KU8" s="172">
        <f>IF(KT8=0," ",KS8/KO8*KT8)</f>
        <v>22.519178914141417</v>
      </c>
      <c r="KW8" s="168">
        <v>27</v>
      </c>
      <c r="KX8" s="228">
        <v>27</v>
      </c>
      <c r="KY8" s="213" t="str">
        <f>IF(LA8=0," ",VLOOKUP(LA8,PROTOKOL!$A:$F,6,FALSE))</f>
        <v>SIZDIRMAZLIK TAMİR</v>
      </c>
      <c r="KZ8" s="169">
        <v>120</v>
      </c>
      <c r="LA8" s="169">
        <v>12</v>
      </c>
      <c r="LB8" s="169">
        <v>7.5</v>
      </c>
      <c r="LC8" s="214">
        <f>IF(LA8=0," ",(VLOOKUP(LA8,PROTOKOL!$A$1:$E$29,2,FALSE))*LB8)</f>
        <v>78</v>
      </c>
      <c r="LD8" s="170">
        <f t="shared" ref="LD8:LD71" si="28">IF(KZ8=0," ",KZ8-LC8)</f>
        <v>42</v>
      </c>
      <c r="LE8" s="211">
        <f>IF(LA8=0," ",VLOOKUP(LA8,PROTOKOL!$A:$E,5,FALSE))</f>
        <v>0.8561438988095238</v>
      </c>
      <c r="LF8" s="171" t="s">
        <v>142</v>
      </c>
      <c r="LG8" s="172">
        <f>IF(LA8=0," ",(LE8*LD8))</f>
        <v>35.958043750000002</v>
      </c>
      <c r="LH8" s="223" t="str">
        <f>IF(LJ8=0," ",VLOOKUP(LJ8,PROTOKOL!$A:$F,6,FALSE))</f>
        <v xml:space="preserve"> </v>
      </c>
      <c r="LI8" s="169"/>
      <c r="LJ8" s="169"/>
      <c r="LK8" s="169"/>
      <c r="LL8" s="214" t="str">
        <f>IF(LJ8=0," ",(VLOOKUP(LJ8,PROTOKOL!$A$1:$E$29,2,FALSE))*LK8)</f>
        <v xml:space="preserve"> </v>
      </c>
      <c r="LM8" s="170" t="str">
        <f t="shared" ref="LM8:LM71" si="29">IF(LI8=0," ",LI8-LL8)</f>
        <v xml:space="preserve"> </v>
      </c>
      <c r="LN8" s="224" t="str">
        <f>IF(LJ8=0," ",VLOOKUP(LJ8,PROTOKOL!$A:$E,5,FALSE))</f>
        <v xml:space="preserve"> </v>
      </c>
      <c r="LO8" s="210" t="str">
        <f>IF(LJ8=0," ",(LM8*LN8))</f>
        <v xml:space="preserve"> </v>
      </c>
      <c r="LP8" s="171">
        <f>LK8*2</f>
        <v>0</v>
      </c>
      <c r="LQ8" s="172" t="str">
        <f>IF(LP8=0," ",LO8/LK8*LP8)</f>
        <v xml:space="preserve"> </v>
      </c>
      <c r="LS8" s="168">
        <v>27</v>
      </c>
      <c r="LT8" s="228">
        <v>27</v>
      </c>
      <c r="LU8" s="213" t="str">
        <f>IF(LW8=0," ",VLOOKUP(LW8,PROTOKOL!$A:$F,6,FALSE))</f>
        <v>VİTRA CLEAN</v>
      </c>
      <c r="LV8" s="169">
        <v>24</v>
      </c>
      <c r="LW8" s="169">
        <v>13</v>
      </c>
      <c r="LX8" s="169">
        <v>2</v>
      </c>
      <c r="LY8" s="214">
        <f>IF(LW8=0," ",(VLOOKUP(LW8,PROTOKOL!$A$1:$E$29,2,FALSE))*LX8)</f>
        <v>15.733333333333333</v>
      </c>
      <c r="LZ8" s="170">
        <f t="shared" ref="LZ8:LZ71" si="30">IF(LV8=0," ",LV8-LY8)</f>
        <v>8.2666666666666675</v>
      </c>
      <c r="MA8" s="211">
        <f>IF(LW8=0," ",VLOOKUP(LW8,PROTOKOL!$A:$E,5,FALSE))</f>
        <v>1.1599368951612903</v>
      </c>
      <c r="MB8" s="171" t="s">
        <v>142</v>
      </c>
      <c r="MC8" s="172">
        <f>IF(LW8=0," ",(MA8*LZ8))</f>
        <v>9.5888116666666665</v>
      </c>
      <c r="MD8" s="223" t="str">
        <f>IF(MF8=0," ",VLOOKUP(MF8,PROTOKOL!$A:$F,6,FALSE))</f>
        <v>VAKUM TEST</v>
      </c>
      <c r="ME8" s="169">
        <v>90</v>
      </c>
      <c r="MF8" s="169">
        <v>4</v>
      </c>
      <c r="MG8" s="169">
        <v>3</v>
      </c>
      <c r="MH8" s="214">
        <f>IF(MF8=0," ",(VLOOKUP(MF8,PROTOKOL!$A$1:$E$29,2,FALSE))*MG8)</f>
        <v>60</v>
      </c>
      <c r="MI8" s="170">
        <f t="shared" ref="MI8:MI71" si="31">IF(ME8=0," ",ME8-MH8)</f>
        <v>30</v>
      </c>
      <c r="MJ8" s="224">
        <f>IF(MF8=0," ",VLOOKUP(MF8,PROTOKOL!$A:$E,5,FALSE))</f>
        <v>0.44947554687499996</v>
      </c>
      <c r="MK8" s="210">
        <f>IF(MF8=0," ",(MI8*MJ8))</f>
        <v>13.484266406249999</v>
      </c>
      <c r="ML8" s="171">
        <f>MG8*2</f>
        <v>6</v>
      </c>
      <c r="MM8" s="172">
        <f>IF(ML8=0," ",MK8/MG8*ML8)</f>
        <v>26.968532812499994</v>
      </c>
      <c r="MO8" s="168">
        <v>27</v>
      </c>
      <c r="MP8" s="228">
        <v>27</v>
      </c>
      <c r="MQ8" s="213" t="str">
        <f>IF(MS8=0," ",VLOOKUP(MS8,PROTOKOL!$A:$F,6,FALSE))</f>
        <v>SIZDIRMAZLIK TAMİR</v>
      </c>
      <c r="MR8" s="169">
        <v>120</v>
      </c>
      <c r="MS8" s="169">
        <v>12</v>
      </c>
      <c r="MT8" s="169">
        <v>7.5</v>
      </c>
      <c r="MU8" s="214">
        <f>IF(MS8=0," ",(VLOOKUP(MS8,PROTOKOL!$A$1:$E$29,2,FALSE))*MT8)</f>
        <v>78</v>
      </c>
      <c r="MV8" s="170">
        <f t="shared" ref="MV8:MV71" si="32">IF(MR8=0," ",MR8-MU8)</f>
        <v>42</v>
      </c>
      <c r="MW8" s="211">
        <f>IF(MS8=0," ",VLOOKUP(MS8,PROTOKOL!$A:$E,5,FALSE))</f>
        <v>0.8561438988095238</v>
      </c>
      <c r="MX8" s="171" t="s">
        <v>142</v>
      </c>
      <c r="MY8" s="172">
        <f>IF(MS8=0," ",(MW8*MV8))</f>
        <v>35.958043750000002</v>
      </c>
      <c r="MZ8" s="223" t="str">
        <f>IF(NB8=0," ",VLOOKUP(NB8,PROTOKOL!$A:$F,6,FALSE))</f>
        <v>ÜRÜN KONTROL</v>
      </c>
      <c r="NA8" s="169">
        <v>1</v>
      </c>
      <c r="NB8" s="169">
        <v>20</v>
      </c>
      <c r="NC8" s="169">
        <v>2.5</v>
      </c>
      <c r="ND8" s="214">
        <f>IF(NB8=0," ",(VLOOKUP(NB8,PROTOKOL!$A$1:$E$29,2,FALSE))*NC8)</f>
        <v>0</v>
      </c>
      <c r="NE8" s="170">
        <f t="shared" ref="NE8:NE71" si="33">IF(NA8=0," ",NA8-ND8)</f>
        <v>1</v>
      </c>
      <c r="NF8" s="224" t="e">
        <f>IF(NB8=0," ",VLOOKUP(NB8,PROTOKOL!$A:$E,5,FALSE))</f>
        <v>#DIV/0!</v>
      </c>
      <c r="NG8" s="210" t="e">
        <f>IF(NB8=0," ",(NE8*NF8))/7.5*2.5</f>
        <v>#DIV/0!</v>
      </c>
      <c r="NH8" s="171">
        <f>NC8*2</f>
        <v>5</v>
      </c>
      <c r="NI8" s="172" t="e">
        <f>IF(NH8=0," ",NG8/NC8*NH8)</f>
        <v>#DIV/0!</v>
      </c>
      <c r="NK8" s="168">
        <v>27</v>
      </c>
      <c r="NL8" s="228">
        <v>27</v>
      </c>
      <c r="NM8" s="213" t="str">
        <f>IF(NO8=0," ",VLOOKUP(NO8,PROTOKOL!$A:$F,6,FALSE))</f>
        <v>VAKUM TEST</v>
      </c>
      <c r="NN8" s="169">
        <v>16</v>
      </c>
      <c r="NO8" s="169">
        <v>4</v>
      </c>
      <c r="NP8" s="169">
        <v>0.5</v>
      </c>
      <c r="NQ8" s="214">
        <f>IF(NO8=0," ",(VLOOKUP(NO8,PROTOKOL!$A$1:$E$29,2,FALSE))*NP8)</f>
        <v>10</v>
      </c>
      <c r="NR8" s="170">
        <f t="shared" ref="NR8:NR71" si="34">IF(NN8=0," ",NN8-NQ8)</f>
        <v>6</v>
      </c>
      <c r="NS8" s="211">
        <f>IF(NO8=0," ",VLOOKUP(NO8,PROTOKOL!$A:$E,5,FALSE))</f>
        <v>0.44947554687499996</v>
      </c>
      <c r="NT8" s="171" t="s">
        <v>142</v>
      </c>
      <c r="NU8" s="172">
        <f>IF(NO8=0," ",(NS8*NR8))</f>
        <v>2.6968532812499997</v>
      </c>
      <c r="NV8" s="223" t="str">
        <f>IF(NX8=0," ",VLOOKUP(NX8,PROTOKOL!$A:$F,6,FALSE))</f>
        <v>PERDE KESME SULU SİST.</v>
      </c>
      <c r="NW8" s="169">
        <v>31</v>
      </c>
      <c r="NX8" s="169">
        <v>8</v>
      </c>
      <c r="NY8" s="169">
        <v>1.5</v>
      </c>
      <c r="NZ8" s="214">
        <f>IF(NX8=0," ",(VLOOKUP(NX8,PROTOKOL!$A$1:$E$29,2,FALSE))*NY8)</f>
        <v>19.600000000000001</v>
      </c>
      <c r="OA8" s="170">
        <f t="shared" ref="OA8:OA71" si="35">IF(NW8=0," ",NW8-NZ8)</f>
        <v>11.399999999999999</v>
      </c>
      <c r="OB8" s="224">
        <f>IF(NX8=0," ",VLOOKUP(NX8,PROTOKOL!$A:$E,5,FALSE))</f>
        <v>0.69150084134615386</v>
      </c>
      <c r="OC8" s="210">
        <f>IF(NX8=0," ",(OA8*OB8))</f>
        <v>7.8831095913461526</v>
      </c>
      <c r="OD8" s="171">
        <f>NY8*2</f>
        <v>3</v>
      </c>
      <c r="OE8" s="172">
        <f>IF(OD8=0," ",OC8/NY8*OD8)</f>
        <v>15.766219182692307</v>
      </c>
      <c r="OG8" s="168">
        <v>27</v>
      </c>
      <c r="OH8" s="228">
        <v>27</v>
      </c>
      <c r="OI8" s="213" t="str">
        <f>IF(OK8=0," ",VLOOKUP(OK8,PROTOKOL!$A:$F,6,FALSE))</f>
        <v>VAKUM TEST</v>
      </c>
      <c r="OJ8" s="169">
        <v>185</v>
      </c>
      <c r="OK8" s="169">
        <v>4</v>
      </c>
      <c r="OL8" s="169">
        <v>6</v>
      </c>
      <c r="OM8" s="214">
        <f>IF(OK8=0," ",(VLOOKUP(OK8,PROTOKOL!$A$1:$E$29,2,FALSE))*OL8)</f>
        <v>120</v>
      </c>
      <c r="ON8" s="170">
        <f t="shared" ref="ON8:ON71" si="36">IF(OJ8=0," ",OJ8-OM8)</f>
        <v>65</v>
      </c>
      <c r="OO8" s="211">
        <f>IF(OK8=0," ",VLOOKUP(OK8,PROTOKOL!$A:$E,5,FALSE))</f>
        <v>0.44947554687499996</v>
      </c>
      <c r="OP8" s="171" t="s">
        <v>142</v>
      </c>
      <c r="OQ8" s="172">
        <f>IF(OK8=0," ",(OO8*ON8))</f>
        <v>29.215910546874998</v>
      </c>
      <c r="OR8" s="223" t="str">
        <f>IF(OT8=0," ",VLOOKUP(OT8,PROTOKOL!$A:$F,6,FALSE))</f>
        <v xml:space="preserve"> </v>
      </c>
      <c r="OS8" s="169"/>
      <c r="OT8" s="169"/>
      <c r="OU8" s="169"/>
      <c r="OV8" s="214" t="str">
        <f>IF(OT8=0," ",(VLOOKUP(OT8,PROTOKOL!$A$1:$E$29,2,FALSE))*OU8)</f>
        <v xml:space="preserve"> </v>
      </c>
      <c r="OW8" s="170" t="str">
        <f t="shared" ref="OW8:OW71" si="37">IF(OS8=0," ",OS8-OV8)</f>
        <v xml:space="preserve"> </v>
      </c>
      <c r="OX8" s="224" t="str">
        <f>IF(OT8=0," ",VLOOKUP(OT8,PROTOKOL!$A:$E,5,FALSE))</f>
        <v xml:space="preserve"> </v>
      </c>
      <c r="OY8" s="210" t="str">
        <f>IF(OT8=0," ",(OW8*OX8))</f>
        <v xml:space="preserve"> </v>
      </c>
      <c r="OZ8" s="171">
        <f>OU8*2</f>
        <v>0</v>
      </c>
      <c r="PA8" s="172" t="str">
        <f>IF(OZ8=0," ",OY8/OU8*OZ8)</f>
        <v xml:space="preserve"> </v>
      </c>
      <c r="PC8" s="168">
        <v>27</v>
      </c>
      <c r="PD8" s="228">
        <v>27</v>
      </c>
      <c r="PE8" s="213" t="str">
        <f>IF(PG8=0," ",VLOOKUP(PG8,PROTOKOL!$A:$F,6,FALSE))</f>
        <v>WNZL. LAV. VE DUV. ASMA KLZ</v>
      </c>
      <c r="PF8" s="169">
        <v>207</v>
      </c>
      <c r="PG8" s="169">
        <v>1</v>
      </c>
      <c r="PH8" s="169">
        <v>7</v>
      </c>
      <c r="PI8" s="214">
        <f>IF(PG8=0," ",(VLOOKUP(PG8,PROTOKOL!$A$1:$E$29,2,FALSE))*PH8)</f>
        <v>134.4</v>
      </c>
      <c r="PJ8" s="170">
        <f t="shared" ref="PJ8:PJ71" si="38">IF(PF8=0," ",PF8-PI8)</f>
        <v>72.599999999999994</v>
      </c>
      <c r="PK8" s="211">
        <f>IF(PG8=0," ",VLOOKUP(PG8,PROTOKOL!$A:$E,5,FALSE))</f>
        <v>0.4731321546052632</v>
      </c>
      <c r="PL8" s="171" t="s">
        <v>142</v>
      </c>
      <c r="PM8" s="172">
        <f>IF(PG8=0," ",(PK8*PJ8))</f>
        <v>34.349394424342108</v>
      </c>
      <c r="PN8" s="223" t="str">
        <f>IF(PP8=0," ",VLOOKUP(PP8,PROTOKOL!$A:$F,6,FALSE))</f>
        <v>VAKUM TEST</v>
      </c>
      <c r="PO8" s="169">
        <v>90</v>
      </c>
      <c r="PP8" s="169">
        <v>4</v>
      </c>
      <c r="PQ8" s="169">
        <v>3</v>
      </c>
      <c r="PR8" s="214">
        <f>IF(PP8=0," ",(VLOOKUP(PP8,PROTOKOL!$A$1:$E$29,2,FALSE))*PQ8)</f>
        <v>60</v>
      </c>
      <c r="PS8" s="170">
        <f t="shared" ref="PS8:PS71" si="39">IF(PO8=0," ",PO8-PR8)</f>
        <v>30</v>
      </c>
      <c r="PT8" s="224">
        <f>IF(PP8=0," ",VLOOKUP(PP8,PROTOKOL!$A:$E,5,FALSE))</f>
        <v>0.44947554687499996</v>
      </c>
      <c r="PU8" s="210">
        <f>IF(PP8=0," ",(PS8*PT8))</f>
        <v>13.484266406249999</v>
      </c>
      <c r="PV8" s="171">
        <f>PQ8*2</f>
        <v>6</v>
      </c>
      <c r="PW8" s="172">
        <f>IF(PV8=0," ",PU8/PQ8*PV8)</f>
        <v>26.968532812499994</v>
      </c>
      <c r="PY8" s="168">
        <v>27</v>
      </c>
      <c r="PZ8" s="228">
        <v>27</v>
      </c>
      <c r="QA8" s="213" t="str">
        <f>IF(QC8=0," ",VLOOKUP(QC8,PROTOKOL!$A:$F,6,FALSE))</f>
        <v>VAKUM TEST</v>
      </c>
      <c r="QB8" s="169">
        <v>231</v>
      </c>
      <c r="QC8" s="169">
        <v>4</v>
      </c>
      <c r="QD8" s="169">
        <v>7.5</v>
      </c>
      <c r="QE8" s="214">
        <f>IF(QC8=0," ",(VLOOKUP(QC8,PROTOKOL!$A$1:$E$29,2,FALSE))*QD8)</f>
        <v>150</v>
      </c>
      <c r="QF8" s="170">
        <f t="shared" ref="QF8:QF71" si="40">IF(QB8=0," ",QB8-QE8)</f>
        <v>81</v>
      </c>
      <c r="QG8" s="211">
        <f>IF(QC8=0," ",VLOOKUP(QC8,PROTOKOL!$A:$E,5,FALSE))</f>
        <v>0.44947554687499996</v>
      </c>
      <c r="QH8" s="171" t="s">
        <v>142</v>
      </c>
      <c r="QI8" s="172">
        <f>IF(QC8=0," ",(QG8*QF8))</f>
        <v>36.407519296874995</v>
      </c>
      <c r="QJ8" s="223" t="str">
        <f>IF(QL8=0," ",VLOOKUP(QL8,PROTOKOL!$A:$F,6,FALSE))</f>
        <v>VAKUM TEST</v>
      </c>
      <c r="QK8" s="169">
        <v>95</v>
      </c>
      <c r="QL8" s="169">
        <v>4</v>
      </c>
      <c r="QM8" s="169">
        <v>3</v>
      </c>
      <c r="QN8" s="214">
        <f>IF(QL8=0," ",(VLOOKUP(QL8,PROTOKOL!$A$1:$E$29,2,FALSE))*QM8)</f>
        <v>60</v>
      </c>
      <c r="QO8" s="170">
        <f t="shared" ref="QO8:QO71" si="41">IF(QK8=0," ",QK8-QN8)</f>
        <v>35</v>
      </c>
      <c r="QP8" s="224">
        <f>IF(QL8=0," ",VLOOKUP(QL8,PROTOKOL!$A:$E,5,FALSE))</f>
        <v>0.44947554687499996</v>
      </c>
      <c r="QQ8" s="210">
        <f>IF(QL8=0," ",(QO8*QP8))</f>
        <v>15.731644140624999</v>
      </c>
      <c r="QR8" s="171">
        <f>QM8*2</f>
        <v>6</v>
      </c>
      <c r="QS8" s="172">
        <f>IF(QR8=0," ",QQ8/QM8*QR8)</f>
        <v>31.463288281250001</v>
      </c>
      <c r="QU8" s="168">
        <v>27</v>
      </c>
      <c r="QV8" s="228">
        <v>27</v>
      </c>
      <c r="QW8" s="213" t="str">
        <f>IF(QY8=0," ",VLOOKUP(QY8,PROTOKOL!$A:$F,6,FALSE))</f>
        <v>PANTOGRAF KLOZET  PİSUAR  TAŞLAMA</v>
      </c>
      <c r="QX8" s="169">
        <v>105</v>
      </c>
      <c r="QY8" s="169">
        <v>10</v>
      </c>
      <c r="QZ8" s="169">
        <v>7.5</v>
      </c>
      <c r="RA8" s="214">
        <f>IF(QY8=0," ",(VLOOKUP(QY8,PROTOKOL!$A$1:$E$29,2,FALSE))*QZ8)</f>
        <v>65</v>
      </c>
      <c r="RB8" s="170">
        <f t="shared" ref="RB8:RB71" si="42">IF(QX8=0," ",QX8-RA8)</f>
        <v>40</v>
      </c>
      <c r="RC8" s="211">
        <f>IF(QY8=0," ",VLOOKUP(QY8,PROTOKOL!$A:$E,5,FALSE))</f>
        <v>1.0273726785714283</v>
      </c>
      <c r="RD8" s="171" t="s">
        <v>142</v>
      </c>
      <c r="RE8" s="172">
        <f>IF(QY8=0," ",(RC8*RB8))</f>
        <v>41.094907142857132</v>
      </c>
      <c r="RF8" s="223" t="str">
        <f>IF(RH8=0," ",VLOOKUP(RH8,PROTOKOL!$A:$F,6,FALSE))</f>
        <v xml:space="preserve"> </v>
      </c>
      <c r="RG8" s="169"/>
      <c r="RH8" s="169"/>
      <c r="RI8" s="169"/>
      <c r="RJ8" s="214" t="str">
        <f>IF(RH8=0," ",(VLOOKUP(RH8,PROTOKOL!$A$1:$E$29,2,FALSE))*RI8)</f>
        <v xml:space="preserve"> </v>
      </c>
      <c r="RK8" s="170" t="str">
        <f t="shared" ref="RK8:RK71" si="43">IF(RG8=0," ",RG8-RJ8)</f>
        <v xml:space="preserve"> </v>
      </c>
      <c r="RL8" s="224" t="str">
        <f>IF(RH8=0," ",VLOOKUP(RH8,PROTOKOL!$A:$E,5,FALSE))</f>
        <v xml:space="preserve"> </v>
      </c>
      <c r="RM8" s="210" t="str">
        <f>IF(RH8=0," ",(RK8*RL8))</f>
        <v xml:space="preserve"> </v>
      </c>
      <c r="RN8" s="171">
        <f>RI8*2</f>
        <v>0</v>
      </c>
      <c r="RO8" s="172" t="str">
        <f>IF(RN8=0," ",RM8/RI8*RN8)</f>
        <v xml:space="preserve"> </v>
      </c>
      <c r="RQ8" s="168">
        <v>27</v>
      </c>
      <c r="RR8" s="228">
        <v>27</v>
      </c>
      <c r="RS8" s="213" t="str">
        <f>IF(RU8=0," ",VLOOKUP(RU8,PROTOKOL!$A:$F,6,FALSE))</f>
        <v>VAKUM TEST</v>
      </c>
      <c r="RT8" s="169">
        <v>150</v>
      </c>
      <c r="RU8" s="169">
        <v>4</v>
      </c>
      <c r="RV8" s="169">
        <v>5</v>
      </c>
      <c r="RW8" s="214">
        <f>IF(RU8=0," ",(VLOOKUP(RU8,PROTOKOL!$A$1:$E$29,2,FALSE))*RV8)</f>
        <v>100</v>
      </c>
      <c r="RX8" s="170">
        <f t="shared" ref="RX8:RX71" si="44">IF(RT8=0," ",RT8-RW8)</f>
        <v>50</v>
      </c>
      <c r="RY8" s="211">
        <f>IF(RU8=0," ",VLOOKUP(RU8,PROTOKOL!$A:$E,5,FALSE))</f>
        <v>0.44947554687499996</v>
      </c>
      <c r="RZ8" s="171" t="s">
        <v>142</v>
      </c>
      <c r="SA8" s="172">
        <f>IF(RU8=0," ",(RY8*RX8))</f>
        <v>22.473777343749997</v>
      </c>
      <c r="SB8" s="223" t="str">
        <f>IF(SD8=0," ",VLOOKUP(SD8,PROTOKOL!$A:$F,6,FALSE))</f>
        <v>VAKUM TEST</v>
      </c>
      <c r="SC8" s="169">
        <v>92</v>
      </c>
      <c r="SD8" s="169">
        <v>4</v>
      </c>
      <c r="SE8" s="169">
        <v>3</v>
      </c>
      <c r="SF8" s="214">
        <f>IF(SD8=0," ",(VLOOKUP(SD8,PROTOKOL!$A$1:$E$29,2,FALSE))*SE8)</f>
        <v>60</v>
      </c>
      <c r="SG8" s="170">
        <f t="shared" ref="SG8:SG71" si="45">IF(SC8=0," ",SC8-SF8)</f>
        <v>32</v>
      </c>
      <c r="SH8" s="224">
        <f>IF(SD8=0," ",VLOOKUP(SD8,PROTOKOL!$A:$E,5,FALSE))</f>
        <v>0.44947554687499996</v>
      </c>
      <c r="SI8" s="210">
        <f>IF(SD8=0," ",(SG8*SH8))</f>
        <v>14.383217499999999</v>
      </c>
      <c r="SJ8" s="171">
        <f>SE8*2</f>
        <v>6</v>
      </c>
      <c r="SK8" s="172">
        <f>IF(SJ8=0," ",SI8/SE8*SJ8)</f>
        <v>28.766435000000001</v>
      </c>
      <c r="SM8" s="168">
        <v>27</v>
      </c>
      <c r="SN8" s="228">
        <v>27</v>
      </c>
      <c r="SO8" s="213" t="str">
        <f>IF(SQ8=0," ",VLOOKUP(SQ8,PROTOKOL!$A:$F,6,FALSE))</f>
        <v>VAKUM TEST</v>
      </c>
      <c r="SP8" s="169">
        <v>241</v>
      </c>
      <c r="SQ8" s="169">
        <v>4</v>
      </c>
      <c r="SR8" s="169">
        <v>7.5</v>
      </c>
      <c r="SS8" s="214">
        <f>IF(SQ8=0," ",(VLOOKUP(SQ8,PROTOKOL!$A$1:$E$29,2,FALSE))*SR8)</f>
        <v>150</v>
      </c>
      <c r="ST8" s="170">
        <f t="shared" ref="ST8:ST71" si="46">IF(SP8=0," ",SP8-SS8)</f>
        <v>91</v>
      </c>
      <c r="SU8" s="211">
        <f>IF(SQ8=0," ",VLOOKUP(SQ8,PROTOKOL!$A:$E,5,FALSE))</f>
        <v>0.44947554687499996</v>
      </c>
      <c r="SV8" s="171" t="s">
        <v>142</v>
      </c>
      <c r="SW8" s="172">
        <f>IF(SQ8=0," ",(SU8*ST8))</f>
        <v>40.902274765624995</v>
      </c>
      <c r="SX8" s="223" t="str">
        <f>IF(SZ8=0," ",VLOOKUP(SZ8,PROTOKOL!$A:$F,6,FALSE))</f>
        <v xml:space="preserve"> </v>
      </c>
      <c r="SY8" s="169"/>
      <c r="SZ8" s="169"/>
      <c r="TA8" s="169"/>
      <c r="TB8" s="214" t="str">
        <f>IF(SZ8=0," ",(VLOOKUP(SZ8,PROTOKOL!$A$1:$E$29,2,FALSE))*TA8)</f>
        <v xml:space="preserve"> </v>
      </c>
      <c r="TC8" s="170" t="str">
        <f t="shared" ref="TC8:TC71" si="47">IF(SY8=0," ",SY8-TB8)</f>
        <v xml:space="preserve"> </v>
      </c>
      <c r="TD8" s="224" t="str">
        <f>IF(SZ8=0," ",VLOOKUP(SZ8,PROTOKOL!$A:$E,5,FALSE))</f>
        <v xml:space="preserve"> </v>
      </c>
      <c r="TE8" s="210" t="str">
        <f>IF(SZ8=0," ",(TC8*TD8))</f>
        <v xml:space="preserve"> </v>
      </c>
      <c r="TF8" s="171">
        <f>TA8*2</f>
        <v>0</v>
      </c>
      <c r="TG8" s="172" t="str">
        <f>IF(TF8=0," ",TE8/TA8*TF8)</f>
        <v xml:space="preserve"> </v>
      </c>
      <c r="TI8" s="168">
        <v>27</v>
      </c>
      <c r="TJ8" s="228">
        <v>27</v>
      </c>
      <c r="TK8" s="213" t="s">
        <v>143</v>
      </c>
      <c r="TL8" s="169"/>
      <c r="TM8" s="169"/>
      <c r="TN8" s="169"/>
      <c r="TO8" s="214" t="str">
        <f>IF(TM8=0," ",(VLOOKUP(TM8,PROTOKOL!$A$1:$E$29,2,FALSE))*TN8)</f>
        <v xml:space="preserve"> </v>
      </c>
      <c r="TP8" s="170" t="str">
        <f t="shared" ref="TP8:TP71" si="48">IF(TL8=0," ",TL8-TO8)</f>
        <v xml:space="preserve"> </v>
      </c>
      <c r="TQ8" s="211" t="str">
        <f>IF(TM8=0," ",VLOOKUP(TM8,PROTOKOL!$A:$E,5,FALSE))</f>
        <v xml:space="preserve"> </v>
      </c>
      <c r="TR8" s="171" t="s">
        <v>142</v>
      </c>
      <c r="TS8" s="172" t="str">
        <f>IF(TM8=0," ",(TQ8*TP8))</f>
        <v xml:space="preserve"> </v>
      </c>
      <c r="TT8" s="223" t="str">
        <f>IF(TV8=0," ",VLOOKUP(TV8,PROTOKOL!$A:$F,6,FALSE))</f>
        <v xml:space="preserve"> </v>
      </c>
      <c r="TU8" s="169"/>
      <c r="TV8" s="169"/>
      <c r="TW8" s="169"/>
      <c r="TX8" s="214" t="str">
        <f>IF(TV8=0," ",(VLOOKUP(TV8,PROTOKOL!$A$1:$E$29,2,FALSE))*TW8)</f>
        <v xml:space="preserve"> </v>
      </c>
      <c r="TY8" s="170" t="str">
        <f t="shared" ref="TY8:TY71" si="49">IF(TU8=0," ",TU8-TX8)</f>
        <v xml:space="preserve"> </v>
      </c>
      <c r="TZ8" s="224" t="str">
        <f>IF(TV8=0," ",VLOOKUP(TV8,PROTOKOL!$A:$E,5,FALSE))</f>
        <v xml:space="preserve"> </v>
      </c>
      <c r="UA8" s="210" t="str">
        <f>IF(TV8=0," ",(TY8*TZ8))</f>
        <v xml:space="preserve"> </v>
      </c>
      <c r="UB8" s="171">
        <f>TW8*2</f>
        <v>0</v>
      </c>
      <c r="UC8" s="172" t="str">
        <f>IF(UB8=0," ",UA8/TW8*UB8)</f>
        <v xml:space="preserve"> </v>
      </c>
      <c r="UE8" s="168">
        <v>27</v>
      </c>
      <c r="UF8" s="228">
        <v>27</v>
      </c>
      <c r="UG8" s="213" t="str">
        <f>IF(UI8=0," ",VLOOKUP(UI8,PROTOKOL!$A:$F,6,FALSE))</f>
        <v>SIZDIRMAZLIK TAMİR</v>
      </c>
      <c r="UH8" s="169">
        <v>120</v>
      </c>
      <c r="UI8" s="169">
        <v>12</v>
      </c>
      <c r="UJ8" s="169">
        <v>7.5</v>
      </c>
      <c r="UK8" s="214">
        <f>IF(UI8=0," ",(VLOOKUP(UI8,PROTOKOL!$A$1:$E$29,2,FALSE))*UJ8)</f>
        <v>78</v>
      </c>
      <c r="UL8" s="170">
        <f t="shared" ref="UL8:UL71" si="50">IF(UH8=0," ",UH8-UK8)</f>
        <v>42</v>
      </c>
      <c r="UM8" s="211">
        <f>IF(UI8=0," ",VLOOKUP(UI8,PROTOKOL!$A:$E,5,FALSE))</f>
        <v>0.8561438988095238</v>
      </c>
      <c r="UN8" s="171" t="s">
        <v>142</v>
      </c>
      <c r="UO8" s="172">
        <f>IF(UI8=0," ",(UM8*UL8))</f>
        <v>35.958043750000002</v>
      </c>
      <c r="UP8" s="223" t="str">
        <f>IF(UR8=0," ",VLOOKUP(UR8,PROTOKOL!$A:$F,6,FALSE))</f>
        <v>SIZDIRMAZLIK TAMİR</v>
      </c>
      <c r="UQ8" s="169">
        <v>50</v>
      </c>
      <c r="UR8" s="169">
        <v>12</v>
      </c>
      <c r="US8" s="169">
        <v>3</v>
      </c>
      <c r="UT8" s="214">
        <f>IF(UR8=0," ",(VLOOKUP(UR8,PROTOKOL!$A$1:$E$29,2,FALSE))*US8)</f>
        <v>31.200000000000003</v>
      </c>
      <c r="UU8" s="170">
        <f t="shared" ref="UU8:UU71" si="51">IF(UQ8=0," ",UQ8-UT8)</f>
        <v>18.799999999999997</v>
      </c>
      <c r="UV8" s="224">
        <f>IF(UR8=0," ",VLOOKUP(UR8,PROTOKOL!$A:$E,5,FALSE))</f>
        <v>0.8561438988095238</v>
      </c>
      <c r="UW8" s="210">
        <f>IF(UR8=0," ",(UU8*UV8))</f>
        <v>16.095505297619045</v>
      </c>
      <c r="UX8" s="171">
        <f>US8*2</f>
        <v>6</v>
      </c>
      <c r="UY8" s="172">
        <f>IF(UX8=0," ",UW8/US8*UX8)</f>
        <v>32.19101059523809</v>
      </c>
      <c r="VA8" s="168">
        <v>27</v>
      </c>
      <c r="VB8" s="228">
        <v>27</v>
      </c>
      <c r="VC8" s="213" t="str">
        <f>IF(VE8=0," ",VLOOKUP(VE8,PROTOKOL!$A:$F,6,FALSE))</f>
        <v>SIZDIRMAZLIK TAMİR</v>
      </c>
      <c r="VD8" s="169">
        <v>120</v>
      </c>
      <c r="VE8" s="169">
        <v>12</v>
      </c>
      <c r="VF8" s="169">
        <v>7.5</v>
      </c>
      <c r="VG8" s="214">
        <f>IF(VE8=0," ",(VLOOKUP(VE8,PROTOKOL!$A$1:$E$29,2,FALSE))*VF8)</f>
        <v>78</v>
      </c>
      <c r="VH8" s="170">
        <f t="shared" ref="VH8:VH71" si="52">IF(VD8=0," ",VD8-VG8)</f>
        <v>42</v>
      </c>
      <c r="VI8" s="211">
        <f>IF(VE8=0," ",VLOOKUP(VE8,PROTOKOL!$A:$E,5,FALSE))</f>
        <v>0.8561438988095238</v>
      </c>
      <c r="VJ8" s="171" t="s">
        <v>142</v>
      </c>
      <c r="VK8" s="172">
        <f>IF(VE8=0," ",(VI8*VH8))</f>
        <v>35.958043750000002</v>
      </c>
      <c r="VL8" s="223" t="str">
        <f>IF(VN8=0," ",VLOOKUP(VN8,PROTOKOL!$A:$F,6,FALSE))</f>
        <v>ÜRÜN KONTROL</v>
      </c>
      <c r="VM8" s="169">
        <v>1</v>
      </c>
      <c r="VN8" s="169">
        <v>20</v>
      </c>
      <c r="VO8" s="169">
        <v>3</v>
      </c>
      <c r="VP8" s="214">
        <f>IF(VN8=0," ",(VLOOKUP(VN8,PROTOKOL!$A$1:$E$29,2,FALSE))*VO8)</f>
        <v>0</v>
      </c>
      <c r="VQ8" s="170">
        <f t="shared" ref="VQ8:VQ71" si="53">IF(VM8=0," ",VM8-VP8)</f>
        <v>1</v>
      </c>
      <c r="VR8" s="224" t="e">
        <f>IF(VN8=0," ",VLOOKUP(VN8,PROTOKOL!$A:$E,5,FALSE))</f>
        <v>#DIV/0!</v>
      </c>
      <c r="VS8" s="210" t="e">
        <f>IF(VN8=0," ",(VQ8*VR8))/7.5*3</f>
        <v>#DIV/0!</v>
      </c>
      <c r="VT8" s="171">
        <f>VO8*2</f>
        <v>6</v>
      </c>
      <c r="VU8" s="172" t="e">
        <f>IF(VT8=0," ",VS8/VO8*VT8)</f>
        <v>#DIV/0!</v>
      </c>
      <c r="VW8" s="168">
        <v>27</v>
      </c>
      <c r="VX8" s="228">
        <v>27</v>
      </c>
      <c r="VY8" s="213" t="str">
        <f>IF(WA8=0," ",VLOOKUP(WA8,PROTOKOL!$A:$F,6,FALSE))</f>
        <v>ÜRÜN KONTROL</v>
      </c>
      <c r="VZ8" s="169">
        <v>1</v>
      </c>
      <c r="WA8" s="169">
        <v>20</v>
      </c>
      <c r="WB8" s="169">
        <v>7.5</v>
      </c>
      <c r="WC8" s="214">
        <f>IF(WA8=0," ",(VLOOKUP(WA8,PROTOKOL!$A$1:$E$29,2,FALSE))*WB8)</f>
        <v>0</v>
      </c>
      <c r="WD8" s="170">
        <f t="shared" ref="WD8:WD71" si="54">IF(VZ8=0," ",VZ8-WC8)</f>
        <v>1</v>
      </c>
      <c r="WE8" s="211" t="e">
        <f>IF(WA8=0," ",VLOOKUP(WA8,PROTOKOL!$A:$E,5,FALSE))</f>
        <v>#DIV/0!</v>
      </c>
      <c r="WF8" s="171" t="s">
        <v>142</v>
      </c>
      <c r="WG8" s="172" t="e">
        <f>IF(WA8=0," ",(WE8*WD8))/7.5*7.5</f>
        <v>#DIV/0!</v>
      </c>
      <c r="WH8" s="223" t="str">
        <f>IF(WJ8=0," ",VLOOKUP(WJ8,PROTOKOL!$A:$F,6,FALSE))</f>
        <v xml:space="preserve"> </v>
      </c>
      <c r="WI8" s="169"/>
      <c r="WJ8" s="169"/>
      <c r="WK8" s="169"/>
      <c r="WL8" s="214" t="str">
        <f>IF(WJ8=0," ",(VLOOKUP(WJ8,PROTOKOL!$A$1:$E$29,2,FALSE))*WK8)</f>
        <v xml:space="preserve"> </v>
      </c>
      <c r="WM8" s="170" t="str">
        <f t="shared" ref="WM8:WM71" si="55">IF(WI8=0," ",WI8-WL8)</f>
        <v xml:space="preserve"> </v>
      </c>
      <c r="WN8" s="224" t="str">
        <f>IF(WJ8=0," ",VLOOKUP(WJ8,PROTOKOL!$A:$E,5,FALSE))</f>
        <v xml:space="preserve"> </v>
      </c>
      <c r="WO8" s="210" t="str">
        <f>IF(WJ8=0," ",(WM8*WN8))</f>
        <v xml:space="preserve"> </v>
      </c>
      <c r="WP8" s="171">
        <f>WK8*2</f>
        <v>0</v>
      </c>
      <c r="WQ8" s="172" t="str">
        <f>IF(WP8=0," ",WO8/WK8*WP8)</f>
        <v xml:space="preserve"> </v>
      </c>
      <c r="WS8" s="168">
        <v>27</v>
      </c>
      <c r="WT8" s="228">
        <v>27</v>
      </c>
      <c r="WU8" s="213" t="str">
        <f>IF(WW8=0," ",VLOOKUP(WW8,PROTOKOL!$A:$F,6,FALSE))</f>
        <v>VAKUM TEST</v>
      </c>
      <c r="WV8" s="169">
        <v>45</v>
      </c>
      <c r="WW8" s="169">
        <v>4</v>
      </c>
      <c r="WX8" s="169">
        <v>1.5</v>
      </c>
      <c r="WY8" s="214">
        <f>IF(WW8=0," ",(VLOOKUP(WW8,PROTOKOL!$A$1:$E$29,2,FALSE))*WX8)</f>
        <v>30</v>
      </c>
      <c r="WZ8" s="170">
        <f t="shared" ref="WZ8:WZ71" si="56">IF(WV8=0," ",WV8-WY8)</f>
        <v>15</v>
      </c>
      <c r="XA8" s="211">
        <f>IF(WW8=0," ",VLOOKUP(WW8,PROTOKOL!$A:$E,5,FALSE))</f>
        <v>0.44947554687499996</v>
      </c>
      <c r="XB8" s="171" t="s">
        <v>142</v>
      </c>
      <c r="XC8" s="172">
        <f>IF(WW8=0," ",(XA8*WZ8))</f>
        <v>6.7421332031249994</v>
      </c>
      <c r="XD8" s="223" t="str">
        <f>IF(XF8=0," ",VLOOKUP(XF8,PROTOKOL!$A:$F,6,FALSE))</f>
        <v xml:space="preserve"> </v>
      </c>
      <c r="XE8" s="169"/>
      <c r="XF8" s="169"/>
      <c r="XG8" s="169"/>
      <c r="XH8" s="214" t="str">
        <f>IF(XF8=0," ",(VLOOKUP(XF8,PROTOKOL!$A$1:$E$29,2,FALSE))*XG8)</f>
        <v xml:space="preserve"> </v>
      </c>
      <c r="XI8" s="170" t="str">
        <f t="shared" ref="XI8:XI71" si="57">IF(XE8=0," ",XE8-XH8)</f>
        <v xml:space="preserve"> </v>
      </c>
      <c r="XJ8" s="224" t="str">
        <f>IF(XF8=0," ",VLOOKUP(XF8,PROTOKOL!$A:$E,5,FALSE))</f>
        <v xml:space="preserve"> </v>
      </c>
      <c r="XK8" s="210" t="str">
        <f>IF(XF8=0," ",(XI8*XJ8))</f>
        <v xml:space="preserve"> </v>
      </c>
      <c r="XL8" s="171">
        <f>XG8*2</f>
        <v>0</v>
      </c>
      <c r="XM8" s="172" t="str">
        <f>IF(XL8=0," ",XK8/XG8*XL8)</f>
        <v xml:space="preserve"> </v>
      </c>
      <c r="XO8" s="168">
        <v>27</v>
      </c>
      <c r="XP8" s="228">
        <v>27</v>
      </c>
      <c r="XQ8" s="213" t="str">
        <f>IF(XS8=0," ",VLOOKUP(XS8,PROTOKOL!$A:$F,6,FALSE))</f>
        <v>WNZL. YERD.KLZ. TAŞLAMA</v>
      </c>
      <c r="XR8" s="169">
        <v>112</v>
      </c>
      <c r="XS8" s="169">
        <v>2</v>
      </c>
      <c r="XT8" s="169">
        <v>5.5</v>
      </c>
      <c r="XU8" s="214">
        <f>IF(XS8=0," ",(VLOOKUP(XS8,PROTOKOL!$A$1:$E$29,2,FALSE))*XT8)</f>
        <v>90.933333333333337</v>
      </c>
      <c r="XV8" s="170">
        <f t="shared" ref="XV8:XV71" si="58">IF(XR8=0," ",XR8-XU8)</f>
        <v>21.066666666666663</v>
      </c>
      <c r="XW8" s="211">
        <f>IF(XS8=0," ",VLOOKUP(XS8,PROTOKOL!$A:$E,5,FALSE))</f>
        <v>0.54481884469696984</v>
      </c>
      <c r="XX8" s="171" t="s">
        <v>142</v>
      </c>
      <c r="XY8" s="172">
        <f>IF(XS8=0," ",(XW8*XV8))</f>
        <v>11.477516994949497</v>
      </c>
      <c r="XZ8" s="223" t="str">
        <f>IF(YB8=0," ",VLOOKUP(YB8,PROTOKOL!$A:$F,6,FALSE))</f>
        <v xml:space="preserve"> </v>
      </c>
      <c r="YA8" s="169"/>
      <c r="YB8" s="169"/>
      <c r="YC8" s="169"/>
      <c r="YD8" s="214" t="str">
        <f>IF(YB8=0," ",(VLOOKUP(YB8,PROTOKOL!$A$1:$E$29,2,FALSE))*YC8)</f>
        <v xml:space="preserve"> </v>
      </c>
      <c r="YE8" s="170" t="str">
        <f t="shared" ref="YE8:YE71" si="59">IF(YA8=0," ",YA8-YD8)</f>
        <v xml:space="preserve"> </v>
      </c>
      <c r="YF8" s="224" t="str">
        <f>IF(YB8=0," ",VLOOKUP(YB8,PROTOKOL!$A:$E,5,FALSE))</f>
        <v xml:space="preserve"> </v>
      </c>
      <c r="YG8" s="210" t="str">
        <f>IF(YB8=0," ",(YE8*YF8))</f>
        <v xml:space="preserve"> </v>
      </c>
      <c r="YH8" s="171">
        <f>YC8*2</f>
        <v>0</v>
      </c>
      <c r="YI8" s="172" t="str">
        <f>IF(YH8=0," ",YG8/YC8*YH8)</f>
        <v xml:space="preserve"> </v>
      </c>
    </row>
    <row r="9" spans="1:659" ht="13.8">
      <c r="A9" s="173">
        <v>27</v>
      </c>
      <c r="B9" s="229"/>
      <c r="C9" s="174" t="str">
        <f>IF(E9=0," ",VLOOKUP(E9,PROTOKOL!$A:$F,6,FALSE))</f>
        <v xml:space="preserve"> </v>
      </c>
      <c r="D9" s="43"/>
      <c r="E9" s="43"/>
      <c r="F9" s="43"/>
      <c r="G9" s="91" t="str">
        <f>IF(E9=0," ",(VLOOKUP(E9,PROTOKOL!$A$1:$E$29,2,FALSE))*F9)</f>
        <v xml:space="preserve"> </v>
      </c>
      <c r="H9" s="175" t="str">
        <f t="shared" si="0"/>
        <v xml:space="preserve"> </v>
      </c>
      <c r="I9" s="212" t="str">
        <f>IF(E9=0," ",VLOOKUP(E9,PROTOKOL!$A:$E,5,FALSE))</f>
        <v xml:space="preserve"> </v>
      </c>
      <c r="J9" s="176" t="s">
        <v>142</v>
      </c>
      <c r="K9" s="177" t="str">
        <f t="shared" ref="K9:K72" si="60">IF(E9=0," ",(I9*H9))</f>
        <v xml:space="preserve"> </v>
      </c>
      <c r="L9" s="217" t="str">
        <f>IF(N9=0," ",VLOOKUP(N9,PROTOKOL!$A:$F,6,FALSE))</f>
        <v xml:space="preserve"> </v>
      </c>
      <c r="M9" s="43"/>
      <c r="N9" s="43"/>
      <c r="O9" s="43"/>
      <c r="P9" s="91" t="str">
        <f>IF(N9=0," ",(VLOOKUP(N9,PROTOKOL!$A$1:$E$29,2,FALSE))*O9)</f>
        <v xml:space="preserve"> </v>
      </c>
      <c r="Q9" s="175" t="str">
        <f t="shared" si="1"/>
        <v xml:space="preserve"> </v>
      </c>
      <c r="R9" s="176" t="str">
        <f>IF(N9=0," ",VLOOKUP(N9,PROTOKOL!$A:$E,5,FALSE))</f>
        <v xml:space="preserve"> </v>
      </c>
      <c r="S9" s="212" t="str">
        <f t="shared" ref="S9:S72" si="61">IF(N9=0," ",(Q9*R9))</f>
        <v xml:space="preserve"> </v>
      </c>
      <c r="T9" s="176">
        <f t="shared" ref="T9:T72" si="62">O9*2</f>
        <v>0</v>
      </c>
      <c r="U9" s="177" t="str">
        <f t="shared" ref="U9:U72" si="63">IF(T9=0," ",S9/O9*T9)</f>
        <v xml:space="preserve"> </v>
      </c>
      <c r="W9" s="173">
        <v>27</v>
      </c>
      <c r="X9" s="229"/>
      <c r="Y9" s="174" t="str">
        <f>IF(AA9=0," ",VLOOKUP(AA9,PROTOKOL!$A:$F,6,FALSE))</f>
        <v>ÜRÜN KONTROL</v>
      </c>
      <c r="Z9" s="43">
        <v>1</v>
      </c>
      <c r="AA9" s="43">
        <v>20</v>
      </c>
      <c r="AB9" s="43">
        <v>2.5</v>
      </c>
      <c r="AC9" s="91">
        <f>IF(AA9=0," ",(VLOOKUP(AA9,PROTOKOL!$A$1:$E$29,2,FALSE))*AB9)</f>
        <v>0</v>
      </c>
      <c r="AD9" s="175">
        <f t="shared" si="2"/>
        <v>1</v>
      </c>
      <c r="AE9" s="212" t="e">
        <f>IF(AA9=0," ",VLOOKUP(AA9,PROTOKOL!$A:$E,5,FALSE))</f>
        <v>#DIV/0!</v>
      </c>
      <c r="AF9" s="176" t="s">
        <v>142</v>
      </c>
      <c r="AG9" s="177" t="e">
        <f>IF(AA9=0," ",(AE9*AD9))/7.5*2.5</f>
        <v>#DIV/0!</v>
      </c>
      <c r="AH9" s="217" t="str">
        <f>IF(AJ9=0," ",VLOOKUP(AJ9,PROTOKOL!$A:$F,6,FALSE))</f>
        <v xml:space="preserve"> </v>
      </c>
      <c r="AI9" s="43"/>
      <c r="AJ9" s="43"/>
      <c r="AK9" s="43"/>
      <c r="AL9" s="91" t="str">
        <f>IF(AJ9=0," ",(VLOOKUP(AJ9,PROTOKOL!$A$1:$E$29,2,FALSE))*AK9)</f>
        <v xml:space="preserve"> </v>
      </c>
      <c r="AM9" s="175" t="str">
        <f t="shared" si="3"/>
        <v xml:space="preserve"> </v>
      </c>
      <c r="AN9" s="176" t="str">
        <f>IF(AJ9=0," ",VLOOKUP(AJ9,PROTOKOL!$A:$E,5,FALSE))</f>
        <v xml:space="preserve"> </v>
      </c>
      <c r="AO9" s="212" t="str">
        <f t="shared" ref="AO9:AO16" si="64">IF(AJ9=0," ",(AM9*AN9))</f>
        <v xml:space="preserve"> </v>
      </c>
      <c r="AP9" s="176">
        <f t="shared" ref="AP9:AP72" si="65">AK9*2</f>
        <v>0</v>
      </c>
      <c r="AQ9" s="177" t="str">
        <f t="shared" ref="AQ9:AQ72" si="66">IF(AP9=0," ",AO9/AK9*AP9)</f>
        <v xml:space="preserve"> </v>
      </c>
      <c r="AS9" s="173">
        <v>27</v>
      </c>
      <c r="AT9" s="229"/>
      <c r="AU9" s="174" t="str">
        <f>IF(AW9=0," ",VLOOKUP(AW9,PROTOKOL!$A:$F,6,FALSE))</f>
        <v>ÜRÜN KONTROL</v>
      </c>
      <c r="AV9" s="43">
        <v>1</v>
      </c>
      <c r="AW9" s="43">
        <v>20</v>
      </c>
      <c r="AX9" s="43">
        <v>2</v>
      </c>
      <c r="AY9" s="91">
        <f>IF(AW9=0," ",(VLOOKUP(AW9,PROTOKOL!$A$1:$E$29,2,FALSE))*AX9)</f>
        <v>0</v>
      </c>
      <c r="AZ9" s="175">
        <f t="shared" si="4"/>
        <v>1</v>
      </c>
      <c r="BA9" s="212" t="e">
        <f>IF(AW9=0," ",VLOOKUP(AW9,PROTOKOL!$A:$E,5,FALSE))</f>
        <v>#DIV/0!</v>
      </c>
      <c r="BB9" s="176" t="s">
        <v>142</v>
      </c>
      <c r="BC9" s="177" t="e">
        <f>IF(AW9=0," ",(BA9*AZ9))/7.5*2</f>
        <v>#DIV/0!</v>
      </c>
      <c r="BD9" s="217" t="str">
        <f>IF(BF9=0," ",VLOOKUP(BF9,PROTOKOL!$A:$F,6,FALSE))</f>
        <v>ÜRÜN KONTROL</v>
      </c>
      <c r="BE9" s="43">
        <v>1</v>
      </c>
      <c r="BF9" s="43">
        <v>20</v>
      </c>
      <c r="BG9" s="43">
        <v>1</v>
      </c>
      <c r="BH9" s="91">
        <f>IF(BF9=0," ",(VLOOKUP(BF9,PROTOKOL!$A$1:$E$29,2,FALSE))*BG9)</f>
        <v>0</v>
      </c>
      <c r="BI9" s="175">
        <f t="shared" si="5"/>
        <v>1</v>
      </c>
      <c r="BJ9" s="176" t="e">
        <f>IF(BF9=0," ",VLOOKUP(BF9,PROTOKOL!$A:$E,5,FALSE))</f>
        <v>#DIV/0!</v>
      </c>
      <c r="BK9" s="212" t="e">
        <f>IF(BF9=0," ",(BI9*BJ9))/7.5*1</f>
        <v>#DIV/0!</v>
      </c>
      <c r="BL9" s="176">
        <f t="shared" ref="BL9:BL72" si="67">BG9*2</f>
        <v>2</v>
      </c>
      <c r="BM9" s="177" t="e">
        <f t="shared" ref="BM9:BM72" si="68">IF(BL9=0," ",BK9/BG9*BL9)</f>
        <v>#DIV/0!</v>
      </c>
      <c r="BO9" s="173">
        <v>27</v>
      </c>
      <c r="BP9" s="229"/>
      <c r="BQ9" s="174" t="str">
        <f>IF(BS9=0," ",VLOOKUP(BS9,PROTOKOL!$A:$F,6,FALSE))</f>
        <v>KOKU TESTİ</v>
      </c>
      <c r="BR9" s="43">
        <v>1</v>
      </c>
      <c r="BS9" s="43">
        <v>17</v>
      </c>
      <c r="BT9" s="43">
        <v>1</v>
      </c>
      <c r="BU9" s="91">
        <f>IF(BS9=0," ",(VLOOKUP(BS9,PROTOKOL!$A$1:$E$29,2,FALSE))*BT9)</f>
        <v>0</v>
      </c>
      <c r="BV9" s="175">
        <f t="shared" si="6"/>
        <v>1</v>
      </c>
      <c r="BW9" s="212" t="e">
        <f>IF(BS9=0," ",VLOOKUP(BS9,PROTOKOL!$A:$E,5,FALSE))</f>
        <v>#DIV/0!</v>
      </c>
      <c r="BX9" s="176" t="s">
        <v>142</v>
      </c>
      <c r="BY9" s="177" t="e">
        <f>IF(BS9=0," ",(BW9*BV9))/7.5*1</f>
        <v>#DIV/0!</v>
      </c>
      <c r="BZ9" s="217" t="str">
        <f>IF(CB9=0," ",VLOOKUP(CB9,PROTOKOL!$A:$F,6,FALSE))</f>
        <v xml:space="preserve"> </v>
      </c>
      <c r="CA9" s="43"/>
      <c r="CB9" s="43"/>
      <c r="CC9" s="43"/>
      <c r="CD9" s="91" t="str">
        <f>IF(CB9=0," ",(VLOOKUP(CB9,PROTOKOL!$A$1:$E$29,2,FALSE))*CC9)</f>
        <v xml:space="preserve"> </v>
      </c>
      <c r="CE9" s="175" t="str">
        <f t="shared" si="7"/>
        <v xml:space="preserve"> </v>
      </c>
      <c r="CF9" s="176" t="str">
        <f>IF(CB9=0," ",VLOOKUP(CB9,PROTOKOL!$A:$E,5,FALSE))</f>
        <v xml:space="preserve"> </v>
      </c>
      <c r="CG9" s="212" t="str">
        <f t="shared" ref="CG9:CG16" si="69">IF(CB9=0," ",(CE9*CF9))</f>
        <v xml:space="preserve"> </v>
      </c>
      <c r="CH9" s="176">
        <f t="shared" ref="CH9:CH72" si="70">CC9*2</f>
        <v>0</v>
      </c>
      <c r="CI9" s="177" t="str">
        <f t="shared" ref="CI9:CI72" si="71">IF(CH9=0," ",CG9/CC9*CH9)</f>
        <v xml:space="preserve"> </v>
      </c>
      <c r="CK9" s="173">
        <v>27</v>
      </c>
      <c r="CL9" s="229"/>
      <c r="CM9" s="174" t="str">
        <f>IF(CO9=0," ",VLOOKUP(CO9,PROTOKOL!$A:$F,6,FALSE))</f>
        <v>ÜRÜN KONTROL</v>
      </c>
      <c r="CN9" s="43">
        <v>1</v>
      </c>
      <c r="CO9" s="43">
        <v>20</v>
      </c>
      <c r="CP9" s="43">
        <v>0.5</v>
      </c>
      <c r="CQ9" s="91">
        <f>IF(CO9=0," ",(VLOOKUP(CO9,PROTOKOL!$A$1:$E$29,2,FALSE))*CP9)</f>
        <v>0</v>
      </c>
      <c r="CR9" s="175">
        <f t="shared" si="8"/>
        <v>1</v>
      </c>
      <c r="CS9" s="212" t="e">
        <f>IF(CO9=0," ",VLOOKUP(CO9,PROTOKOL!$A:$E,5,FALSE))</f>
        <v>#DIV/0!</v>
      </c>
      <c r="CT9" s="176" t="s">
        <v>142</v>
      </c>
      <c r="CU9" s="177" t="e">
        <f>IF(CO9=0," ",(CS9*CR9))/7.5*0.5</f>
        <v>#DIV/0!</v>
      </c>
      <c r="CV9" s="217" t="str">
        <f>IF(CX9=0," ",VLOOKUP(CX9,PROTOKOL!$A:$F,6,FALSE))</f>
        <v xml:space="preserve"> </v>
      </c>
      <c r="CW9" s="43"/>
      <c r="CX9" s="43"/>
      <c r="CY9" s="43"/>
      <c r="CZ9" s="91" t="str">
        <f>IF(CX9=0," ",(VLOOKUP(CX9,PROTOKOL!$A$1:$E$29,2,FALSE))*CY9)</f>
        <v xml:space="preserve"> </v>
      </c>
      <c r="DA9" s="175" t="str">
        <f t="shared" si="9"/>
        <v xml:space="preserve"> </v>
      </c>
      <c r="DB9" s="176" t="str">
        <f>IF(CX9=0," ",VLOOKUP(CX9,PROTOKOL!$A:$E,5,FALSE))</f>
        <v xml:space="preserve"> </v>
      </c>
      <c r="DC9" s="212" t="str">
        <f t="shared" ref="DC9:DC16" si="72">IF(CX9=0," ",(DA9*DB9))</f>
        <v xml:space="preserve"> </v>
      </c>
      <c r="DD9" s="176">
        <f t="shared" ref="DD9:DD72" si="73">CY9*2</f>
        <v>0</v>
      </c>
      <c r="DE9" s="177" t="str">
        <f t="shared" ref="DE9:DE72" si="74">IF(DD9=0," ",DC9/CY9*DD9)</f>
        <v xml:space="preserve"> </v>
      </c>
      <c r="DG9" s="173">
        <v>27</v>
      </c>
      <c r="DH9" s="229"/>
      <c r="DI9" s="174" t="str">
        <f>IF(DK9=0," ",VLOOKUP(DK9,PROTOKOL!$A:$F,6,FALSE))</f>
        <v xml:space="preserve"> </v>
      </c>
      <c r="DJ9" s="43"/>
      <c r="DK9" s="43"/>
      <c r="DL9" s="43"/>
      <c r="DM9" s="91" t="str">
        <f>IF(DK9=0," ",(VLOOKUP(DK9,PROTOKOL!$A$1:$E$29,2,FALSE))*DL9)</f>
        <v xml:space="preserve"> </v>
      </c>
      <c r="DN9" s="175" t="str">
        <f t="shared" si="10"/>
        <v xml:space="preserve"> </v>
      </c>
      <c r="DO9" s="212" t="str">
        <f>IF(DK9=0," ",VLOOKUP(DK9,PROTOKOL!$A:$E,5,FALSE))</f>
        <v xml:space="preserve"> </v>
      </c>
      <c r="DP9" s="176" t="s">
        <v>142</v>
      </c>
      <c r="DQ9" s="177" t="str">
        <f t="shared" ref="DQ9:DQ72" si="75">IF(DK9=0," ",(DO9*DN9))</f>
        <v xml:space="preserve"> </v>
      </c>
      <c r="DR9" s="217" t="str">
        <f>IF(DT9=0," ",VLOOKUP(DT9,PROTOKOL!$A:$F,6,FALSE))</f>
        <v xml:space="preserve"> </v>
      </c>
      <c r="DS9" s="43"/>
      <c r="DT9" s="43"/>
      <c r="DU9" s="43"/>
      <c r="DV9" s="91" t="str">
        <f>IF(DT9=0," ",(VLOOKUP(DT9,PROTOKOL!$A$1:$E$29,2,FALSE))*DU9)</f>
        <v xml:space="preserve"> </v>
      </c>
      <c r="DW9" s="175" t="str">
        <f t="shared" si="11"/>
        <v xml:space="preserve"> </v>
      </c>
      <c r="DX9" s="176" t="str">
        <f>IF(DT9=0," ",VLOOKUP(DT9,PROTOKOL!$A:$E,5,FALSE))</f>
        <v xml:space="preserve"> </v>
      </c>
      <c r="DY9" s="212" t="str">
        <f t="shared" ref="DY9:DY16" si="76">IF(DT9=0," ",(DW9*DX9))</f>
        <v xml:space="preserve"> </v>
      </c>
      <c r="DZ9" s="176">
        <f t="shared" ref="DZ9:DZ72" si="77">DU9*2</f>
        <v>0</v>
      </c>
      <c r="EA9" s="177" t="str">
        <f t="shared" ref="EA9:EA72" si="78">IF(DZ9=0," ",DY9/DU9*DZ9)</f>
        <v xml:space="preserve"> </v>
      </c>
      <c r="EC9" s="173">
        <v>27</v>
      </c>
      <c r="ED9" s="229"/>
      <c r="EE9" s="174" t="str">
        <f>IF(EG9=0," ",VLOOKUP(EG9,PROTOKOL!$A:$F,6,FALSE))</f>
        <v xml:space="preserve"> </v>
      </c>
      <c r="EF9" s="43"/>
      <c r="EG9" s="43"/>
      <c r="EH9" s="43"/>
      <c r="EI9" s="91" t="str">
        <f>IF(EG9=0," ",(VLOOKUP(EG9,PROTOKOL!$A$1:$E$29,2,FALSE))*EH9)</f>
        <v xml:space="preserve"> </v>
      </c>
      <c r="EJ9" s="175" t="str">
        <f t="shared" si="12"/>
        <v xml:space="preserve"> </v>
      </c>
      <c r="EK9" s="212" t="str">
        <f>IF(EG9=0," ",VLOOKUP(EG9,PROTOKOL!$A:$E,5,FALSE))</f>
        <v xml:space="preserve"> </v>
      </c>
      <c r="EL9" s="176" t="s">
        <v>142</v>
      </c>
      <c r="EM9" s="177" t="str">
        <f t="shared" ref="EM9:EM72" si="79">IF(EG9=0," ",(EK9*EJ9))</f>
        <v xml:space="preserve"> </v>
      </c>
      <c r="EN9" s="217" t="str">
        <f>IF(EP9=0," ",VLOOKUP(EP9,PROTOKOL!$A:$F,6,FALSE))</f>
        <v xml:space="preserve"> </v>
      </c>
      <c r="EO9" s="43"/>
      <c r="EP9" s="43"/>
      <c r="EQ9" s="43"/>
      <c r="ER9" s="91" t="str">
        <f>IF(EP9=0," ",(VLOOKUP(EP9,PROTOKOL!$A$1:$E$29,2,FALSE))*EQ9)</f>
        <v xml:space="preserve"> </v>
      </c>
      <c r="ES9" s="175" t="str">
        <f t="shared" si="13"/>
        <v xml:space="preserve"> </v>
      </c>
      <c r="ET9" s="176" t="str">
        <f>IF(EP9=0," ",VLOOKUP(EP9,PROTOKOL!$A:$E,5,FALSE))</f>
        <v xml:space="preserve"> </v>
      </c>
      <c r="EU9" s="212" t="str">
        <f t="shared" ref="EU9:EU16" si="80">IF(EP9=0," ",(ES9*ET9))</f>
        <v xml:space="preserve"> </v>
      </c>
      <c r="EV9" s="176">
        <f t="shared" ref="EV9:EV72" si="81">EQ9*2</f>
        <v>0</v>
      </c>
      <c r="EW9" s="177" t="str">
        <f t="shared" ref="EW9:EW72" si="82">IF(EV9=0," ",EU9/EQ9*EV9)</f>
        <v xml:space="preserve"> </v>
      </c>
      <c r="EY9" s="173">
        <v>27</v>
      </c>
      <c r="EZ9" s="229"/>
      <c r="FA9" s="174" t="str">
        <f>IF(FC9=0," ",VLOOKUP(FC9,PROTOKOL!$A:$F,6,FALSE))</f>
        <v xml:space="preserve"> </v>
      </c>
      <c r="FB9" s="43"/>
      <c r="FC9" s="43"/>
      <c r="FD9" s="43"/>
      <c r="FE9" s="91" t="str">
        <f>IF(FC9=0," ",(VLOOKUP(FC9,PROTOKOL!$A$1:$E$29,2,FALSE))*FD9)</f>
        <v xml:space="preserve"> </v>
      </c>
      <c r="FF9" s="175" t="str">
        <f t="shared" si="14"/>
        <v xml:space="preserve"> </v>
      </c>
      <c r="FG9" s="212" t="str">
        <f>IF(FC9=0," ",VLOOKUP(FC9,PROTOKOL!$A:$E,5,FALSE))</f>
        <v xml:space="preserve"> </v>
      </c>
      <c r="FH9" s="176" t="s">
        <v>142</v>
      </c>
      <c r="FI9" s="177" t="str">
        <f t="shared" ref="FI9:FI72" si="83">IF(FC9=0," ",(FG9*FF9))</f>
        <v xml:space="preserve"> </v>
      </c>
      <c r="FJ9" s="217" t="str">
        <f>IF(FL9=0," ",VLOOKUP(FL9,PROTOKOL!$A:$F,6,FALSE))</f>
        <v xml:space="preserve"> </v>
      </c>
      <c r="FK9" s="43"/>
      <c r="FL9" s="43"/>
      <c r="FM9" s="43"/>
      <c r="FN9" s="91" t="str">
        <f>IF(FL9=0," ",(VLOOKUP(FL9,PROTOKOL!$A$1:$E$29,2,FALSE))*FM9)</f>
        <v xml:space="preserve"> </v>
      </c>
      <c r="FO9" s="175" t="str">
        <f t="shared" si="15"/>
        <v xml:space="preserve"> </v>
      </c>
      <c r="FP9" s="176" t="str">
        <f>IF(FL9=0," ",VLOOKUP(FL9,PROTOKOL!$A:$E,5,FALSE))</f>
        <v xml:space="preserve"> </v>
      </c>
      <c r="FQ9" s="212" t="str">
        <f t="shared" ref="FQ9:FQ16" si="84">IF(FL9=0," ",(FO9*FP9))</f>
        <v xml:space="preserve"> </v>
      </c>
      <c r="FR9" s="176">
        <f t="shared" ref="FR9:FR72" si="85">FM9*2</f>
        <v>0</v>
      </c>
      <c r="FS9" s="177" t="str">
        <f t="shared" ref="FS9:FS72" si="86">IF(FR9=0," ",FQ9/FM9*FR9)</f>
        <v xml:space="preserve"> </v>
      </c>
      <c r="FU9" s="173">
        <v>27</v>
      </c>
      <c r="FV9" s="229"/>
      <c r="FW9" s="174" t="str">
        <f>IF(FY9=0," ",VLOOKUP(FY9,PROTOKOL!$A:$F,6,FALSE))</f>
        <v xml:space="preserve"> </v>
      </c>
      <c r="FX9" s="43"/>
      <c r="FY9" s="43"/>
      <c r="FZ9" s="43"/>
      <c r="GA9" s="91" t="str">
        <f>IF(FY9=0," ",(VLOOKUP(FY9,PROTOKOL!$A$1:$E$29,2,FALSE))*FZ9)</f>
        <v xml:space="preserve"> </v>
      </c>
      <c r="GB9" s="175" t="str">
        <f t="shared" si="16"/>
        <v xml:space="preserve"> </v>
      </c>
      <c r="GC9" s="212" t="str">
        <f>IF(FY9=0," ",VLOOKUP(FY9,PROTOKOL!$A:$E,5,FALSE))</f>
        <v xml:space="preserve"> </v>
      </c>
      <c r="GD9" s="176" t="s">
        <v>142</v>
      </c>
      <c r="GE9" s="177" t="str">
        <f t="shared" ref="GE9:GE72" si="87">IF(FY9=0," ",(GC9*GB9))</f>
        <v xml:space="preserve"> </v>
      </c>
      <c r="GF9" s="217" t="str">
        <f>IF(GH9=0," ",VLOOKUP(GH9,PROTOKOL!$A:$F,6,FALSE))</f>
        <v xml:space="preserve"> </v>
      </c>
      <c r="GG9" s="43"/>
      <c r="GH9" s="43"/>
      <c r="GI9" s="43"/>
      <c r="GJ9" s="91" t="str">
        <f>IF(GH9=0," ",(VLOOKUP(GH9,PROTOKOL!$A$1:$E$29,2,FALSE))*GI9)</f>
        <v xml:space="preserve"> </v>
      </c>
      <c r="GK9" s="175" t="str">
        <f t="shared" si="17"/>
        <v xml:space="preserve"> </v>
      </c>
      <c r="GL9" s="176" t="str">
        <f>IF(GH9=0," ",VLOOKUP(GH9,PROTOKOL!$A:$E,5,FALSE))</f>
        <v xml:space="preserve"> </v>
      </c>
      <c r="GM9" s="212" t="str">
        <f t="shared" ref="GM9:GM16" si="88">IF(GH9=0," ",(GK9*GL9))</f>
        <v xml:space="preserve"> </v>
      </c>
      <c r="GN9" s="176">
        <f t="shared" ref="GN9:GN72" si="89">GI9*2</f>
        <v>0</v>
      </c>
      <c r="GO9" s="177" t="str">
        <f t="shared" ref="GO9:GO72" si="90">IF(GN9=0," ",GM9/GI9*GN9)</f>
        <v xml:space="preserve"> </v>
      </c>
      <c r="GQ9" s="173">
        <v>27</v>
      </c>
      <c r="GR9" s="229"/>
      <c r="GS9" s="174" t="str">
        <f>IF(GU9=0," ",VLOOKUP(GU9,PROTOKOL!$A:$F,6,FALSE))</f>
        <v xml:space="preserve"> </v>
      </c>
      <c r="GT9" s="43"/>
      <c r="GU9" s="43"/>
      <c r="GV9" s="43"/>
      <c r="GW9" s="91" t="str">
        <f>IF(GU9=0," ",(VLOOKUP(GU9,PROTOKOL!$A$1:$E$29,2,FALSE))*GV9)</f>
        <v xml:space="preserve"> </v>
      </c>
      <c r="GX9" s="175" t="str">
        <f t="shared" si="18"/>
        <v xml:space="preserve"> </v>
      </c>
      <c r="GY9" s="212" t="str">
        <f>IF(GU9=0," ",VLOOKUP(GU9,PROTOKOL!$A:$E,5,FALSE))</f>
        <v xml:space="preserve"> </v>
      </c>
      <c r="GZ9" s="176" t="s">
        <v>142</v>
      </c>
      <c r="HA9" s="177" t="str">
        <f t="shared" ref="HA9:HA72" si="91">IF(GU9=0," ",(GY9*GX9))</f>
        <v xml:space="preserve"> </v>
      </c>
      <c r="HB9" s="217" t="str">
        <f>IF(HD9=0," ",VLOOKUP(HD9,PROTOKOL!$A:$F,6,FALSE))</f>
        <v>KOKU TESTİ</v>
      </c>
      <c r="HC9" s="43">
        <v>1</v>
      </c>
      <c r="HD9" s="43">
        <v>17</v>
      </c>
      <c r="HE9" s="43">
        <v>1</v>
      </c>
      <c r="HF9" s="91">
        <f>IF(HD9=0," ",(VLOOKUP(HD9,PROTOKOL!$A$1:$E$29,2,FALSE))*HE9)</f>
        <v>0</v>
      </c>
      <c r="HG9" s="175">
        <f t="shared" si="19"/>
        <v>1</v>
      </c>
      <c r="HH9" s="176" t="e">
        <f>IF(HD9=0," ",VLOOKUP(HD9,PROTOKOL!$A:$E,5,FALSE))</f>
        <v>#DIV/0!</v>
      </c>
      <c r="HI9" s="212" t="e">
        <f>IF(HD9=0," ",(HG9*HH9))/7.5*1</f>
        <v>#DIV/0!</v>
      </c>
      <c r="HJ9" s="176">
        <f t="shared" ref="HJ9:HJ72" si="92">HE9*2</f>
        <v>2</v>
      </c>
      <c r="HK9" s="177" t="e">
        <f t="shared" ref="HK9:HK72" si="93">IF(HJ9=0," ",HI9/HE9*HJ9)</f>
        <v>#DIV/0!</v>
      </c>
      <c r="HM9" s="173">
        <v>27</v>
      </c>
      <c r="HN9" s="229"/>
      <c r="HO9" s="174" t="str">
        <f>IF(HQ9=0," ",VLOOKUP(HQ9,PROTOKOL!$A:$F,6,FALSE))</f>
        <v>TAH.BORU MONTAJ</v>
      </c>
      <c r="HP9" s="43">
        <v>83</v>
      </c>
      <c r="HQ9" s="43">
        <v>3</v>
      </c>
      <c r="HR9" s="43">
        <v>4</v>
      </c>
      <c r="HS9" s="91">
        <f>IF(HQ9=0," ",(VLOOKUP(HQ9,PROTOKOL!$A$1:$E$29,2,FALSE))*HR9)</f>
        <v>52.266666666666666</v>
      </c>
      <c r="HT9" s="175">
        <f t="shared" si="20"/>
        <v>30.733333333333334</v>
      </c>
      <c r="HU9" s="212">
        <f>IF(HQ9=0," ",VLOOKUP(HQ9,PROTOKOL!$A:$E,5,FALSE))</f>
        <v>0.69150084134615386</v>
      </c>
      <c r="HV9" s="176" t="s">
        <v>142</v>
      </c>
      <c r="HW9" s="177">
        <f t="shared" ref="HW9:HW72" si="94">IF(HQ9=0," ",(HU9*HT9))</f>
        <v>21.252125857371794</v>
      </c>
      <c r="HX9" s="217" t="str">
        <f>IF(HZ9=0," ",VLOOKUP(HZ9,PROTOKOL!$A:$F,6,FALSE))</f>
        <v>TAH.BORU MONTAJ</v>
      </c>
      <c r="HY9" s="43">
        <v>33</v>
      </c>
      <c r="HZ9" s="43">
        <v>3</v>
      </c>
      <c r="IA9" s="43">
        <v>1.5</v>
      </c>
      <c r="IB9" s="91">
        <f>IF(HZ9=0," ",(VLOOKUP(HZ9,PROTOKOL!$A$1:$E$29,2,FALSE))*IA9)</f>
        <v>19.600000000000001</v>
      </c>
      <c r="IC9" s="175">
        <f t="shared" si="21"/>
        <v>13.399999999999999</v>
      </c>
      <c r="ID9" s="176">
        <f>IF(HZ9=0," ",VLOOKUP(HZ9,PROTOKOL!$A:$E,5,FALSE))</f>
        <v>0.69150084134615386</v>
      </c>
      <c r="IE9" s="212">
        <f t="shared" ref="IE9:IE16" si="95">IF(HZ9=0," ",(IC9*ID9))</f>
        <v>9.2661112740384599</v>
      </c>
      <c r="IF9" s="176">
        <f t="shared" ref="IF9:IF72" si="96">IA9*2</f>
        <v>3</v>
      </c>
      <c r="IG9" s="177">
        <f t="shared" ref="IG9:IG72" si="97">IF(IF9=0," ",IE9/IA9*IF9)</f>
        <v>18.53222254807692</v>
      </c>
      <c r="II9" s="173">
        <v>27</v>
      </c>
      <c r="IJ9" s="229"/>
      <c r="IK9" s="174" t="str">
        <f>IF(IM9=0," ",VLOOKUP(IM9,PROTOKOL!$A:$F,6,FALSE))</f>
        <v xml:space="preserve"> </v>
      </c>
      <c r="IL9" s="43"/>
      <c r="IM9" s="43"/>
      <c r="IN9" s="43"/>
      <c r="IO9" s="91" t="str">
        <f>IF(IM9=0," ",(VLOOKUP(IM9,PROTOKOL!$A$1:$E$29,2,FALSE))*IN9)</f>
        <v xml:space="preserve"> </v>
      </c>
      <c r="IP9" s="175" t="str">
        <f t="shared" si="22"/>
        <v xml:space="preserve"> </v>
      </c>
      <c r="IQ9" s="212" t="str">
        <f>IF(IM9=0," ",VLOOKUP(IM9,PROTOKOL!$A:$E,5,FALSE))</f>
        <v xml:space="preserve"> </v>
      </c>
      <c r="IR9" s="176" t="s">
        <v>142</v>
      </c>
      <c r="IS9" s="177" t="str">
        <f t="shared" ref="IS9:IS72" si="98">IF(IM9=0," ",(IQ9*IP9))</f>
        <v xml:space="preserve"> </v>
      </c>
      <c r="IT9" s="217" t="str">
        <f>IF(IV9=0," ",VLOOKUP(IV9,PROTOKOL!$A:$F,6,FALSE))</f>
        <v xml:space="preserve"> </v>
      </c>
      <c r="IU9" s="43"/>
      <c r="IV9" s="43"/>
      <c r="IW9" s="43"/>
      <c r="IX9" s="91" t="str">
        <f>IF(IV9=0," ",(VLOOKUP(IV9,PROTOKOL!$A$1:$E$29,2,FALSE))*IW9)</f>
        <v xml:space="preserve"> </v>
      </c>
      <c r="IY9" s="175" t="str">
        <f t="shared" si="23"/>
        <v xml:space="preserve"> </v>
      </c>
      <c r="IZ9" s="176" t="str">
        <f>IF(IV9=0," ",VLOOKUP(IV9,PROTOKOL!$A:$E,5,FALSE))</f>
        <v xml:space="preserve"> </v>
      </c>
      <c r="JA9" s="212" t="str">
        <f t="shared" ref="JA9:JA16" si="99">IF(IV9=0," ",(IY9*IZ9))</f>
        <v xml:space="preserve"> </v>
      </c>
      <c r="JB9" s="176">
        <f t="shared" ref="JB9:JB72" si="100">IW9*2</f>
        <v>0</v>
      </c>
      <c r="JC9" s="177" t="str">
        <f t="shared" ref="JC9:JC72" si="101">IF(JB9=0," ",JA9/IW9*JB9)</f>
        <v xml:space="preserve"> </v>
      </c>
      <c r="JE9" s="173">
        <v>27</v>
      </c>
      <c r="JF9" s="229"/>
      <c r="JG9" s="174" t="str">
        <f>IF(JI9=0," ",VLOOKUP(JI9,PROTOKOL!$A:$F,6,FALSE))</f>
        <v xml:space="preserve"> </v>
      </c>
      <c r="JH9" s="43"/>
      <c r="JI9" s="43"/>
      <c r="JJ9" s="43"/>
      <c r="JK9" s="91" t="str">
        <f>IF(JI9=0," ",(VLOOKUP(JI9,PROTOKOL!$A$1:$E$29,2,FALSE))*JJ9)</f>
        <v xml:space="preserve"> </v>
      </c>
      <c r="JL9" s="175" t="str">
        <f t="shared" si="24"/>
        <v xml:space="preserve"> </v>
      </c>
      <c r="JM9" s="212" t="str">
        <f>IF(JI9=0," ",VLOOKUP(JI9,PROTOKOL!$A:$E,5,FALSE))</f>
        <v xml:space="preserve"> </v>
      </c>
      <c r="JN9" s="176" t="s">
        <v>142</v>
      </c>
      <c r="JO9" s="177" t="str">
        <f t="shared" ref="JO9:JO72" si="102">IF(JI9=0," ",(JM9*JL9))</f>
        <v xml:space="preserve"> </v>
      </c>
      <c r="JP9" s="217" t="str">
        <f>IF(JR9=0," ",VLOOKUP(JR9,PROTOKOL!$A:$F,6,FALSE))</f>
        <v xml:space="preserve"> </v>
      </c>
      <c r="JQ9" s="43"/>
      <c r="JR9" s="43"/>
      <c r="JS9" s="43"/>
      <c r="JT9" s="91" t="str">
        <f>IF(JR9=0," ",(VLOOKUP(JR9,PROTOKOL!$A$1:$E$29,2,FALSE))*JS9)</f>
        <v xml:space="preserve"> </v>
      </c>
      <c r="JU9" s="175" t="str">
        <f t="shared" si="25"/>
        <v xml:space="preserve"> </v>
      </c>
      <c r="JV9" s="176" t="str">
        <f>IF(JR9=0," ",VLOOKUP(JR9,PROTOKOL!$A:$E,5,FALSE))</f>
        <v xml:space="preserve"> </v>
      </c>
      <c r="JW9" s="212" t="str">
        <f t="shared" ref="JW9:JW16" si="103">IF(JR9=0," ",(JU9*JV9))</f>
        <v xml:space="preserve"> </v>
      </c>
      <c r="JX9" s="176">
        <f t="shared" ref="JX9:JX72" si="104">JS9*2</f>
        <v>0</v>
      </c>
      <c r="JY9" s="177" t="str">
        <f t="shared" ref="JY9:JY72" si="105">IF(JX9=0," ",JW9/JS9*JX9)</f>
        <v xml:space="preserve"> </v>
      </c>
      <c r="KA9" s="173">
        <v>27</v>
      </c>
      <c r="KB9" s="229"/>
      <c r="KC9" s="174" t="str">
        <f>IF(KE9=0," ",VLOOKUP(KE9,PROTOKOL!$A:$F,6,FALSE))</f>
        <v>ÜRÜN KONTROL</v>
      </c>
      <c r="KD9" s="43">
        <v>1</v>
      </c>
      <c r="KE9" s="43">
        <v>20</v>
      </c>
      <c r="KF9" s="43">
        <v>6</v>
      </c>
      <c r="KG9" s="91">
        <f>IF(KE9=0," ",(VLOOKUP(KE9,PROTOKOL!$A$1:$E$29,2,FALSE))*KF9)</f>
        <v>0</v>
      </c>
      <c r="KH9" s="175">
        <f t="shared" si="26"/>
        <v>1</v>
      </c>
      <c r="KI9" s="212" t="e">
        <f>IF(KE9=0," ",VLOOKUP(KE9,PROTOKOL!$A:$E,5,FALSE))</f>
        <v>#DIV/0!</v>
      </c>
      <c r="KJ9" s="176" t="s">
        <v>142</v>
      </c>
      <c r="KK9" s="177" t="e">
        <f>IF(KE9=0," ",(KI9*KH9))/7.5*6</f>
        <v>#DIV/0!</v>
      </c>
      <c r="KL9" s="217" t="str">
        <f>IF(KN9=0," ",VLOOKUP(KN9,PROTOKOL!$A:$F,6,FALSE))</f>
        <v>ÜRÜN KONTROL</v>
      </c>
      <c r="KM9" s="43">
        <v>1</v>
      </c>
      <c r="KN9" s="43">
        <v>20</v>
      </c>
      <c r="KO9" s="43">
        <v>0.5</v>
      </c>
      <c r="KP9" s="91">
        <f>IF(KN9=0," ",(VLOOKUP(KN9,PROTOKOL!$A$1:$E$29,2,FALSE))*KO9)</f>
        <v>0</v>
      </c>
      <c r="KQ9" s="175">
        <f t="shared" si="27"/>
        <v>1</v>
      </c>
      <c r="KR9" s="176" t="e">
        <f>IF(KN9=0," ",VLOOKUP(KN9,PROTOKOL!$A:$E,5,FALSE))</f>
        <v>#DIV/0!</v>
      </c>
      <c r="KS9" s="212" t="e">
        <f>IF(KN9=0," ",(KQ9*KR9))/7.5*0.5</f>
        <v>#DIV/0!</v>
      </c>
      <c r="KT9" s="176">
        <f t="shared" ref="KT9:KT72" si="106">KO9*2</f>
        <v>1</v>
      </c>
      <c r="KU9" s="177" t="e">
        <f t="shared" ref="KU9:KU72" si="107">IF(KT9=0," ",KS9/KO9*KT9)</f>
        <v>#DIV/0!</v>
      </c>
      <c r="KW9" s="173">
        <v>27</v>
      </c>
      <c r="KX9" s="229"/>
      <c r="KY9" s="174" t="str">
        <f>IF(LA9=0," ",VLOOKUP(LA9,PROTOKOL!$A:$F,6,FALSE))</f>
        <v xml:space="preserve"> </v>
      </c>
      <c r="KZ9" s="43"/>
      <c r="LA9" s="43"/>
      <c r="LB9" s="43"/>
      <c r="LC9" s="91" t="str">
        <f>IF(LA9=0," ",(VLOOKUP(LA9,PROTOKOL!$A$1:$E$29,2,FALSE))*LB9)</f>
        <v xml:space="preserve"> </v>
      </c>
      <c r="LD9" s="175" t="str">
        <f t="shared" si="28"/>
        <v xml:space="preserve"> </v>
      </c>
      <c r="LE9" s="212" t="str">
        <f>IF(LA9=0," ",VLOOKUP(LA9,PROTOKOL!$A:$E,5,FALSE))</f>
        <v xml:space="preserve"> </v>
      </c>
      <c r="LF9" s="176" t="s">
        <v>142</v>
      </c>
      <c r="LG9" s="177" t="str">
        <f t="shared" ref="LG9:LG72" si="108">IF(LA9=0," ",(LE9*LD9))</f>
        <v xml:space="preserve"> </v>
      </c>
      <c r="LH9" s="217" t="str">
        <f>IF(LJ9=0," ",VLOOKUP(LJ9,PROTOKOL!$A:$F,6,FALSE))</f>
        <v xml:space="preserve"> </v>
      </c>
      <c r="LI9" s="43"/>
      <c r="LJ9" s="43"/>
      <c r="LK9" s="43"/>
      <c r="LL9" s="91" t="str">
        <f>IF(LJ9=0," ",(VLOOKUP(LJ9,PROTOKOL!$A$1:$E$29,2,FALSE))*LK9)</f>
        <v xml:space="preserve"> </v>
      </c>
      <c r="LM9" s="175" t="str">
        <f t="shared" si="29"/>
        <v xml:space="preserve"> </v>
      </c>
      <c r="LN9" s="176" t="str">
        <f>IF(LJ9=0," ",VLOOKUP(LJ9,PROTOKOL!$A:$E,5,FALSE))</f>
        <v xml:space="preserve"> </v>
      </c>
      <c r="LO9" s="212" t="str">
        <f t="shared" ref="LO9:LO16" si="109">IF(LJ9=0," ",(LM9*LN9))</f>
        <v xml:space="preserve"> </v>
      </c>
      <c r="LP9" s="176">
        <f t="shared" ref="LP9:LP72" si="110">LK9*2</f>
        <v>0</v>
      </c>
      <c r="LQ9" s="177" t="str">
        <f t="shared" ref="LQ9:LQ72" si="111">IF(LP9=0," ",LO9/LK9*LP9)</f>
        <v xml:space="preserve"> </v>
      </c>
      <c r="LS9" s="173">
        <v>27</v>
      </c>
      <c r="LT9" s="229"/>
      <c r="LU9" s="174" t="str">
        <f>IF(LW9=0," ",VLOOKUP(LW9,PROTOKOL!$A:$F,6,FALSE))</f>
        <v>ÜRÜN KONTROL</v>
      </c>
      <c r="LV9" s="43">
        <v>1</v>
      </c>
      <c r="LW9" s="43">
        <v>20</v>
      </c>
      <c r="LX9" s="43">
        <v>5.5</v>
      </c>
      <c r="LY9" s="91">
        <f>IF(LW9=0," ",(VLOOKUP(LW9,PROTOKOL!$A$1:$E$29,2,FALSE))*LX9)</f>
        <v>0</v>
      </c>
      <c r="LZ9" s="175">
        <f t="shared" si="30"/>
        <v>1</v>
      </c>
      <c r="MA9" s="212" t="e">
        <f>IF(LW9=0," ",VLOOKUP(LW9,PROTOKOL!$A:$E,5,FALSE))</f>
        <v>#DIV/0!</v>
      </c>
      <c r="MB9" s="176" t="s">
        <v>142</v>
      </c>
      <c r="MC9" s="177" t="e">
        <f>IF(LW9=0," ",(MA9*LZ9))/7.5*5.5</f>
        <v>#DIV/0!</v>
      </c>
      <c r="MD9" s="217" t="str">
        <f>IF(MF9=0," ",VLOOKUP(MF9,PROTOKOL!$A:$F,6,FALSE))</f>
        <v xml:space="preserve"> </v>
      </c>
      <c r="ME9" s="43"/>
      <c r="MF9" s="43"/>
      <c r="MG9" s="43"/>
      <c r="MH9" s="91" t="str">
        <f>IF(MF9=0," ",(VLOOKUP(MF9,PROTOKOL!$A$1:$E$29,2,FALSE))*MG9)</f>
        <v xml:space="preserve"> </v>
      </c>
      <c r="MI9" s="175" t="str">
        <f t="shared" si="31"/>
        <v xml:space="preserve"> </v>
      </c>
      <c r="MJ9" s="176" t="str">
        <f>IF(MF9=0," ",VLOOKUP(MF9,PROTOKOL!$A:$E,5,FALSE))</f>
        <v xml:space="preserve"> </v>
      </c>
      <c r="MK9" s="212" t="str">
        <f t="shared" ref="MK9:MK16" si="112">IF(MF9=0," ",(MI9*MJ9))</f>
        <v xml:space="preserve"> </v>
      </c>
      <c r="ML9" s="176">
        <f t="shared" ref="ML9:ML72" si="113">MG9*2</f>
        <v>0</v>
      </c>
      <c r="MM9" s="177" t="str">
        <f t="shared" ref="MM9:MM72" si="114">IF(ML9=0," ",MK9/MG9*ML9)</f>
        <v xml:space="preserve"> </v>
      </c>
      <c r="MO9" s="173">
        <v>27</v>
      </c>
      <c r="MP9" s="229"/>
      <c r="MQ9" s="174" t="str">
        <f>IF(MS9=0," ",VLOOKUP(MS9,PROTOKOL!$A:$F,6,FALSE))</f>
        <v xml:space="preserve"> </v>
      </c>
      <c r="MR9" s="43"/>
      <c r="MS9" s="43"/>
      <c r="MT9" s="43"/>
      <c r="MU9" s="91" t="str">
        <f>IF(MS9=0," ",(VLOOKUP(MS9,PROTOKOL!$A$1:$E$29,2,FALSE))*MT9)</f>
        <v xml:space="preserve"> </v>
      </c>
      <c r="MV9" s="175" t="str">
        <f t="shared" si="32"/>
        <v xml:space="preserve"> </v>
      </c>
      <c r="MW9" s="212" t="str">
        <f>IF(MS9=0," ",VLOOKUP(MS9,PROTOKOL!$A:$E,5,FALSE))</f>
        <v xml:space="preserve"> </v>
      </c>
      <c r="MX9" s="176" t="s">
        <v>142</v>
      </c>
      <c r="MY9" s="177" t="str">
        <f t="shared" ref="MY9:MY72" si="115">IF(MS9=0," ",(MW9*MV9))</f>
        <v xml:space="preserve"> </v>
      </c>
      <c r="MZ9" s="217" t="str">
        <f>IF(NB9=0," ",VLOOKUP(NB9,PROTOKOL!$A:$F,6,FALSE))</f>
        <v xml:space="preserve"> </v>
      </c>
      <c r="NA9" s="43"/>
      <c r="NB9" s="43"/>
      <c r="NC9" s="43"/>
      <c r="ND9" s="91" t="str">
        <f>IF(NB9=0," ",(VLOOKUP(NB9,PROTOKOL!$A$1:$E$29,2,FALSE))*NC9)</f>
        <v xml:space="preserve"> </v>
      </c>
      <c r="NE9" s="175" t="str">
        <f t="shared" si="33"/>
        <v xml:space="preserve"> </v>
      </c>
      <c r="NF9" s="176" t="str">
        <f>IF(NB9=0," ",VLOOKUP(NB9,PROTOKOL!$A:$E,5,FALSE))</f>
        <v xml:space="preserve"> </v>
      </c>
      <c r="NG9" s="212" t="str">
        <f t="shared" ref="NG9:NG16" si="116">IF(NB9=0," ",(NE9*NF9))</f>
        <v xml:space="preserve"> </v>
      </c>
      <c r="NH9" s="176">
        <f t="shared" ref="NH9:NH72" si="117">NC9*2</f>
        <v>0</v>
      </c>
      <c r="NI9" s="177" t="str">
        <f t="shared" ref="NI9:NI72" si="118">IF(NH9=0," ",NG9/NC9*NH9)</f>
        <v xml:space="preserve"> </v>
      </c>
      <c r="NK9" s="173">
        <v>27</v>
      </c>
      <c r="NL9" s="229"/>
      <c r="NM9" s="174" t="str">
        <f>IF(NO9=0," ",VLOOKUP(NO9,PROTOKOL!$A:$F,6,FALSE))</f>
        <v>PERDE KESME SULU SİST.</v>
      </c>
      <c r="NN9" s="43">
        <v>122</v>
      </c>
      <c r="NO9" s="43">
        <v>8</v>
      </c>
      <c r="NP9" s="43">
        <v>5</v>
      </c>
      <c r="NQ9" s="91">
        <f>IF(NO9=0," ",(VLOOKUP(NO9,PROTOKOL!$A$1:$E$29,2,FALSE))*NP9)</f>
        <v>65.333333333333329</v>
      </c>
      <c r="NR9" s="175">
        <f t="shared" si="34"/>
        <v>56.666666666666671</v>
      </c>
      <c r="NS9" s="212">
        <f>IF(NO9=0," ",VLOOKUP(NO9,PROTOKOL!$A:$E,5,FALSE))</f>
        <v>0.69150084134615386</v>
      </c>
      <c r="NT9" s="176" t="s">
        <v>142</v>
      </c>
      <c r="NU9" s="177">
        <f t="shared" ref="NU9:NU72" si="119">IF(NO9=0," ",(NS9*NR9))</f>
        <v>39.185047676282053</v>
      </c>
      <c r="NV9" s="217" t="str">
        <f>IF(NX9=0," ",VLOOKUP(NX9,PROTOKOL!$A:$F,6,FALSE))</f>
        <v>ÜRÜN KONTROL</v>
      </c>
      <c r="NW9" s="43">
        <v>1</v>
      </c>
      <c r="NX9" s="43">
        <v>20</v>
      </c>
      <c r="NY9" s="43">
        <v>1.5</v>
      </c>
      <c r="NZ9" s="91">
        <f>IF(NX9=0," ",(VLOOKUP(NX9,PROTOKOL!$A$1:$E$29,2,FALSE))*NY9)</f>
        <v>0</v>
      </c>
      <c r="OA9" s="175">
        <f t="shared" si="35"/>
        <v>1</v>
      </c>
      <c r="OB9" s="176" t="e">
        <f>IF(NX9=0," ",VLOOKUP(NX9,PROTOKOL!$A:$E,5,FALSE))</f>
        <v>#DIV/0!</v>
      </c>
      <c r="OC9" s="212" t="e">
        <f>IF(NX9=0," ",(OA9*OB9))/7.5*1.5</f>
        <v>#DIV/0!</v>
      </c>
      <c r="OD9" s="176">
        <f t="shared" ref="OD9:OD72" si="120">NY9*2</f>
        <v>3</v>
      </c>
      <c r="OE9" s="177" t="e">
        <f t="shared" ref="OE9:OE72" si="121">IF(OD9=0," ",OC9/NY9*OD9)</f>
        <v>#DIV/0!</v>
      </c>
      <c r="OG9" s="173">
        <v>27</v>
      </c>
      <c r="OH9" s="229"/>
      <c r="OI9" s="174" t="str">
        <f>IF(OK9=0," ",VLOOKUP(OK9,PROTOKOL!$A:$F,6,FALSE))</f>
        <v>ÜRÜN KONTROL</v>
      </c>
      <c r="OJ9" s="43">
        <v>1</v>
      </c>
      <c r="OK9" s="43">
        <v>20</v>
      </c>
      <c r="OL9" s="43">
        <v>1.5</v>
      </c>
      <c r="OM9" s="91">
        <f>IF(OK9=0," ",(VLOOKUP(OK9,PROTOKOL!$A$1:$E$29,2,FALSE))*OL9)</f>
        <v>0</v>
      </c>
      <c r="ON9" s="175">
        <f t="shared" si="36"/>
        <v>1</v>
      </c>
      <c r="OO9" s="212" t="e">
        <f>IF(OK9=0," ",VLOOKUP(OK9,PROTOKOL!$A:$E,5,FALSE))</f>
        <v>#DIV/0!</v>
      </c>
      <c r="OP9" s="176" t="s">
        <v>142</v>
      </c>
      <c r="OQ9" s="177" t="e">
        <f>IF(OK9=0," ",(OO9*ON9))/7.5*1.5</f>
        <v>#DIV/0!</v>
      </c>
      <c r="OR9" s="217" t="str">
        <f>IF(OT9=0," ",VLOOKUP(OT9,PROTOKOL!$A:$F,6,FALSE))</f>
        <v xml:space="preserve"> </v>
      </c>
      <c r="OS9" s="43"/>
      <c r="OT9" s="43"/>
      <c r="OU9" s="43"/>
      <c r="OV9" s="91" t="str">
        <f>IF(OT9=0," ",(VLOOKUP(OT9,PROTOKOL!$A$1:$E$29,2,FALSE))*OU9)</f>
        <v xml:space="preserve"> </v>
      </c>
      <c r="OW9" s="175" t="str">
        <f t="shared" si="37"/>
        <v xml:space="preserve"> </v>
      </c>
      <c r="OX9" s="176" t="str">
        <f>IF(OT9=0," ",VLOOKUP(OT9,PROTOKOL!$A:$E,5,FALSE))</f>
        <v xml:space="preserve"> </v>
      </c>
      <c r="OY9" s="212" t="str">
        <f t="shared" ref="OY9:OY16" si="122">IF(OT9=0," ",(OW9*OX9))</f>
        <v xml:space="preserve"> </v>
      </c>
      <c r="OZ9" s="176">
        <f t="shared" ref="OZ9:OZ72" si="123">OU9*2</f>
        <v>0</v>
      </c>
      <c r="PA9" s="177" t="str">
        <f t="shared" ref="PA9:PA72" si="124">IF(OZ9=0," ",OY9/OU9*OZ9)</f>
        <v xml:space="preserve"> </v>
      </c>
      <c r="PC9" s="173">
        <v>27</v>
      </c>
      <c r="PD9" s="229"/>
      <c r="PE9" s="174" t="str">
        <f>IF(PG9=0," ",VLOOKUP(PG9,PROTOKOL!$A:$F,6,FALSE))</f>
        <v>ÜRÜN KONTROL</v>
      </c>
      <c r="PF9" s="43">
        <v>1</v>
      </c>
      <c r="PG9" s="43">
        <v>20</v>
      </c>
      <c r="PH9" s="43">
        <v>0.5</v>
      </c>
      <c r="PI9" s="91">
        <f>IF(PG9=0," ",(VLOOKUP(PG9,PROTOKOL!$A$1:$E$29,2,FALSE))*PH9)</f>
        <v>0</v>
      </c>
      <c r="PJ9" s="175">
        <f t="shared" si="38"/>
        <v>1</v>
      </c>
      <c r="PK9" s="212" t="e">
        <f>IF(PG9=0," ",VLOOKUP(PG9,PROTOKOL!$A:$E,5,FALSE))</f>
        <v>#DIV/0!</v>
      </c>
      <c r="PL9" s="176" t="s">
        <v>142</v>
      </c>
      <c r="PM9" s="177" t="e">
        <f>IF(PG9=0," ",(PK9*PJ9))/7.5*0.5</f>
        <v>#DIV/0!</v>
      </c>
      <c r="PN9" s="217" t="str">
        <f>IF(PP9=0," ",VLOOKUP(PP9,PROTOKOL!$A:$F,6,FALSE))</f>
        <v xml:space="preserve"> </v>
      </c>
      <c r="PO9" s="43"/>
      <c r="PP9" s="43"/>
      <c r="PQ9" s="43"/>
      <c r="PR9" s="91" t="str">
        <f>IF(PP9=0," ",(VLOOKUP(PP9,PROTOKOL!$A$1:$E$29,2,FALSE))*PQ9)</f>
        <v xml:space="preserve"> </v>
      </c>
      <c r="PS9" s="175" t="str">
        <f t="shared" si="39"/>
        <v xml:space="preserve"> </v>
      </c>
      <c r="PT9" s="176" t="str">
        <f>IF(PP9=0," ",VLOOKUP(PP9,PROTOKOL!$A:$E,5,FALSE))</f>
        <v xml:space="preserve"> </v>
      </c>
      <c r="PU9" s="212" t="str">
        <f t="shared" ref="PU9:PU16" si="125">IF(PP9=0," ",(PS9*PT9))</f>
        <v xml:space="preserve"> </v>
      </c>
      <c r="PV9" s="176">
        <f t="shared" ref="PV9:PV72" si="126">PQ9*2</f>
        <v>0</v>
      </c>
      <c r="PW9" s="177" t="str">
        <f t="shared" ref="PW9:PW72" si="127">IF(PV9=0," ",PU9/PQ9*PV9)</f>
        <v xml:space="preserve"> </v>
      </c>
      <c r="PY9" s="173">
        <v>27</v>
      </c>
      <c r="PZ9" s="229"/>
      <c r="QA9" s="174" t="str">
        <f>IF(QC9=0," ",VLOOKUP(QC9,PROTOKOL!$A:$F,6,FALSE))</f>
        <v xml:space="preserve"> </v>
      </c>
      <c r="QB9" s="43"/>
      <c r="QC9" s="43"/>
      <c r="QD9" s="43"/>
      <c r="QE9" s="91" t="str">
        <f>IF(QC9=0," ",(VLOOKUP(QC9,PROTOKOL!$A$1:$E$29,2,FALSE))*QD9)</f>
        <v xml:space="preserve"> </v>
      </c>
      <c r="QF9" s="175" t="str">
        <f t="shared" si="40"/>
        <v xml:space="preserve"> </v>
      </c>
      <c r="QG9" s="212" t="str">
        <f>IF(QC9=0," ",VLOOKUP(QC9,PROTOKOL!$A:$E,5,FALSE))</f>
        <v xml:space="preserve"> </v>
      </c>
      <c r="QH9" s="176" t="s">
        <v>142</v>
      </c>
      <c r="QI9" s="177" t="str">
        <f t="shared" ref="QI9:QI72" si="128">IF(QC9=0," ",(QG9*QF9))</f>
        <v xml:space="preserve"> </v>
      </c>
      <c r="QJ9" s="217" t="str">
        <f>IF(QL9=0," ",VLOOKUP(QL9,PROTOKOL!$A:$F,6,FALSE))</f>
        <v xml:space="preserve"> </v>
      </c>
      <c r="QK9" s="43"/>
      <c r="QL9" s="43"/>
      <c r="QM9" s="43"/>
      <c r="QN9" s="91" t="str">
        <f>IF(QL9=0," ",(VLOOKUP(QL9,PROTOKOL!$A$1:$E$29,2,FALSE))*QM9)</f>
        <v xml:space="preserve"> </v>
      </c>
      <c r="QO9" s="175" t="str">
        <f t="shared" si="41"/>
        <v xml:space="preserve"> </v>
      </c>
      <c r="QP9" s="176" t="str">
        <f>IF(QL9=0," ",VLOOKUP(QL9,PROTOKOL!$A:$E,5,FALSE))</f>
        <v xml:space="preserve"> </v>
      </c>
      <c r="QQ9" s="212" t="str">
        <f t="shared" ref="QQ9:QQ16" si="129">IF(QL9=0," ",(QO9*QP9))</f>
        <v xml:space="preserve"> </v>
      </c>
      <c r="QR9" s="176">
        <f t="shared" ref="QR9:QR72" si="130">QM9*2</f>
        <v>0</v>
      </c>
      <c r="QS9" s="177" t="str">
        <f t="shared" ref="QS9:QS72" si="131">IF(QR9=0," ",QQ9/QM9*QR9)</f>
        <v xml:space="preserve"> </v>
      </c>
      <c r="QU9" s="173">
        <v>27</v>
      </c>
      <c r="QV9" s="229"/>
      <c r="QW9" s="174" t="str">
        <f>IF(QY9=0," ",VLOOKUP(QY9,PROTOKOL!$A:$F,6,FALSE))</f>
        <v xml:space="preserve"> </v>
      </c>
      <c r="QX9" s="43"/>
      <c r="QY9" s="43"/>
      <c r="QZ9" s="43"/>
      <c r="RA9" s="91" t="str">
        <f>IF(QY9=0," ",(VLOOKUP(QY9,PROTOKOL!$A$1:$E$29,2,FALSE))*QZ9)</f>
        <v xml:space="preserve"> </v>
      </c>
      <c r="RB9" s="175" t="str">
        <f t="shared" si="42"/>
        <v xml:space="preserve"> </v>
      </c>
      <c r="RC9" s="212" t="str">
        <f>IF(QY9=0," ",VLOOKUP(QY9,PROTOKOL!$A:$E,5,FALSE))</f>
        <v xml:space="preserve"> </v>
      </c>
      <c r="RD9" s="176" t="s">
        <v>142</v>
      </c>
      <c r="RE9" s="177" t="str">
        <f t="shared" ref="RE9:RE72" si="132">IF(QY9=0," ",(RC9*RB9))</f>
        <v xml:space="preserve"> </v>
      </c>
      <c r="RF9" s="217" t="str">
        <f>IF(RH9=0," ",VLOOKUP(RH9,PROTOKOL!$A:$F,6,FALSE))</f>
        <v xml:space="preserve"> </v>
      </c>
      <c r="RG9" s="43"/>
      <c r="RH9" s="43"/>
      <c r="RI9" s="43"/>
      <c r="RJ9" s="91" t="str">
        <f>IF(RH9=0," ",(VLOOKUP(RH9,PROTOKOL!$A$1:$E$29,2,FALSE))*RI9)</f>
        <v xml:space="preserve"> </v>
      </c>
      <c r="RK9" s="175" t="str">
        <f t="shared" si="43"/>
        <v xml:space="preserve"> </v>
      </c>
      <c r="RL9" s="176" t="str">
        <f>IF(RH9=0," ",VLOOKUP(RH9,PROTOKOL!$A:$E,5,FALSE))</f>
        <v xml:space="preserve"> </v>
      </c>
      <c r="RM9" s="212" t="str">
        <f t="shared" ref="RM9:RM16" si="133">IF(RH9=0," ",(RK9*RL9))</f>
        <v xml:space="preserve"> </v>
      </c>
      <c r="RN9" s="176">
        <f t="shared" ref="RN9:RN72" si="134">RI9*2</f>
        <v>0</v>
      </c>
      <c r="RO9" s="177" t="str">
        <f t="shared" ref="RO9:RO72" si="135">IF(RN9=0," ",RM9/RI9*RN9)</f>
        <v xml:space="preserve"> </v>
      </c>
      <c r="RQ9" s="173">
        <v>27</v>
      </c>
      <c r="RR9" s="229"/>
      <c r="RS9" s="174" t="str">
        <f>IF(RU9=0," ",VLOOKUP(RU9,PROTOKOL!$A:$F,6,FALSE))</f>
        <v>KOKU TESTİ</v>
      </c>
      <c r="RT9" s="43">
        <v>1</v>
      </c>
      <c r="RU9" s="43">
        <v>17</v>
      </c>
      <c r="RV9" s="43">
        <v>2.5</v>
      </c>
      <c r="RW9" s="91">
        <f>IF(RU9=0," ",(VLOOKUP(RU9,PROTOKOL!$A$1:$E$29,2,FALSE))*RV9)</f>
        <v>0</v>
      </c>
      <c r="RX9" s="175">
        <f t="shared" si="44"/>
        <v>1</v>
      </c>
      <c r="RY9" s="212" t="e">
        <f>IF(RU9=0," ",VLOOKUP(RU9,PROTOKOL!$A:$E,5,FALSE))</f>
        <v>#DIV/0!</v>
      </c>
      <c r="RZ9" s="176" t="s">
        <v>142</v>
      </c>
      <c r="SA9" s="177" t="e">
        <f>IF(RU9=0," ",(RY9*RX9))/7.5*2.5</f>
        <v>#DIV/0!</v>
      </c>
      <c r="SB9" s="217" t="str">
        <f>IF(SD9=0," ",VLOOKUP(SD9,PROTOKOL!$A:$F,6,FALSE))</f>
        <v xml:space="preserve"> </v>
      </c>
      <c r="SC9" s="43"/>
      <c r="SD9" s="43"/>
      <c r="SE9" s="43"/>
      <c r="SF9" s="91" t="str">
        <f>IF(SD9=0," ",(VLOOKUP(SD9,PROTOKOL!$A$1:$E$29,2,FALSE))*SE9)</f>
        <v xml:space="preserve"> </v>
      </c>
      <c r="SG9" s="175" t="str">
        <f t="shared" si="45"/>
        <v xml:space="preserve"> </v>
      </c>
      <c r="SH9" s="176" t="str">
        <f>IF(SD9=0," ",VLOOKUP(SD9,PROTOKOL!$A:$E,5,FALSE))</f>
        <v xml:space="preserve"> </v>
      </c>
      <c r="SI9" s="212" t="str">
        <f t="shared" ref="SI9:SI16" si="136">IF(SD9=0," ",(SG9*SH9))</f>
        <v xml:space="preserve"> </v>
      </c>
      <c r="SJ9" s="176">
        <f t="shared" ref="SJ9:SJ72" si="137">SE9*2</f>
        <v>0</v>
      </c>
      <c r="SK9" s="177" t="str">
        <f t="shared" ref="SK9:SK72" si="138">IF(SJ9=0," ",SI9/SE9*SJ9)</f>
        <v xml:space="preserve"> </v>
      </c>
      <c r="SM9" s="173">
        <v>27</v>
      </c>
      <c r="SN9" s="229"/>
      <c r="SO9" s="174" t="str">
        <f>IF(SQ9=0," ",VLOOKUP(SQ9,PROTOKOL!$A:$F,6,FALSE))</f>
        <v xml:space="preserve"> </v>
      </c>
      <c r="SP9" s="43"/>
      <c r="SQ9" s="43"/>
      <c r="SR9" s="43"/>
      <c r="SS9" s="91" t="str">
        <f>IF(SQ9=0," ",(VLOOKUP(SQ9,PROTOKOL!$A$1:$E$29,2,FALSE))*SR9)</f>
        <v xml:space="preserve"> </v>
      </c>
      <c r="ST9" s="175" t="str">
        <f t="shared" si="46"/>
        <v xml:space="preserve"> </v>
      </c>
      <c r="SU9" s="212" t="str">
        <f>IF(SQ9=0," ",VLOOKUP(SQ9,PROTOKOL!$A:$E,5,FALSE))</f>
        <v xml:space="preserve"> </v>
      </c>
      <c r="SV9" s="176" t="s">
        <v>142</v>
      </c>
      <c r="SW9" s="177" t="str">
        <f t="shared" ref="SW9:SW72" si="139">IF(SQ9=0," ",(SU9*ST9))</f>
        <v xml:space="preserve"> </v>
      </c>
      <c r="SX9" s="217" t="str">
        <f>IF(SZ9=0," ",VLOOKUP(SZ9,PROTOKOL!$A:$F,6,FALSE))</f>
        <v xml:space="preserve"> </v>
      </c>
      <c r="SY9" s="43"/>
      <c r="SZ9" s="43"/>
      <c r="TA9" s="43"/>
      <c r="TB9" s="91" t="str">
        <f>IF(SZ9=0," ",(VLOOKUP(SZ9,PROTOKOL!$A$1:$E$29,2,FALSE))*TA9)</f>
        <v xml:space="preserve"> </v>
      </c>
      <c r="TC9" s="175" t="str">
        <f t="shared" si="47"/>
        <v xml:space="preserve"> </v>
      </c>
      <c r="TD9" s="176" t="str">
        <f>IF(SZ9=0," ",VLOOKUP(SZ9,PROTOKOL!$A:$E,5,FALSE))</f>
        <v xml:space="preserve"> </v>
      </c>
      <c r="TE9" s="212" t="str">
        <f t="shared" ref="TE9:TE16" si="140">IF(SZ9=0," ",(TC9*TD9))</f>
        <v xml:space="preserve"> </v>
      </c>
      <c r="TF9" s="176">
        <f t="shared" ref="TF9:TF72" si="141">TA9*2</f>
        <v>0</v>
      </c>
      <c r="TG9" s="177" t="str">
        <f t="shared" ref="TG9:TG72" si="142">IF(TF9=0," ",TE9/TA9*TF9)</f>
        <v xml:space="preserve"> </v>
      </c>
      <c r="TI9" s="173">
        <v>27</v>
      </c>
      <c r="TJ9" s="229"/>
      <c r="TK9" s="174" t="str">
        <f>IF(TM9=0," ",VLOOKUP(TM9,PROTOKOL!$A:$F,6,FALSE))</f>
        <v xml:space="preserve"> </v>
      </c>
      <c r="TL9" s="43"/>
      <c r="TM9" s="43"/>
      <c r="TN9" s="43"/>
      <c r="TO9" s="91" t="str">
        <f>IF(TM9=0," ",(VLOOKUP(TM9,PROTOKOL!$A$1:$E$29,2,FALSE))*TN9)</f>
        <v xml:space="preserve"> </v>
      </c>
      <c r="TP9" s="175" t="str">
        <f t="shared" si="48"/>
        <v xml:space="preserve"> </v>
      </c>
      <c r="TQ9" s="212" t="str">
        <f>IF(TM9=0," ",VLOOKUP(TM9,PROTOKOL!$A:$E,5,FALSE))</f>
        <v xml:space="preserve"> </v>
      </c>
      <c r="TR9" s="176" t="s">
        <v>142</v>
      </c>
      <c r="TS9" s="177" t="str">
        <f t="shared" ref="TS9:TS72" si="143">IF(TM9=0," ",(TQ9*TP9))</f>
        <v xml:space="preserve"> </v>
      </c>
      <c r="TT9" s="217" t="str">
        <f>IF(TV9=0," ",VLOOKUP(TV9,PROTOKOL!$A:$F,6,FALSE))</f>
        <v xml:space="preserve"> </v>
      </c>
      <c r="TU9" s="43"/>
      <c r="TV9" s="43"/>
      <c r="TW9" s="43"/>
      <c r="TX9" s="91" t="str">
        <f>IF(TV9=0," ",(VLOOKUP(TV9,PROTOKOL!$A$1:$E$29,2,FALSE))*TW9)</f>
        <v xml:space="preserve"> </v>
      </c>
      <c r="TY9" s="175" t="str">
        <f t="shared" si="49"/>
        <v xml:space="preserve"> </v>
      </c>
      <c r="TZ9" s="176" t="str">
        <f>IF(TV9=0," ",VLOOKUP(TV9,PROTOKOL!$A:$E,5,FALSE))</f>
        <v xml:space="preserve"> </v>
      </c>
      <c r="UA9" s="212" t="str">
        <f t="shared" ref="UA9:UA16" si="144">IF(TV9=0," ",(TY9*TZ9))</f>
        <v xml:space="preserve"> </v>
      </c>
      <c r="UB9" s="176">
        <f t="shared" ref="UB9:UB72" si="145">TW9*2</f>
        <v>0</v>
      </c>
      <c r="UC9" s="177" t="str">
        <f t="shared" ref="UC9:UC72" si="146">IF(UB9=0," ",UA9/TW9*UB9)</f>
        <v xml:space="preserve"> </v>
      </c>
      <c r="UE9" s="173">
        <v>27</v>
      </c>
      <c r="UF9" s="229"/>
      <c r="UG9" s="174" t="str">
        <f>IF(UI9=0," ",VLOOKUP(UI9,PROTOKOL!$A:$F,6,FALSE))</f>
        <v xml:space="preserve"> </v>
      </c>
      <c r="UH9" s="43"/>
      <c r="UI9" s="43"/>
      <c r="UJ9" s="43"/>
      <c r="UK9" s="91" t="str">
        <f>IF(UI9=0," ",(VLOOKUP(UI9,PROTOKOL!$A$1:$E$29,2,FALSE))*UJ9)</f>
        <v xml:space="preserve"> </v>
      </c>
      <c r="UL9" s="175" t="str">
        <f t="shared" si="50"/>
        <v xml:space="preserve"> </v>
      </c>
      <c r="UM9" s="212" t="str">
        <f>IF(UI9=0," ",VLOOKUP(UI9,PROTOKOL!$A:$E,5,FALSE))</f>
        <v xml:space="preserve"> </v>
      </c>
      <c r="UN9" s="176" t="s">
        <v>142</v>
      </c>
      <c r="UO9" s="177" t="str">
        <f t="shared" ref="UO9:UO72" si="147">IF(UI9=0," ",(UM9*UL9))</f>
        <v xml:space="preserve"> </v>
      </c>
      <c r="UP9" s="217" t="str">
        <f>IF(UR9=0," ",VLOOKUP(UR9,PROTOKOL!$A:$F,6,FALSE))</f>
        <v xml:space="preserve"> </v>
      </c>
      <c r="UQ9" s="43"/>
      <c r="UR9" s="43"/>
      <c r="US9" s="43"/>
      <c r="UT9" s="91" t="str">
        <f>IF(UR9=0," ",(VLOOKUP(UR9,PROTOKOL!$A$1:$E$29,2,FALSE))*US9)</f>
        <v xml:space="preserve"> </v>
      </c>
      <c r="UU9" s="175" t="str">
        <f t="shared" si="51"/>
        <v xml:space="preserve"> </v>
      </c>
      <c r="UV9" s="176" t="str">
        <f>IF(UR9=0," ",VLOOKUP(UR9,PROTOKOL!$A:$E,5,FALSE))</f>
        <v xml:space="preserve"> </v>
      </c>
      <c r="UW9" s="212" t="str">
        <f t="shared" ref="UW9:UW16" si="148">IF(UR9=0," ",(UU9*UV9))</f>
        <v xml:space="preserve"> </v>
      </c>
      <c r="UX9" s="176">
        <f t="shared" ref="UX9:UX72" si="149">US9*2</f>
        <v>0</v>
      </c>
      <c r="UY9" s="177" t="str">
        <f t="shared" ref="UY9:UY72" si="150">IF(UX9=0," ",UW9/US9*UX9)</f>
        <v xml:space="preserve"> </v>
      </c>
      <c r="VA9" s="173">
        <v>27</v>
      </c>
      <c r="VB9" s="229"/>
      <c r="VC9" s="174" t="str">
        <f>IF(VE9=0," ",VLOOKUP(VE9,PROTOKOL!$A:$F,6,FALSE))</f>
        <v xml:space="preserve"> </v>
      </c>
      <c r="VD9" s="43"/>
      <c r="VE9" s="43"/>
      <c r="VF9" s="43"/>
      <c r="VG9" s="91" t="str">
        <f>IF(VE9=0," ",(VLOOKUP(VE9,PROTOKOL!$A$1:$E$29,2,FALSE))*VF9)</f>
        <v xml:space="preserve"> </v>
      </c>
      <c r="VH9" s="175" t="str">
        <f t="shared" si="52"/>
        <v xml:space="preserve"> </v>
      </c>
      <c r="VI9" s="212" t="str">
        <f>IF(VE9=0," ",VLOOKUP(VE9,PROTOKOL!$A:$E,5,FALSE))</f>
        <v xml:space="preserve"> </v>
      </c>
      <c r="VJ9" s="176" t="s">
        <v>142</v>
      </c>
      <c r="VK9" s="177" t="str">
        <f t="shared" ref="VK9:VK72" si="151">IF(VE9=0," ",(VI9*VH9))</f>
        <v xml:space="preserve"> </v>
      </c>
      <c r="VL9" s="217" t="str">
        <f>IF(VN9=0," ",VLOOKUP(VN9,PROTOKOL!$A:$F,6,FALSE))</f>
        <v xml:space="preserve"> </v>
      </c>
      <c r="VM9" s="43"/>
      <c r="VN9" s="43"/>
      <c r="VO9" s="43"/>
      <c r="VP9" s="91" t="str">
        <f>IF(VN9=0," ",(VLOOKUP(VN9,PROTOKOL!$A$1:$E$29,2,FALSE))*VO9)</f>
        <v xml:space="preserve"> </v>
      </c>
      <c r="VQ9" s="175" t="str">
        <f t="shared" si="53"/>
        <v xml:space="preserve"> </v>
      </c>
      <c r="VR9" s="176" t="str">
        <f>IF(VN9=0," ",VLOOKUP(VN9,PROTOKOL!$A:$E,5,FALSE))</f>
        <v xml:space="preserve"> </v>
      </c>
      <c r="VS9" s="212" t="str">
        <f t="shared" ref="VS9:VS16" si="152">IF(VN9=0," ",(VQ9*VR9))</f>
        <v xml:space="preserve"> </v>
      </c>
      <c r="VT9" s="176">
        <f t="shared" ref="VT9:VT72" si="153">VO9*2</f>
        <v>0</v>
      </c>
      <c r="VU9" s="177" t="str">
        <f t="shared" ref="VU9:VU72" si="154">IF(VT9=0," ",VS9/VO9*VT9)</f>
        <v xml:space="preserve"> </v>
      </c>
      <c r="VW9" s="173">
        <v>27</v>
      </c>
      <c r="VX9" s="229"/>
      <c r="VY9" s="174" t="str">
        <f>IF(WA9=0," ",VLOOKUP(WA9,PROTOKOL!$A:$F,6,FALSE))</f>
        <v xml:space="preserve"> </v>
      </c>
      <c r="VZ9" s="43"/>
      <c r="WA9" s="43"/>
      <c r="WB9" s="43"/>
      <c r="WC9" s="91" t="str">
        <f>IF(WA9=0," ",(VLOOKUP(WA9,PROTOKOL!$A$1:$E$29,2,FALSE))*WB9)</f>
        <v xml:space="preserve"> </v>
      </c>
      <c r="WD9" s="175" t="str">
        <f t="shared" si="54"/>
        <v xml:space="preserve"> </v>
      </c>
      <c r="WE9" s="212" t="str">
        <f>IF(WA9=0," ",VLOOKUP(WA9,PROTOKOL!$A:$E,5,FALSE))</f>
        <v xml:space="preserve"> </v>
      </c>
      <c r="WF9" s="176" t="s">
        <v>142</v>
      </c>
      <c r="WG9" s="177" t="str">
        <f t="shared" ref="WG9:WG72" si="155">IF(WA9=0," ",(WE9*WD9))</f>
        <v xml:space="preserve"> </v>
      </c>
      <c r="WH9" s="217" t="str">
        <f>IF(WJ9=0," ",VLOOKUP(WJ9,PROTOKOL!$A:$F,6,FALSE))</f>
        <v xml:space="preserve"> </v>
      </c>
      <c r="WI9" s="43"/>
      <c r="WJ9" s="43"/>
      <c r="WK9" s="43"/>
      <c r="WL9" s="91" t="str">
        <f>IF(WJ9=0," ",(VLOOKUP(WJ9,PROTOKOL!$A$1:$E$29,2,FALSE))*WK9)</f>
        <v xml:space="preserve"> </v>
      </c>
      <c r="WM9" s="175" t="str">
        <f t="shared" si="55"/>
        <v xml:space="preserve"> </v>
      </c>
      <c r="WN9" s="176" t="str">
        <f>IF(WJ9=0," ",VLOOKUP(WJ9,PROTOKOL!$A:$E,5,FALSE))</f>
        <v xml:space="preserve"> </v>
      </c>
      <c r="WO9" s="212" t="str">
        <f t="shared" ref="WO9:WO16" si="156">IF(WJ9=0," ",(WM9*WN9))</f>
        <v xml:space="preserve"> </v>
      </c>
      <c r="WP9" s="176">
        <f t="shared" ref="WP9:WP72" si="157">WK9*2</f>
        <v>0</v>
      </c>
      <c r="WQ9" s="177" t="str">
        <f t="shared" ref="WQ9:WQ72" si="158">IF(WP9=0," ",WO9/WK9*WP9)</f>
        <v xml:space="preserve"> </v>
      </c>
      <c r="WS9" s="173">
        <v>27</v>
      </c>
      <c r="WT9" s="229"/>
      <c r="WU9" s="174" t="str">
        <f>IF(WW9=0," ",VLOOKUP(WW9,PROTOKOL!$A:$F,6,FALSE))</f>
        <v>PERDE KESME SULU SİST.</v>
      </c>
      <c r="WV9" s="43">
        <v>120</v>
      </c>
      <c r="WW9" s="43">
        <v>8</v>
      </c>
      <c r="WX9" s="43">
        <v>6</v>
      </c>
      <c r="WY9" s="91">
        <f>IF(WW9=0," ",(VLOOKUP(WW9,PROTOKOL!$A$1:$E$29,2,FALSE))*WX9)</f>
        <v>78.400000000000006</v>
      </c>
      <c r="WZ9" s="175">
        <f t="shared" si="56"/>
        <v>41.599999999999994</v>
      </c>
      <c r="XA9" s="212">
        <f>IF(WW9=0," ",VLOOKUP(WW9,PROTOKOL!$A:$E,5,FALSE))</f>
        <v>0.69150084134615386</v>
      </c>
      <c r="XB9" s="176" t="s">
        <v>142</v>
      </c>
      <c r="XC9" s="177">
        <f t="shared" ref="XC9:XC72" si="159">IF(WW9=0," ",(XA9*WZ9))</f>
        <v>28.766434999999998</v>
      </c>
      <c r="XD9" s="217" t="str">
        <f>IF(XF9=0," ",VLOOKUP(XF9,PROTOKOL!$A:$F,6,FALSE))</f>
        <v xml:space="preserve"> </v>
      </c>
      <c r="XE9" s="43"/>
      <c r="XF9" s="43"/>
      <c r="XG9" s="43"/>
      <c r="XH9" s="91" t="str">
        <f>IF(XF9=0," ",(VLOOKUP(XF9,PROTOKOL!$A$1:$E$29,2,FALSE))*XG9)</f>
        <v xml:space="preserve"> </v>
      </c>
      <c r="XI9" s="175" t="str">
        <f t="shared" si="57"/>
        <v xml:space="preserve"> </v>
      </c>
      <c r="XJ9" s="176" t="str">
        <f>IF(XF9=0," ",VLOOKUP(XF9,PROTOKOL!$A:$E,5,FALSE))</f>
        <v xml:space="preserve"> </v>
      </c>
      <c r="XK9" s="212" t="str">
        <f t="shared" ref="XK9:XK16" si="160">IF(XF9=0," ",(XI9*XJ9))</f>
        <v xml:space="preserve"> </v>
      </c>
      <c r="XL9" s="176">
        <f t="shared" ref="XL9:XL72" si="161">XG9*2</f>
        <v>0</v>
      </c>
      <c r="XM9" s="177" t="str">
        <f t="shared" ref="XM9:XM72" si="162">IF(XL9=0," ",XK9/XG9*XL9)</f>
        <v xml:space="preserve"> </v>
      </c>
      <c r="XO9" s="173">
        <v>27</v>
      </c>
      <c r="XP9" s="229"/>
      <c r="XQ9" s="174" t="str">
        <f>IF(XS9=0," ",VLOOKUP(XS9,PROTOKOL!$A:$F,6,FALSE))</f>
        <v>PERDE KESME SULU SİST.</v>
      </c>
      <c r="XR9" s="43">
        <v>30</v>
      </c>
      <c r="XS9" s="43">
        <v>8</v>
      </c>
      <c r="XT9" s="43">
        <v>1.5</v>
      </c>
      <c r="XU9" s="91">
        <f>IF(XS9=0," ",(VLOOKUP(XS9,PROTOKOL!$A$1:$E$29,2,FALSE))*XT9)</f>
        <v>19.600000000000001</v>
      </c>
      <c r="XV9" s="175">
        <f t="shared" si="58"/>
        <v>10.399999999999999</v>
      </c>
      <c r="XW9" s="212">
        <f>IF(XS9=0," ",VLOOKUP(XS9,PROTOKOL!$A:$E,5,FALSE))</f>
        <v>0.69150084134615386</v>
      </c>
      <c r="XX9" s="176" t="s">
        <v>142</v>
      </c>
      <c r="XY9" s="177">
        <f t="shared" ref="XY9:XY72" si="163">IF(XS9=0," ",(XW9*XV9))</f>
        <v>7.1916087499999994</v>
      </c>
      <c r="XZ9" s="217" t="str">
        <f>IF(YB9=0," ",VLOOKUP(YB9,PROTOKOL!$A:$F,6,FALSE))</f>
        <v xml:space="preserve"> </v>
      </c>
      <c r="YA9" s="43"/>
      <c r="YB9" s="43"/>
      <c r="YC9" s="43"/>
      <c r="YD9" s="91" t="str">
        <f>IF(YB9=0," ",(VLOOKUP(YB9,PROTOKOL!$A$1:$E$29,2,FALSE))*YC9)</f>
        <v xml:space="preserve"> </v>
      </c>
      <c r="YE9" s="175" t="str">
        <f t="shared" si="59"/>
        <v xml:space="preserve"> </v>
      </c>
      <c r="YF9" s="176" t="str">
        <f>IF(YB9=0," ",VLOOKUP(YB9,PROTOKOL!$A:$E,5,FALSE))</f>
        <v xml:space="preserve"> </v>
      </c>
      <c r="YG9" s="212" t="str">
        <f t="shared" ref="YG9:YG16" si="164">IF(YB9=0," ",(YE9*YF9))</f>
        <v xml:space="preserve"> </v>
      </c>
      <c r="YH9" s="176">
        <f t="shared" ref="YH9:YH72" si="165">YC9*2</f>
        <v>0</v>
      </c>
      <c r="YI9" s="177" t="str">
        <f t="shared" ref="YI9:YI72" si="166">IF(YH9=0," ",YG9/YC9*YH9)</f>
        <v xml:space="preserve"> </v>
      </c>
    </row>
    <row r="10" spans="1:659" ht="13.8">
      <c r="A10" s="173">
        <v>27</v>
      </c>
      <c r="B10" s="230"/>
      <c r="C10" s="174" t="str">
        <f>IF(E10=0," ",VLOOKUP(E10,PROTOKOL!$A:$F,6,FALSE))</f>
        <v xml:space="preserve"> </v>
      </c>
      <c r="D10" s="43"/>
      <c r="E10" s="43"/>
      <c r="F10" s="43"/>
      <c r="G10" s="42" t="str">
        <f>IF(E10=0," ",(VLOOKUP(E10,PROTOKOL!$A$1:$E$29,2,FALSE))*F10)</f>
        <v xml:space="preserve"> </v>
      </c>
      <c r="H10" s="175" t="str">
        <f t="shared" si="0"/>
        <v xml:space="preserve"> </v>
      </c>
      <c r="I10" s="215" t="str">
        <f>IF(E10=0," ",VLOOKUP(E10,PROTOKOL!$A:$E,5,FALSE))</f>
        <v xml:space="preserve"> </v>
      </c>
      <c r="J10" s="176" t="s">
        <v>142</v>
      </c>
      <c r="K10" s="177" t="str">
        <f t="shared" si="60"/>
        <v xml:space="preserve"> </v>
      </c>
      <c r="L10" s="217" t="str">
        <f>IF(N10=0," ",VLOOKUP(N10,PROTOKOL!$A:$F,6,FALSE))</f>
        <v xml:space="preserve"> </v>
      </c>
      <c r="M10" s="43"/>
      <c r="N10" s="43"/>
      <c r="O10" s="43"/>
      <c r="P10" s="91" t="str">
        <f>IF(N10=0," ",(VLOOKUP(N10,PROTOKOL!$A$1:$E$29,2,FALSE))*O10)</f>
        <v xml:space="preserve"> </v>
      </c>
      <c r="Q10" s="175" t="str">
        <f t="shared" si="1"/>
        <v xml:space="preserve"> </v>
      </c>
      <c r="R10" s="176" t="str">
        <f>IF(N10=0," ",VLOOKUP(N10,PROTOKOL!$A:$E,5,FALSE))</f>
        <v xml:space="preserve"> </v>
      </c>
      <c r="S10" s="212" t="str">
        <f t="shared" si="61"/>
        <v xml:space="preserve"> </v>
      </c>
      <c r="T10" s="176">
        <f t="shared" si="62"/>
        <v>0</v>
      </c>
      <c r="U10" s="177" t="str">
        <f t="shared" si="63"/>
        <v xml:space="preserve"> </v>
      </c>
      <c r="W10" s="173">
        <v>27</v>
      </c>
      <c r="X10" s="230"/>
      <c r="Y10" s="174" t="str">
        <f>IF(AA10=0," ",VLOOKUP(AA10,PROTOKOL!$A:$F,6,FALSE))</f>
        <v xml:space="preserve"> </v>
      </c>
      <c r="Z10" s="43"/>
      <c r="AA10" s="43"/>
      <c r="AB10" s="43"/>
      <c r="AC10" s="42" t="str">
        <f>IF(AA10=0," ",(VLOOKUP(AA10,PROTOKOL!$A$1:$E$29,2,FALSE))*AB10)</f>
        <v xml:space="preserve"> </v>
      </c>
      <c r="AD10" s="175" t="str">
        <f t="shared" si="2"/>
        <v xml:space="preserve"> </v>
      </c>
      <c r="AE10" s="215" t="str">
        <f>IF(AA10=0," ",VLOOKUP(AA10,PROTOKOL!$A:$E,5,FALSE))</f>
        <v xml:space="preserve"> </v>
      </c>
      <c r="AF10" s="176" t="s">
        <v>142</v>
      </c>
      <c r="AG10" s="177" t="str">
        <f t="shared" ref="AG10:AG72" si="167">IF(AA10=0," ",(AE10*AD10))</f>
        <v xml:space="preserve"> </v>
      </c>
      <c r="AH10" s="217" t="str">
        <f>IF(AJ10=0," ",VLOOKUP(AJ10,PROTOKOL!$A:$F,6,FALSE))</f>
        <v xml:space="preserve"> </v>
      </c>
      <c r="AI10" s="43"/>
      <c r="AJ10" s="43"/>
      <c r="AK10" s="43"/>
      <c r="AL10" s="91" t="str">
        <f>IF(AJ10=0," ",(VLOOKUP(AJ10,PROTOKOL!$A$1:$E$29,2,FALSE))*AK10)</f>
        <v xml:space="preserve"> </v>
      </c>
      <c r="AM10" s="175" t="str">
        <f t="shared" si="3"/>
        <v xml:space="preserve"> </v>
      </c>
      <c r="AN10" s="176" t="str">
        <f>IF(AJ10=0," ",VLOOKUP(AJ10,PROTOKOL!$A:$E,5,FALSE))</f>
        <v xml:space="preserve"> </v>
      </c>
      <c r="AO10" s="212" t="str">
        <f t="shared" si="64"/>
        <v xml:space="preserve"> </v>
      </c>
      <c r="AP10" s="176">
        <f t="shared" si="65"/>
        <v>0</v>
      </c>
      <c r="AQ10" s="177" t="str">
        <f t="shared" si="66"/>
        <v xml:space="preserve"> </v>
      </c>
      <c r="AS10" s="173">
        <v>27</v>
      </c>
      <c r="AT10" s="230"/>
      <c r="AU10" s="174" t="str">
        <f>IF(AW10=0," ",VLOOKUP(AW10,PROTOKOL!$A:$F,6,FALSE))</f>
        <v xml:space="preserve"> </v>
      </c>
      <c r="AV10" s="43"/>
      <c r="AW10" s="43"/>
      <c r="AX10" s="43"/>
      <c r="AY10" s="42" t="str">
        <f>IF(AW10=0," ",(VLOOKUP(AW10,PROTOKOL!$A$1:$E$29,2,FALSE))*AX10)</f>
        <v xml:space="preserve"> </v>
      </c>
      <c r="AZ10" s="175" t="str">
        <f t="shared" si="4"/>
        <v xml:space="preserve"> </v>
      </c>
      <c r="BA10" s="215" t="str">
        <f>IF(AW10=0," ",VLOOKUP(AW10,PROTOKOL!$A:$E,5,FALSE))</f>
        <v xml:space="preserve"> </v>
      </c>
      <c r="BB10" s="176" t="s">
        <v>142</v>
      </c>
      <c r="BC10" s="177" t="str">
        <f t="shared" ref="BC10:BC72" si="168">IF(AW10=0," ",(BA10*AZ10))</f>
        <v xml:space="preserve"> </v>
      </c>
      <c r="BD10" s="217" t="str">
        <f>IF(BF10=0," ",VLOOKUP(BF10,PROTOKOL!$A:$F,6,FALSE))</f>
        <v xml:space="preserve"> </v>
      </c>
      <c r="BE10" s="43"/>
      <c r="BF10" s="43"/>
      <c r="BG10" s="43"/>
      <c r="BH10" s="91" t="str">
        <f>IF(BF10=0," ",(VLOOKUP(BF10,PROTOKOL!$A$1:$E$29,2,FALSE))*BG10)</f>
        <v xml:space="preserve"> </v>
      </c>
      <c r="BI10" s="175" t="str">
        <f t="shared" si="5"/>
        <v xml:space="preserve"> </v>
      </c>
      <c r="BJ10" s="176" t="str">
        <f>IF(BF10=0," ",VLOOKUP(BF10,PROTOKOL!$A:$E,5,FALSE))</f>
        <v xml:space="preserve"> </v>
      </c>
      <c r="BK10" s="212" t="str">
        <f t="shared" ref="BK10:BK16" si="169">IF(BF10=0," ",(BI10*BJ10))</f>
        <v xml:space="preserve"> </v>
      </c>
      <c r="BL10" s="176">
        <f t="shared" si="67"/>
        <v>0</v>
      </c>
      <c r="BM10" s="177" t="str">
        <f t="shared" si="68"/>
        <v xml:space="preserve"> </v>
      </c>
      <c r="BO10" s="173">
        <v>27</v>
      </c>
      <c r="BP10" s="230"/>
      <c r="BQ10" s="174" t="str">
        <f>IF(BS10=0," ",VLOOKUP(BS10,PROTOKOL!$A:$F,6,FALSE))</f>
        <v xml:space="preserve"> </v>
      </c>
      <c r="BR10" s="43"/>
      <c r="BS10" s="43"/>
      <c r="BT10" s="43"/>
      <c r="BU10" s="42" t="str">
        <f>IF(BS10=0," ",(VLOOKUP(BS10,PROTOKOL!$A$1:$E$29,2,FALSE))*BT10)</f>
        <v xml:space="preserve"> </v>
      </c>
      <c r="BV10" s="175" t="str">
        <f t="shared" si="6"/>
        <v xml:space="preserve"> </v>
      </c>
      <c r="BW10" s="215" t="str">
        <f>IF(BS10=0," ",VLOOKUP(BS10,PROTOKOL!$A:$E,5,FALSE))</f>
        <v xml:space="preserve"> </v>
      </c>
      <c r="BX10" s="176" t="s">
        <v>142</v>
      </c>
      <c r="BY10" s="177" t="str">
        <f t="shared" ref="BY10:BY72" si="170">IF(BS10=0," ",(BW10*BV10))</f>
        <v xml:space="preserve"> </v>
      </c>
      <c r="BZ10" s="217" t="str">
        <f>IF(CB10=0," ",VLOOKUP(CB10,PROTOKOL!$A:$F,6,FALSE))</f>
        <v xml:space="preserve"> </v>
      </c>
      <c r="CA10" s="43"/>
      <c r="CB10" s="43"/>
      <c r="CC10" s="43"/>
      <c r="CD10" s="91" t="str">
        <f>IF(CB10=0," ",(VLOOKUP(CB10,PROTOKOL!$A$1:$E$29,2,FALSE))*CC10)</f>
        <v xml:space="preserve"> </v>
      </c>
      <c r="CE10" s="175" t="str">
        <f t="shared" si="7"/>
        <v xml:space="preserve"> </v>
      </c>
      <c r="CF10" s="176" t="str">
        <f>IF(CB10=0," ",VLOOKUP(CB10,PROTOKOL!$A:$E,5,FALSE))</f>
        <v xml:space="preserve"> </v>
      </c>
      <c r="CG10" s="212" t="str">
        <f t="shared" si="69"/>
        <v xml:space="preserve"> </v>
      </c>
      <c r="CH10" s="176">
        <f t="shared" si="70"/>
        <v>0</v>
      </c>
      <c r="CI10" s="177" t="str">
        <f t="shared" si="71"/>
        <v xml:space="preserve"> </v>
      </c>
      <c r="CK10" s="173">
        <v>27</v>
      </c>
      <c r="CL10" s="230"/>
      <c r="CM10" s="174" t="str">
        <f>IF(CO10=0," ",VLOOKUP(CO10,PROTOKOL!$A:$F,6,FALSE))</f>
        <v xml:space="preserve"> </v>
      </c>
      <c r="CN10" s="43"/>
      <c r="CO10" s="43"/>
      <c r="CP10" s="43"/>
      <c r="CQ10" s="42" t="str">
        <f>IF(CO10=0," ",(VLOOKUP(CO10,PROTOKOL!$A$1:$E$29,2,FALSE))*CP10)</f>
        <v xml:space="preserve"> </v>
      </c>
      <c r="CR10" s="175" t="str">
        <f t="shared" si="8"/>
        <v xml:space="preserve"> </v>
      </c>
      <c r="CS10" s="215" t="str">
        <f>IF(CO10=0," ",VLOOKUP(CO10,PROTOKOL!$A:$E,5,FALSE))</f>
        <v xml:space="preserve"> </v>
      </c>
      <c r="CT10" s="176" t="s">
        <v>142</v>
      </c>
      <c r="CU10" s="177" t="str">
        <f t="shared" ref="CU10:CU72" si="171">IF(CO10=0," ",(CS10*CR10))</f>
        <v xml:space="preserve"> </v>
      </c>
      <c r="CV10" s="217" t="str">
        <f>IF(CX10=0," ",VLOOKUP(CX10,PROTOKOL!$A:$F,6,FALSE))</f>
        <v xml:space="preserve"> </v>
      </c>
      <c r="CW10" s="43"/>
      <c r="CX10" s="43"/>
      <c r="CY10" s="43"/>
      <c r="CZ10" s="91" t="str">
        <f>IF(CX10=0," ",(VLOOKUP(CX10,PROTOKOL!$A$1:$E$29,2,FALSE))*CY10)</f>
        <v xml:space="preserve"> </v>
      </c>
      <c r="DA10" s="175" t="str">
        <f t="shared" si="9"/>
        <v xml:space="preserve"> </v>
      </c>
      <c r="DB10" s="176" t="str">
        <f>IF(CX10=0," ",VLOOKUP(CX10,PROTOKOL!$A:$E,5,FALSE))</f>
        <v xml:space="preserve"> </v>
      </c>
      <c r="DC10" s="212" t="str">
        <f t="shared" si="72"/>
        <v xml:space="preserve"> </v>
      </c>
      <c r="DD10" s="176">
        <f t="shared" si="73"/>
        <v>0</v>
      </c>
      <c r="DE10" s="177" t="str">
        <f t="shared" si="74"/>
        <v xml:space="preserve"> </v>
      </c>
      <c r="DG10" s="173">
        <v>27</v>
      </c>
      <c r="DH10" s="230"/>
      <c r="DI10" s="174" t="str">
        <f>IF(DK10=0," ",VLOOKUP(DK10,PROTOKOL!$A:$F,6,FALSE))</f>
        <v xml:space="preserve"> </v>
      </c>
      <c r="DJ10" s="43"/>
      <c r="DK10" s="43"/>
      <c r="DL10" s="43"/>
      <c r="DM10" s="42" t="str">
        <f>IF(DK10=0," ",(VLOOKUP(DK10,PROTOKOL!$A$1:$E$29,2,FALSE))*DL10)</f>
        <v xml:space="preserve"> </v>
      </c>
      <c r="DN10" s="175" t="str">
        <f t="shared" si="10"/>
        <v xml:space="preserve"> </v>
      </c>
      <c r="DO10" s="215" t="str">
        <f>IF(DK10=0," ",VLOOKUP(DK10,PROTOKOL!$A:$E,5,FALSE))</f>
        <v xml:space="preserve"> </v>
      </c>
      <c r="DP10" s="176" t="s">
        <v>142</v>
      </c>
      <c r="DQ10" s="177" t="str">
        <f t="shared" si="75"/>
        <v xml:space="preserve"> </v>
      </c>
      <c r="DR10" s="217" t="str">
        <f>IF(DT10=0," ",VLOOKUP(DT10,PROTOKOL!$A:$F,6,FALSE))</f>
        <v xml:space="preserve"> </v>
      </c>
      <c r="DS10" s="43"/>
      <c r="DT10" s="43"/>
      <c r="DU10" s="43"/>
      <c r="DV10" s="91" t="str">
        <f>IF(DT10=0," ",(VLOOKUP(DT10,PROTOKOL!$A$1:$E$29,2,FALSE))*DU10)</f>
        <v xml:space="preserve"> </v>
      </c>
      <c r="DW10" s="175" t="str">
        <f t="shared" si="11"/>
        <v xml:space="preserve"> </v>
      </c>
      <c r="DX10" s="176" t="str">
        <f>IF(DT10=0," ",VLOOKUP(DT10,PROTOKOL!$A:$E,5,FALSE))</f>
        <v xml:space="preserve"> </v>
      </c>
      <c r="DY10" s="212" t="str">
        <f t="shared" si="76"/>
        <v xml:space="preserve"> </v>
      </c>
      <c r="DZ10" s="176">
        <f t="shared" si="77"/>
        <v>0</v>
      </c>
      <c r="EA10" s="177" t="str">
        <f t="shared" si="78"/>
        <v xml:space="preserve"> </v>
      </c>
      <c r="EC10" s="173">
        <v>27</v>
      </c>
      <c r="ED10" s="230"/>
      <c r="EE10" s="174" t="str">
        <f>IF(EG10=0," ",VLOOKUP(EG10,PROTOKOL!$A:$F,6,FALSE))</f>
        <v xml:space="preserve"> </v>
      </c>
      <c r="EF10" s="43"/>
      <c r="EG10" s="43"/>
      <c r="EH10" s="43"/>
      <c r="EI10" s="42" t="str">
        <f>IF(EG10=0," ",(VLOOKUP(EG10,PROTOKOL!$A$1:$E$29,2,FALSE))*EH10)</f>
        <v xml:space="preserve"> </v>
      </c>
      <c r="EJ10" s="175" t="str">
        <f t="shared" si="12"/>
        <v xml:space="preserve"> </v>
      </c>
      <c r="EK10" s="215" t="str">
        <f>IF(EG10=0," ",VLOOKUP(EG10,PROTOKOL!$A:$E,5,FALSE))</f>
        <v xml:space="preserve"> </v>
      </c>
      <c r="EL10" s="176" t="s">
        <v>142</v>
      </c>
      <c r="EM10" s="177" t="str">
        <f t="shared" si="79"/>
        <v xml:space="preserve"> </v>
      </c>
      <c r="EN10" s="217" t="str">
        <f>IF(EP10=0," ",VLOOKUP(EP10,PROTOKOL!$A:$F,6,FALSE))</f>
        <v xml:space="preserve"> </v>
      </c>
      <c r="EO10" s="43"/>
      <c r="EP10" s="43"/>
      <c r="EQ10" s="43"/>
      <c r="ER10" s="91" t="str">
        <f>IF(EP10=0," ",(VLOOKUP(EP10,PROTOKOL!$A$1:$E$29,2,FALSE))*EQ10)</f>
        <v xml:space="preserve"> </v>
      </c>
      <c r="ES10" s="175" t="str">
        <f t="shared" si="13"/>
        <v xml:space="preserve"> </v>
      </c>
      <c r="ET10" s="176" t="str">
        <f>IF(EP10=0," ",VLOOKUP(EP10,PROTOKOL!$A:$E,5,FALSE))</f>
        <v xml:space="preserve"> </v>
      </c>
      <c r="EU10" s="212" t="str">
        <f t="shared" si="80"/>
        <v xml:space="preserve"> </v>
      </c>
      <c r="EV10" s="176">
        <f t="shared" si="81"/>
        <v>0</v>
      </c>
      <c r="EW10" s="177" t="str">
        <f t="shared" si="82"/>
        <v xml:space="preserve"> </v>
      </c>
      <c r="EY10" s="173">
        <v>27</v>
      </c>
      <c r="EZ10" s="230"/>
      <c r="FA10" s="174" t="str">
        <f>IF(FC10=0," ",VLOOKUP(FC10,PROTOKOL!$A:$F,6,FALSE))</f>
        <v xml:space="preserve"> </v>
      </c>
      <c r="FB10" s="43"/>
      <c r="FC10" s="43"/>
      <c r="FD10" s="43"/>
      <c r="FE10" s="42" t="str">
        <f>IF(FC10=0," ",(VLOOKUP(FC10,PROTOKOL!$A$1:$E$29,2,FALSE))*FD10)</f>
        <v xml:space="preserve"> </v>
      </c>
      <c r="FF10" s="175" t="str">
        <f t="shared" si="14"/>
        <v xml:space="preserve"> </v>
      </c>
      <c r="FG10" s="215" t="str">
        <f>IF(FC10=0," ",VLOOKUP(FC10,PROTOKOL!$A:$E,5,FALSE))</f>
        <v xml:space="preserve"> </v>
      </c>
      <c r="FH10" s="176" t="s">
        <v>142</v>
      </c>
      <c r="FI10" s="177" t="str">
        <f t="shared" si="83"/>
        <v xml:space="preserve"> </v>
      </c>
      <c r="FJ10" s="217" t="str">
        <f>IF(FL10=0," ",VLOOKUP(FL10,PROTOKOL!$A:$F,6,FALSE))</f>
        <v xml:space="preserve"> </v>
      </c>
      <c r="FK10" s="43"/>
      <c r="FL10" s="43"/>
      <c r="FM10" s="43"/>
      <c r="FN10" s="91" t="str">
        <f>IF(FL10=0," ",(VLOOKUP(FL10,PROTOKOL!$A$1:$E$29,2,FALSE))*FM10)</f>
        <v xml:space="preserve"> </v>
      </c>
      <c r="FO10" s="175" t="str">
        <f t="shared" si="15"/>
        <v xml:space="preserve"> </v>
      </c>
      <c r="FP10" s="176" t="str">
        <f>IF(FL10=0," ",VLOOKUP(FL10,PROTOKOL!$A:$E,5,FALSE))</f>
        <v xml:space="preserve"> </v>
      </c>
      <c r="FQ10" s="212" t="str">
        <f t="shared" si="84"/>
        <v xml:space="preserve"> </v>
      </c>
      <c r="FR10" s="176">
        <f t="shared" si="85"/>
        <v>0</v>
      </c>
      <c r="FS10" s="177" t="str">
        <f t="shared" si="86"/>
        <v xml:space="preserve"> </v>
      </c>
      <c r="FU10" s="173">
        <v>27</v>
      </c>
      <c r="FV10" s="230"/>
      <c r="FW10" s="174" t="str">
        <f>IF(FY10=0," ",VLOOKUP(FY10,PROTOKOL!$A:$F,6,FALSE))</f>
        <v xml:space="preserve"> </v>
      </c>
      <c r="FX10" s="43"/>
      <c r="FY10" s="43"/>
      <c r="FZ10" s="43"/>
      <c r="GA10" s="42" t="str">
        <f>IF(FY10=0," ",(VLOOKUP(FY10,PROTOKOL!$A$1:$E$29,2,FALSE))*FZ10)</f>
        <v xml:space="preserve"> </v>
      </c>
      <c r="GB10" s="175" t="str">
        <f t="shared" si="16"/>
        <v xml:space="preserve"> </v>
      </c>
      <c r="GC10" s="215" t="str">
        <f>IF(FY10=0," ",VLOOKUP(FY10,PROTOKOL!$A:$E,5,FALSE))</f>
        <v xml:space="preserve"> </v>
      </c>
      <c r="GD10" s="176" t="s">
        <v>142</v>
      </c>
      <c r="GE10" s="177" t="str">
        <f t="shared" si="87"/>
        <v xml:space="preserve"> </v>
      </c>
      <c r="GF10" s="217" t="str">
        <f>IF(GH10=0," ",VLOOKUP(GH10,PROTOKOL!$A:$F,6,FALSE))</f>
        <v xml:space="preserve"> </v>
      </c>
      <c r="GG10" s="43"/>
      <c r="GH10" s="43"/>
      <c r="GI10" s="43"/>
      <c r="GJ10" s="91" t="str">
        <f>IF(GH10=0," ",(VLOOKUP(GH10,PROTOKOL!$A$1:$E$29,2,FALSE))*GI10)</f>
        <v xml:space="preserve"> </v>
      </c>
      <c r="GK10" s="175" t="str">
        <f t="shared" si="17"/>
        <v xml:space="preserve"> </v>
      </c>
      <c r="GL10" s="176" t="str">
        <f>IF(GH10=0," ",VLOOKUP(GH10,PROTOKOL!$A:$E,5,FALSE))</f>
        <v xml:space="preserve"> </v>
      </c>
      <c r="GM10" s="212" t="str">
        <f t="shared" si="88"/>
        <v xml:space="preserve"> </v>
      </c>
      <c r="GN10" s="176">
        <f t="shared" si="89"/>
        <v>0</v>
      </c>
      <c r="GO10" s="177" t="str">
        <f t="shared" si="90"/>
        <v xml:space="preserve"> </v>
      </c>
      <c r="GQ10" s="173">
        <v>27</v>
      </c>
      <c r="GR10" s="230"/>
      <c r="GS10" s="174" t="str">
        <f>IF(GU10=0," ",VLOOKUP(GU10,PROTOKOL!$A:$F,6,FALSE))</f>
        <v xml:space="preserve"> </v>
      </c>
      <c r="GT10" s="43"/>
      <c r="GU10" s="43"/>
      <c r="GV10" s="43"/>
      <c r="GW10" s="42" t="str">
        <f>IF(GU10=0," ",(VLOOKUP(GU10,PROTOKOL!$A$1:$E$29,2,FALSE))*GV10)</f>
        <v xml:space="preserve"> </v>
      </c>
      <c r="GX10" s="175" t="str">
        <f t="shared" si="18"/>
        <v xml:space="preserve"> </v>
      </c>
      <c r="GY10" s="215" t="str">
        <f>IF(GU10=0," ",VLOOKUP(GU10,PROTOKOL!$A:$E,5,FALSE))</f>
        <v xml:space="preserve"> </v>
      </c>
      <c r="GZ10" s="176" t="s">
        <v>142</v>
      </c>
      <c r="HA10" s="177" t="str">
        <f t="shared" si="91"/>
        <v xml:space="preserve"> </v>
      </c>
      <c r="HB10" s="217" t="str">
        <f>IF(HD10=0," ",VLOOKUP(HD10,PROTOKOL!$A:$F,6,FALSE))</f>
        <v xml:space="preserve"> </v>
      </c>
      <c r="HC10" s="43"/>
      <c r="HD10" s="43"/>
      <c r="HE10" s="43"/>
      <c r="HF10" s="91" t="str">
        <f>IF(HD10=0," ",(VLOOKUP(HD10,PROTOKOL!$A$1:$E$29,2,FALSE))*HE10)</f>
        <v xml:space="preserve"> </v>
      </c>
      <c r="HG10" s="175" t="str">
        <f t="shared" si="19"/>
        <v xml:space="preserve"> </v>
      </c>
      <c r="HH10" s="176" t="str">
        <f>IF(HD10=0," ",VLOOKUP(HD10,PROTOKOL!$A:$E,5,FALSE))</f>
        <v xml:space="preserve"> </v>
      </c>
      <c r="HI10" s="212" t="str">
        <f t="shared" ref="HI10:HI16" si="172">IF(HD10=0," ",(HG10*HH10))</f>
        <v xml:space="preserve"> </v>
      </c>
      <c r="HJ10" s="176">
        <f t="shared" si="92"/>
        <v>0</v>
      </c>
      <c r="HK10" s="177" t="str">
        <f t="shared" si="93"/>
        <v xml:space="preserve"> </v>
      </c>
      <c r="HM10" s="173">
        <v>27</v>
      </c>
      <c r="HN10" s="230"/>
      <c r="HO10" s="174" t="str">
        <f>IF(HQ10=0," ",VLOOKUP(HQ10,PROTOKOL!$A:$F,6,FALSE))</f>
        <v>ÜRÜN KONTROL</v>
      </c>
      <c r="HP10" s="43">
        <v>1</v>
      </c>
      <c r="HQ10" s="43">
        <v>20</v>
      </c>
      <c r="HR10" s="43">
        <v>1</v>
      </c>
      <c r="HS10" s="42">
        <f>IF(HQ10=0," ",(VLOOKUP(HQ10,PROTOKOL!$A$1:$E$29,2,FALSE))*HR10)</f>
        <v>0</v>
      </c>
      <c r="HT10" s="175">
        <f t="shared" si="20"/>
        <v>1</v>
      </c>
      <c r="HU10" s="215" t="e">
        <f>IF(HQ10=0," ",VLOOKUP(HQ10,PROTOKOL!$A:$E,5,FALSE))</f>
        <v>#DIV/0!</v>
      </c>
      <c r="HV10" s="176" t="s">
        <v>142</v>
      </c>
      <c r="HW10" s="177" t="e">
        <f>IF(HQ10=0," ",(HU10*HT10))/7.5*1</f>
        <v>#DIV/0!</v>
      </c>
      <c r="HX10" s="217" t="str">
        <f>IF(HZ10=0," ",VLOOKUP(HZ10,PROTOKOL!$A:$F,6,FALSE))</f>
        <v xml:space="preserve"> </v>
      </c>
      <c r="HY10" s="43"/>
      <c r="HZ10" s="43"/>
      <c r="IA10" s="43"/>
      <c r="IB10" s="91" t="str">
        <f>IF(HZ10=0," ",(VLOOKUP(HZ10,PROTOKOL!$A$1:$E$29,2,FALSE))*IA10)</f>
        <v xml:space="preserve"> </v>
      </c>
      <c r="IC10" s="175" t="str">
        <f t="shared" si="21"/>
        <v xml:space="preserve"> </v>
      </c>
      <c r="ID10" s="176" t="str">
        <f>IF(HZ10=0," ",VLOOKUP(HZ10,PROTOKOL!$A:$E,5,FALSE))</f>
        <v xml:space="preserve"> </v>
      </c>
      <c r="IE10" s="212" t="str">
        <f t="shared" si="95"/>
        <v xml:space="preserve"> </v>
      </c>
      <c r="IF10" s="176">
        <f t="shared" si="96"/>
        <v>0</v>
      </c>
      <c r="IG10" s="177" t="str">
        <f t="shared" si="97"/>
        <v xml:space="preserve"> </v>
      </c>
      <c r="II10" s="173">
        <v>27</v>
      </c>
      <c r="IJ10" s="230"/>
      <c r="IK10" s="174" t="str">
        <f>IF(IM10=0," ",VLOOKUP(IM10,PROTOKOL!$A:$F,6,FALSE))</f>
        <v xml:space="preserve"> </v>
      </c>
      <c r="IL10" s="43"/>
      <c r="IM10" s="43"/>
      <c r="IN10" s="43"/>
      <c r="IO10" s="42" t="str">
        <f>IF(IM10=0," ",(VLOOKUP(IM10,PROTOKOL!$A$1:$E$29,2,FALSE))*IN10)</f>
        <v xml:space="preserve"> </v>
      </c>
      <c r="IP10" s="175" t="str">
        <f t="shared" si="22"/>
        <v xml:space="preserve"> </v>
      </c>
      <c r="IQ10" s="215" t="str">
        <f>IF(IM10=0," ",VLOOKUP(IM10,PROTOKOL!$A:$E,5,FALSE))</f>
        <v xml:space="preserve"> </v>
      </c>
      <c r="IR10" s="176" t="s">
        <v>142</v>
      </c>
      <c r="IS10" s="177" t="str">
        <f t="shared" si="98"/>
        <v xml:space="preserve"> </v>
      </c>
      <c r="IT10" s="217" t="str">
        <f>IF(IV10=0," ",VLOOKUP(IV10,PROTOKOL!$A:$F,6,FALSE))</f>
        <v xml:space="preserve"> </v>
      </c>
      <c r="IU10" s="43"/>
      <c r="IV10" s="43"/>
      <c r="IW10" s="43"/>
      <c r="IX10" s="91" t="str">
        <f>IF(IV10=0," ",(VLOOKUP(IV10,PROTOKOL!$A$1:$E$29,2,FALSE))*IW10)</f>
        <v xml:space="preserve"> </v>
      </c>
      <c r="IY10" s="175" t="str">
        <f t="shared" si="23"/>
        <v xml:space="preserve"> </v>
      </c>
      <c r="IZ10" s="176" t="str">
        <f>IF(IV10=0," ",VLOOKUP(IV10,PROTOKOL!$A:$E,5,FALSE))</f>
        <v xml:space="preserve"> </v>
      </c>
      <c r="JA10" s="212" t="str">
        <f t="shared" si="99"/>
        <v xml:space="preserve"> </v>
      </c>
      <c r="JB10" s="176">
        <f t="shared" si="100"/>
        <v>0</v>
      </c>
      <c r="JC10" s="177" t="str">
        <f t="shared" si="101"/>
        <v xml:space="preserve"> </v>
      </c>
      <c r="JE10" s="173">
        <v>27</v>
      </c>
      <c r="JF10" s="230"/>
      <c r="JG10" s="174" t="str">
        <f>IF(JI10=0," ",VLOOKUP(JI10,PROTOKOL!$A:$F,6,FALSE))</f>
        <v xml:space="preserve"> </v>
      </c>
      <c r="JH10" s="43"/>
      <c r="JI10" s="43"/>
      <c r="JJ10" s="43"/>
      <c r="JK10" s="42" t="str">
        <f>IF(JI10=0," ",(VLOOKUP(JI10,PROTOKOL!$A$1:$E$29,2,FALSE))*JJ10)</f>
        <v xml:space="preserve"> </v>
      </c>
      <c r="JL10" s="175" t="str">
        <f t="shared" si="24"/>
        <v xml:space="preserve"> </v>
      </c>
      <c r="JM10" s="215" t="str">
        <f>IF(JI10=0," ",VLOOKUP(JI10,PROTOKOL!$A:$E,5,FALSE))</f>
        <v xml:space="preserve"> </v>
      </c>
      <c r="JN10" s="176" t="s">
        <v>142</v>
      </c>
      <c r="JO10" s="177" t="str">
        <f t="shared" si="102"/>
        <v xml:space="preserve"> </v>
      </c>
      <c r="JP10" s="217" t="str">
        <f>IF(JR10=0," ",VLOOKUP(JR10,PROTOKOL!$A:$F,6,FALSE))</f>
        <v xml:space="preserve"> </v>
      </c>
      <c r="JQ10" s="43"/>
      <c r="JR10" s="43"/>
      <c r="JS10" s="43"/>
      <c r="JT10" s="91" t="str">
        <f>IF(JR10=0," ",(VLOOKUP(JR10,PROTOKOL!$A$1:$E$29,2,FALSE))*JS10)</f>
        <v xml:space="preserve"> </v>
      </c>
      <c r="JU10" s="175" t="str">
        <f t="shared" si="25"/>
        <v xml:space="preserve"> </v>
      </c>
      <c r="JV10" s="176" t="str">
        <f>IF(JR10=0," ",VLOOKUP(JR10,PROTOKOL!$A:$E,5,FALSE))</f>
        <v xml:space="preserve"> </v>
      </c>
      <c r="JW10" s="212" t="str">
        <f t="shared" si="103"/>
        <v xml:space="preserve"> </v>
      </c>
      <c r="JX10" s="176">
        <f t="shared" si="104"/>
        <v>0</v>
      </c>
      <c r="JY10" s="177" t="str">
        <f t="shared" si="105"/>
        <v xml:space="preserve"> </v>
      </c>
      <c r="KA10" s="173">
        <v>27</v>
      </c>
      <c r="KB10" s="230"/>
      <c r="KC10" s="174" t="str">
        <f>IF(KE10=0," ",VLOOKUP(KE10,PROTOKOL!$A:$F,6,FALSE))</f>
        <v xml:space="preserve"> </v>
      </c>
      <c r="KD10" s="43"/>
      <c r="KE10" s="43"/>
      <c r="KF10" s="43"/>
      <c r="KG10" s="42" t="str">
        <f>IF(KE10=0," ",(VLOOKUP(KE10,PROTOKOL!$A$1:$E$29,2,FALSE))*KF10)</f>
        <v xml:space="preserve"> </v>
      </c>
      <c r="KH10" s="175" t="str">
        <f t="shared" si="26"/>
        <v xml:space="preserve"> </v>
      </c>
      <c r="KI10" s="215" t="str">
        <f>IF(KE10=0," ",VLOOKUP(KE10,PROTOKOL!$A:$E,5,FALSE))</f>
        <v xml:space="preserve"> </v>
      </c>
      <c r="KJ10" s="176" t="s">
        <v>142</v>
      </c>
      <c r="KK10" s="177" t="str">
        <f t="shared" ref="KK10:KK72" si="173">IF(KE10=0," ",(KI10*KH10))</f>
        <v xml:space="preserve"> </v>
      </c>
      <c r="KL10" s="217" t="str">
        <f>IF(KN10=0," ",VLOOKUP(KN10,PROTOKOL!$A:$F,6,FALSE))</f>
        <v xml:space="preserve"> </v>
      </c>
      <c r="KM10" s="43"/>
      <c r="KN10" s="43"/>
      <c r="KO10" s="43"/>
      <c r="KP10" s="91" t="str">
        <f>IF(KN10=0," ",(VLOOKUP(KN10,PROTOKOL!$A$1:$E$29,2,FALSE))*KO10)</f>
        <v xml:space="preserve"> </v>
      </c>
      <c r="KQ10" s="175" t="str">
        <f t="shared" si="27"/>
        <v xml:space="preserve"> </v>
      </c>
      <c r="KR10" s="176" t="str">
        <f>IF(KN10=0," ",VLOOKUP(KN10,PROTOKOL!$A:$E,5,FALSE))</f>
        <v xml:space="preserve"> </v>
      </c>
      <c r="KS10" s="212" t="str">
        <f t="shared" ref="KS10:KS16" si="174">IF(KN10=0," ",(KQ10*KR10))</f>
        <v xml:space="preserve"> </v>
      </c>
      <c r="KT10" s="176">
        <f t="shared" si="106"/>
        <v>0</v>
      </c>
      <c r="KU10" s="177" t="str">
        <f t="shared" si="107"/>
        <v xml:space="preserve"> </v>
      </c>
      <c r="KW10" s="173">
        <v>27</v>
      </c>
      <c r="KX10" s="230"/>
      <c r="KY10" s="174" t="str">
        <f>IF(LA10=0," ",VLOOKUP(LA10,PROTOKOL!$A:$F,6,FALSE))</f>
        <v xml:space="preserve"> </v>
      </c>
      <c r="KZ10" s="43"/>
      <c r="LA10" s="43"/>
      <c r="LB10" s="43"/>
      <c r="LC10" s="42" t="str">
        <f>IF(LA10=0," ",(VLOOKUP(LA10,PROTOKOL!$A$1:$E$29,2,FALSE))*LB10)</f>
        <v xml:space="preserve"> </v>
      </c>
      <c r="LD10" s="175" t="str">
        <f t="shared" si="28"/>
        <v xml:space="preserve"> </v>
      </c>
      <c r="LE10" s="215" t="str">
        <f>IF(LA10=0," ",VLOOKUP(LA10,PROTOKOL!$A:$E,5,FALSE))</f>
        <v xml:space="preserve"> </v>
      </c>
      <c r="LF10" s="176" t="s">
        <v>142</v>
      </c>
      <c r="LG10" s="177" t="str">
        <f t="shared" si="108"/>
        <v xml:space="preserve"> </v>
      </c>
      <c r="LH10" s="217" t="str">
        <f>IF(LJ10=0," ",VLOOKUP(LJ10,PROTOKOL!$A:$F,6,FALSE))</f>
        <v xml:space="preserve"> </v>
      </c>
      <c r="LI10" s="43"/>
      <c r="LJ10" s="43"/>
      <c r="LK10" s="43"/>
      <c r="LL10" s="91" t="str">
        <f>IF(LJ10=0," ",(VLOOKUP(LJ10,PROTOKOL!$A$1:$E$29,2,FALSE))*LK10)</f>
        <v xml:space="preserve"> </v>
      </c>
      <c r="LM10" s="175" t="str">
        <f t="shared" si="29"/>
        <v xml:space="preserve"> </v>
      </c>
      <c r="LN10" s="176" t="str">
        <f>IF(LJ10=0," ",VLOOKUP(LJ10,PROTOKOL!$A:$E,5,FALSE))</f>
        <v xml:space="preserve"> </v>
      </c>
      <c r="LO10" s="212" t="str">
        <f t="shared" si="109"/>
        <v xml:space="preserve"> </v>
      </c>
      <c r="LP10" s="176">
        <f t="shared" si="110"/>
        <v>0</v>
      </c>
      <c r="LQ10" s="177" t="str">
        <f t="shared" si="111"/>
        <v xml:space="preserve"> </v>
      </c>
      <c r="LS10" s="173">
        <v>27</v>
      </c>
      <c r="LT10" s="230"/>
      <c r="LU10" s="174" t="str">
        <f>IF(LW10=0," ",VLOOKUP(LW10,PROTOKOL!$A:$F,6,FALSE))</f>
        <v xml:space="preserve"> </v>
      </c>
      <c r="LV10" s="43"/>
      <c r="LW10" s="43"/>
      <c r="LX10" s="43"/>
      <c r="LY10" s="42" t="str">
        <f>IF(LW10=0," ",(VLOOKUP(LW10,PROTOKOL!$A$1:$E$29,2,FALSE))*LX10)</f>
        <v xml:space="preserve"> </v>
      </c>
      <c r="LZ10" s="175" t="str">
        <f t="shared" si="30"/>
        <v xml:space="preserve"> </v>
      </c>
      <c r="MA10" s="215" t="str">
        <f>IF(LW10=0," ",VLOOKUP(LW10,PROTOKOL!$A:$E,5,FALSE))</f>
        <v xml:space="preserve"> </v>
      </c>
      <c r="MB10" s="176" t="s">
        <v>142</v>
      </c>
      <c r="MC10" s="177" t="str">
        <f t="shared" ref="MC10:MC72" si="175">IF(LW10=0," ",(MA10*LZ10))</f>
        <v xml:space="preserve"> </v>
      </c>
      <c r="MD10" s="217" t="str">
        <f>IF(MF10=0," ",VLOOKUP(MF10,PROTOKOL!$A:$F,6,FALSE))</f>
        <v xml:space="preserve"> </v>
      </c>
      <c r="ME10" s="43"/>
      <c r="MF10" s="43"/>
      <c r="MG10" s="43"/>
      <c r="MH10" s="91" t="str">
        <f>IF(MF10=0," ",(VLOOKUP(MF10,PROTOKOL!$A$1:$E$29,2,FALSE))*MG10)</f>
        <v xml:space="preserve"> </v>
      </c>
      <c r="MI10" s="175" t="str">
        <f t="shared" si="31"/>
        <v xml:space="preserve"> </v>
      </c>
      <c r="MJ10" s="176" t="str">
        <f>IF(MF10=0," ",VLOOKUP(MF10,PROTOKOL!$A:$E,5,FALSE))</f>
        <v xml:space="preserve"> </v>
      </c>
      <c r="MK10" s="212" t="str">
        <f t="shared" si="112"/>
        <v xml:space="preserve"> </v>
      </c>
      <c r="ML10" s="176">
        <f t="shared" si="113"/>
        <v>0</v>
      </c>
      <c r="MM10" s="177" t="str">
        <f t="shared" si="114"/>
        <v xml:space="preserve"> </v>
      </c>
      <c r="MO10" s="173">
        <v>27</v>
      </c>
      <c r="MP10" s="230"/>
      <c r="MQ10" s="174" t="str">
        <f>IF(MS10=0," ",VLOOKUP(MS10,PROTOKOL!$A:$F,6,FALSE))</f>
        <v xml:space="preserve"> </v>
      </c>
      <c r="MR10" s="43"/>
      <c r="MS10" s="43"/>
      <c r="MT10" s="43"/>
      <c r="MU10" s="42" t="str">
        <f>IF(MS10=0," ",(VLOOKUP(MS10,PROTOKOL!$A$1:$E$29,2,FALSE))*MT10)</f>
        <v xml:space="preserve"> </v>
      </c>
      <c r="MV10" s="175" t="str">
        <f t="shared" si="32"/>
        <v xml:space="preserve"> </v>
      </c>
      <c r="MW10" s="215" t="str">
        <f>IF(MS10=0," ",VLOOKUP(MS10,PROTOKOL!$A:$E,5,FALSE))</f>
        <v xml:space="preserve"> </v>
      </c>
      <c r="MX10" s="176" t="s">
        <v>142</v>
      </c>
      <c r="MY10" s="177" t="str">
        <f t="shared" si="115"/>
        <v xml:space="preserve"> </v>
      </c>
      <c r="MZ10" s="217" t="str">
        <f>IF(NB10=0," ",VLOOKUP(NB10,PROTOKOL!$A:$F,6,FALSE))</f>
        <v xml:space="preserve"> </v>
      </c>
      <c r="NA10" s="43"/>
      <c r="NB10" s="43"/>
      <c r="NC10" s="43"/>
      <c r="ND10" s="91" t="str">
        <f>IF(NB10=0," ",(VLOOKUP(NB10,PROTOKOL!$A$1:$E$29,2,FALSE))*NC10)</f>
        <v xml:space="preserve"> </v>
      </c>
      <c r="NE10" s="175" t="str">
        <f t="shared" si="33"/>
        <v xml:space="preserve"> </v>
      </c>
      <c r="NF10" s="176" t="str">
        <f>IF(NB10=0," ",VLOOKUP(NB10,PROTOKOL!$A:$E,5,FALSE))</f>
        <v xml:space="preserve"> </v>
      </c>
      <c r="NG10" s="212" t="str">
        <f t="shared" si="116"/>
        <v xml:space="preserve"> </v>
      </c>
      <c r="NH10" s="176">
        <f t="shared" si="117"/>
        <v>0</v>
      </c>
      <c r="NI10" s="177" t="str">
        <f t="shared" si="118"/>
        <v xml:space="preserve"> </v>
      </c>
      <c r="NK10" s="173">
        <v>27</v>
      </c>
      <c r="NL10" s="230"/>
      <c r="NM10" s="174" t="str">
        <f>IF(NO10=0," ",VLOOKUP(NO10,PROTOKOL!$A:$F,6,FALSE))</f>
        <v>ÜRÜN KONTROL</v>
      </c>
      <c r="NN10" s="43">
        <v>1</v>
      </c>
      <c r="NO10" s="43">
        <v>20</v>
      </c>
      <c r="NP10" s="43">
        <v>2</v>
      </c>
      <c r="NQ10" s="42">
        <f>IF(NO10=0," ",(VLOOKUP(NO10,PROTOKOL!$A$1:$E$29,2,FALSE))*NP10)</f>
        <v>0</v>
      </c>
      <c r="NR10" s="175">
        <f t="shared" si="34"/>
        <v>1</v>
      </c>
      <c r="NS10" s="215" t="e">
        <f>IF(NO10=0," ",VLOOKUP(NO10,PROTOKOL!$A:$E,5,FALSE))</f>
        <v>#DIV/0!</v>
      </c>
      <c r="NT10" s="176" t="s">
        <v>142</v>
      </c>
      <c r="NU10" s="177" t="e">
        <f>IF(NO10=0," ",(NS10*NR10))/7.5*2</f>
        <v>#DIV/0!</v>
      </c>
      <c r="NV10" s="217" t="str">
        <f>IF(NX10=0," ",VLOOKUP(NX10,PROTOKOL!$A:$F,6,FALSE))</f>
        <v xml:space="preserve"> </v>
      </c>
      <c r="NW10" s="43"/>
      <c r="NX10" s="43"/>
      <c r="NY10" s="43"/>
      <c r="NZ10" s="91" t="str">
        <f>IF(NX10=0," ",(VLOOKUP(NX10,PROTOKOL!$A$1:$E$29,2,FALSE))*NY10)</f>
        <v xml:space="preserve"> </v>
      </c>
      <c r="OA10" s="175" t="str">
        <f t="shared" si="35"/>
        <v xml:space="preserve"> </v>
      </c>
      <c r="OB10" s="176" t="str">
        <f>IF(NX10=0," ",VLOOKUP(NX10,PROTOKOL!$A:$E,5,FALSE))</f>
        <v xml:space="preserve"> </v>
      </c>
      <c r="OC10" s="212" t="str">
        <f t="shared" ref="OC10:OC16" si="176">IF(NX10=0," ",(OA10*OB10))</f>
        <v xml:space="preserve"> </v>
      </c>
      <c r="OD10" s="176">
        <f t="shared" si="120"/>
        <v>0</v>
      </c>
      <c r="OE10" s="177" t="str">
        <f t="shared" si="121"/>
        <v xml:space="preserve"> </v>
      </c>
      <c r="OG10" s="173">
        <v>27</v>
      </c>
      <c r="OH10" s="230"/>
      <c r="OI10" s="174" t="str">
        <f>IF(OK10=0," ",VLOOKUP(OK10,PROTOKOL!$A:$F,6,FALSE))</f>
        <v xml:space="preserve"> </v>
      </c>
      <c r="OJ10" s="43"/>
      <c r="OK10" s="43"/>
      <c r="OL10" s="43"/>
      <c r="OM10" s="42" t="str">
        <f>IF(OK10=0," ",(VLOOKUP(OK10,PROTOKOL!$A$1:$E$29,2,FALSE))*OL10)</f>
        <v xml:space="preserve"> </v>
      </c>
      <c r="ON10" s="175" t="str">
        <f t="shared" si="36"/>
        <v xml:space="preserve"> </v>
      </c>
      <c r="OO10" s="215" t="str">
        <f>IF(OK10=0," ",VLOOKUP(OK10,PROTOKOL!$A:$E,5,FALSE))</f>
        <v xml:space="preserve"> </v>
      </c>
      <c r="OP10" s="176" t="s">
        <v>142</v>
      </c>
      <c r="OQ10" s="177" t="str">
        <f t="shared" ref="OQ10:OQ72" si="177">IF(OK10=0," ",(OO10*ON10))</f>
        <v xml:space="preserve"> </v>
      </c>
      <c r="OR10" s="217" t="str">
        <f>IF(OT10=0," ",VLOOKUP(OT10,PROTOKOL!$A:$F,6,FALSE))</f>
        <v xml:space="preserve"> </v>
      </c>
      <c r="OS10" s="43"/>
      <c r="OT10" s="43"/>
      <c r="OU10" s="43"/>
      <c r="OV10" s="91" t="str">
        <f>IF(OT10=0," ",(VLOOKUP(OT10,PROTOKOL!$A$1:$E$29,2,FALSE))*OU10)</f>
        <v xml:space="preserve"> </v>
      </c>
      <c r="OW10" s="175" t="str">
        <f t="shared" si="37"/>
        <v xml:space="preserve"> </v>
      </c>
      <c r="OX10" s="176" t="str">
        <f>IF(OT10=0," ",VLOOKUP(OT10,PROTOKOL!$A:$E,5,FALSE))</f>
        <v xml:space="preserve"> </v>
      </c>
      <c r="OY10" s="212" t="str">
        <f t="shared" si="122"/>
        <v xml:space="preserve"> </v>
      </c>
      <c r="OZ10" s="176">
        <f t="shared" si="123"/>
        <v>0</v>
      </c>
      <c r="PA10" s="177" t="str">
        <f t="shared" si="124"/>
        <v xml:space="preserve"> </v>
      </c>
      <c r="PC10" s="173">
        <v>27</v>
      </c>
      <c r="PD10" s="230"/>
      <c r="PE10" s="174" t="str">
        <f>IF(PG10=0," ",VLOOKUP(PG10,PROTOKOL!$A:$F,6,FALSE))</f>
        <v xml:space="preserve"> </v>
      </c>
      <c r="PF10" s="43"/>
      <c r="PG10" s="43"/>
      <c r="PH10" s="43"/>
      <c r="PI10" s="42" t="str">
        <f>IF(PG10=0," ",(VLOOKUP(PG10,PROTOKOL!$A$1:$E$29,2,FALSE))*PH10)</f>
        <v xml:space="preserve"> </v>
      </c>
      <c r="PJ10" s="175" t="str">
        <f t="shared" si="38"/>
        <v xml:space="preserve"> </v>
      </c>
      <c r="PK10" s="215" t="str">
        <f>IF(PG10=0," ",VLOOKUP(PG10,PROTOKOL!$A:$E,5,FALSE))</f>
        <v xml:space="preserve"> </v>
      </c>
      <c r="PL10" s="176" t="s">
        <v>142</v>
      </c>
      <c r="PM10" s="177" t="str">
        <f t="shared" ref="PM10:PM72" si="178">IF(PG10=0," ",(PK10*PJ10))</f>
        <v xml:space="preserve"> </v>
      </c>
      <c r="PN10" s="217" t="str">
        <f>IF(PP10=0," ",VLOOKUP(PP10,PROTOKOL!$A:$F,6,FALSE))</f>
        <v xml:space="preserve"> </v>
      </c>
      <c r="PO10" s="43"/>
      <c r="PP10" s="43"/>
      <c r="PQ10" s="43"/>
      <c r="PR10" s="91" t="str">
        <f>IF(PP10=0," ",(VLOOKUP(PP10,PROTOKOL!$A$1:$E$29,2,FALSE))*PQ10)</f>
        <v xml:space="preserve"> </v>
      </c>
      <c r="PS10" s="175" t="str">
        <f t="shared" si="39"/>
        <v xml:space="preserve"> </v>
      </c>
      <c r="PT10" s="176" t="str">
        <f>IF(PP10=0," ",VLOOKUP(PP10,PROTOKOL!$A:$E,5,FALSE))</f>
        <v xml:space="preserve"> </v>
      </c>
      <c r="PU10" s="212" t="str">
        <f t="shared" si="125"/>
        <v xml:space="preserve"> </v>
      </c>
      <c r="PV10" s="176">
        <f t="shared" si="126"/>
        <v>0</v>
      </c>
      <c r="PW10" s="177" t="str">
        <f t="shared" si="127"/>
        <v xml:space="preserve"> </v>
      </c>
      <c r="PY10" s="173">
        <v>27</v>
      </c>
      <c r="PZ10" s="230"/>
      <c r="QA10" s="174" t="str">
        <f>IF(QC10=0," ",VLOOKUP(QC10,PROTOKOL!$A:$F,6,FALSE))</f>
        <v xml:space="preserve"> </v>
      </c>
      <c r="QB10" s="43"/>
      <c r="QC10" s="43"/>
      <c r="QD10" s="43"/>
      <c r="QE10" s="42" t="str">
        <f>IF(QC10=0," ",(VLOOKUP(QC10,PROTOKOL!$A$1:$E$29,2,FALSE))*QD10)</f>
        <v xml:space="preserve"> </v>
      </c>
      <c r="QF10" s="175" t="str">
        <f t="shared" si="40"/>
        <v xml:space="preserve"> </v>
      </c>
      <c r="QG10" s="215" t="str">
        <f>IF(QC10=0," ",VLOOKUP(QC10,PROTOKOL!$A:$E,5,FALSE))</f>
        <v xml:space="preserve"> </v>
      </c>
      <c r="QH10" s="176" t="s">
        <v>142</v>
      </c>
      <c r="QI10" s="177" t="str">
        <f t="shared" si="128"/>
        <v xml:space="preserve"> </v>
      </c>
      <c r="QJ10" s="217" t="str">
        <f>IF(QL10=0," ",VLOOKUP(QL10,PROTOKOL!$A:$F,6,FALSE))</f>
        <v xml:space="preserve"> </v>
      </c>
      <c r="QK10" s="43"/>
      <c r="QL10" s="43"/>
      <c r="QM10" s="43"/>
      <c r="QN10" s="91" t="str">
        <f>IF(QL10=0," ",(VLOOKUP(QL10,PROTOKOL!$A$1:$E$29,2,FALSE))*QM10)</f>
        <v xml:space="preserve"> </v>
      </c>
      <c r="QO10" s="175" t="str">
        <f t="shared" si="41"/>
        <v xml:space="preserve"> </v>
      </c>
      <c r="QP10" s="176" t="str">
        <f>IF(QL10=0," ",VLOOKUP(QL10,PROTOKOL!$A:$E,5,FALSE))</f>
        <v xml:space="preserve"> </v>
      </c>
      <c r="QQ10" s="212" t="str">
        <f t="shared" si="129"/>
        <v xml:space="preserve"> </v>
      </c>
      <c r="QR10" s="176">
        <f t="shared" si="130"/>
        <v>0</v>
      </c>
      <c r="QS10" s="177" t="str">
        <f t="shared" si="131"/>
        <v xml:space="preserve"> </v>
      </c>
      <c r="QU10" s="173">
        <v>27</v>
      </c>
      <c r="QV10" s="230"/>
      <c r="QW10" s="174" t="str">
        <f>IF(QY10=0," ",VLOOKUP(QY10,PROTOKOL!$A:$F,6,FALSE))</f>
        <v xml:space="preserve"> </v>
      </c>
      <c r="QX10" s="43"/>
      <c r="QY10" s="43"/>
      <c r="QZ10" s="43"/>
      <c r="RA10" s="42" t="str">
        <f>IF(QY10=0," ",(VLOOKUP(QY10,PROTOKOL!$A$1:$E$29,2,FALSE))*QZ10)</f>
        <v xml:space="preserve"> </v>
      </c>
      <c r="RB10" s="175" t="str">
        <f t="shared" si="42"/>
        <v xml:space="preserve"> </v>
      </c>
      <c r="RC10" s="215" t="str">
        <f>IF(QY10=0," ",VLOOKUP(QY10,PROTOKOL!$A:$E,5,FALSE))</f>
        <v xml:space="preserve"> </v>
      </c>
      <c r="RD10" s="176" t="s">
        <v>142</v>
      </c>
      <c r="RE10" s="177" t="str">
        <f t="shared" si="132"/>
        <v xml:space="preserve"> </v>
      </c>
      <c r="RF10" s="217" t="str">
        <f>IF(RH10=0," ",VLOOKUP(RH10,PROTOKOL!$A:$F,6,FALSE))</f>
        <v xml:space="preserve"> </v>
      </c>
      <c r="RG10" s="43"/>
      <c r="RH10" s="43"/>
      <c r="RI10" s="43"/>
      <c r="RJ10" s="91" t="str">
        <f>IF(RH10=0," ",(VLOOKUP(RH10,PROTOKOL!$A$1:$E$29,2,FALSE))*RI10)</f>
        <v xml:space="preserve"> </v>
      </c>
      <c r="RK10" s="175" t="str">
        <f t="shared" si="43"/>
        <v xml:space="preserve"> </v>
      </c>
      <c r="RL10" s="176" t="str">
        <f>IF(RH10=0," ",VLOOKUP(RH10,PROTOKOL!$A:$E,5,FALSE))</f>
        <v xml:space="preserve"> </v>
      </c>
      <c r="RM10" s="212" t="str">
        <f t="shared" si="133"/>
        <v xml:space="preserve"> </v>
      </c>
      <c r="RN10" s="176">
        <f t="shared" si="134"/>
        <v>0</v>
      </c>
      <c r="RO10" s="177" t="str">
        <f t="shared" si="135"/>
        <v xml:space="preserve"> </v>
      </c>
      <c r="RQ10" s="173">
        <v>27</v>
      </c>
      <c r="RR10" s="230"/>
      <c r="RS10" s="174" t="str">
        <f>IF(RU10=0," ",VLOOKUP(RU10,PROTOKOL!$A:$F,6,FALSE))</f>
        <v xml:space="preserve"> </v>
      </c>
      <c r="RT10" s="43"/>
      <c r="RU10" s="43"/>
      <c r="RV10" s="43"/>
      <c r="RW10" s="42" t="str">
        <f>IF(RU10=0," ",(VLOOKUP(RU10,PROTOKOL!$A$1:$E$29,2,FALSE))*RV10)</f>
        <v xml:space="preserve"> </v>
      </c>
      <c r="RX10" s="175" t="str">
        <f t="shared" si="44"/>
        <v xml:space="preserve"> </v>
      </c>
      <c r="RY10" s="215" t="str">
        <f>IF(RU10=0," ",VLOOKUP(RU10,PROTOKOL!$A:$E,5,FALSE))</f>
        <v xml:space="preserve"> </v>
      </c>
      <c r="RZ10" s="176" t="s">
        <v>142</v>
      </c>
      <c r="SA10" s="177" t="str">
        <f t="shared" ref="SA10:SA72" si="179">IF(RU10=0," ",(RY10*RX10))</f>
        <v xml:space="preserve"> </v>
      </c>
      <c r="SB10" s="217" t="str">
        <f>IF(SD10=0," ",VLOOKUP(SD10,PROTOKOL!$A:$F,6,FALSE))</f>
        <v xml:space="preserve"> </v>
      </c>
      <c r="SC10" s="43"/>
      <c r="SD10" s="43"/>
      <c r="SE10" s="43"/>
      <c r="SF10" s="91" t="str">
        <f>IF(SD10=0," ",(VLOOKUP(SD10,PROTOKOL!$A$1:$E$29,2,FALSE))*SE10)</f>
        <v xml:space="preserve"> </v>
      </c>
      <c r="SG10" s="175" t="str">
        <f t="shared" si="45"/>
        <v xml:space="preserve"> </v>
      </c>
      <c r="SH10" s="176" t="str">
        <f>IF(SD10=0," ",VLOOKUP(SD10,PROTOKOL!$A:$E,5,FALSE))</f>
        <v xml:space="preserve"> </v>
      </c>
      <c r="SI10" s="212" t="str">
        <f t="shared" si="136"/>
        <v xml:space="preserve"> </v>
      </c>
      <c r="SJ10" s="176">
        <f t="shared" si="137"/>
        <v>0</v>
      </c>
      <c r="SK10" s="177" t="str">
        <f t="shared" si="138"/>
        <v xml:space="preserve"> </v>
      </c>
      <c r="SM10" s="173">
        <v>27</v>
      </c>
      <c r="SN10" s="230"/>
      <c r="SO10" s="174" t="str">
        <f>IF(SQ10=0," ",VLOOKUP(SQ10,PROTOKOL!$A:$F,6,FALSE))</f>
        <v xml:space="preserve"> </v>
      </c>
      <c r="SP10" s="43"/>
      <c r="SQ10" s="43"/>
      <c r="SR10" s="43"/>
      <c r="SS10" s="42" t="str">
        <f>IF(SQ10=0," ",(VLOOKUP(SQ10,PROTOKOL!$A$1:$E$29,2,FALSE))*SR10)</f>
        <v xml:space="preserve"> </v>
      </c>
      <c r="ST10" s="175" t="str">
        <f t="shared" si="46"/>
        <v xml:space="preserve"> </v>
      </c>
      <c r="SU10" s="215" t="str">
        <f>IF(SQ10=0," ",VLOOKUP(SQ10,PROTOKOL!$A:$E,5,FALSE))</f>
        <v xml:space="preserve"> </v>
      </c>
      <c r="SV10" s="176" t="s">
        <v>142</v>
      </c>
      <c r="SW10" s="177" t="str">
        <f t="shared" si="139"/>
        <v xml:space="preserve"> </v>
      </c>
      <c r="SX10" s="217" t="str">
        <f>IF(SZ10=0," ",VLOOKUP(SZ10,PROTOKOL!$A:$F,6,FALSE))</f>
        <v xml:space="preserve"> </v>
      </c>
      <c r="SY10" s="43"/>
      <c r="SZ10" s="43"/>
      <c r="TA10" s="43"/>
      <c r="TB10" s="91" t="str">
        <f>IF(SZ10=0," ",(VLOOKUP(SZ10,PROTOKOL!$A$1:$E$29,2,FALSE))*TA10)</f>
        <v xml:space="preserve"> </v>
      </c>
      <c r="TC10" s="175" t="str">
        <f t="shared" si="47"/>
        <v xml:space="preserve"> </v>
      </c>
      <c r="TD10" s="176" t="str">
        <f>IF(SZ10=0," ",VLOOKUP(SZ10,PROTOKOL!$A:$E,5,FALSE))</f>
        <v xml:space="preserve"> </v>
      </c>
      <c r="TE10" s="212" t="str">
        <f t="shared" si="140"/>
        <v xml:space="preserve"> </v>
      </c>
      <c r="TF10" s="176">
        <f t="shared" si="141"/>
        <v>0</v>
      </c>
      <c r="TG10" s="177" t="str">
        <f t="shared" si="142"/>
        <v xml:space="preserve"> </v>
      </c>
      <c r="TI10" s="173">
        <v>27</v>
      </c>
      <c r="TJ10" s="230"/>
      <c r="TK10" s="174" t="str">
        <f>IF(TM10=0," ",VLOOKUP(TM10,PROTOKOL!$A:$F,6,FALSE))</f>
        <v xml:space="preserve"> </v>
      </c>
      <c r="TL10" s="43"/>
      <c r="TM10" s="43"/>
      <c r="TN10" s="43"/>
      <c r="TO10" s="42" t="str">
        <f>IF(TM10=0," ",(VLOOKUP(TM10,PROTOKOL!$A$1:$E$29,2,FALSE))*TN10)</f>
        <v xml:space="preserve"> </v>
      </c>
      <c r="TP10" s="175" t="str">
        <f t="shared" si="48"/>
        <v xml:space="preserve"> </v>
      </c>
      <c r="TQ10" s="215" t="str">
        <f>IF(TM10=0," ",VLOOKUP(TM10,PROTOKOL!$A:$E,5,FALSE))</f>
        <v xml:space="preserve"> </v>
      </c>
      <c r="TR10" s="176" t="s">
        <v>142</v>
      </c>
      <c r="TS10" s="177" t="str">
        <f t="shared" si="143"/>
        <v xml:space="preserve"> </v>
      </c>
      <c r="TT10" s="217" t="str">
        <f>IF(TV10=0," ",VLOOKUP(TV10,PROTOKOL!$A:$F,6,FALSE))</f>
        <v xml:space="preserve"> </v>
      </c>
      <c r="TU10" s="43"/>
      <c r="TV10" s="43"/>
      <c r="TW10" s="43"/>
      <c r="TX10" s="91" t="str">
        <f>IF(TV10=0," ",(VLOOKUP(TV10,PROTOKOL!$A$1:$E$29,2,FALSE))*TW10)</f>
        <v xml:space="preserve"> </v>
      </c>
      <c r="TY10" s="175" t="str">
        <f t="shared" si="49"/>
        <v xml:space="preserve"> </v>
      </c>
      <c r="TZ10" s="176" t="str">
        <f>IF(TV10=0," ",VLOOKUP(TV10,PROTOKOL!$A:$E,5,FALSE))</f>
        <v xml:space="preserve"> </v>
      </c>
      <c r="UA10" s="212" t="str">
        <f t="shared" si="144"/>
        <v xml:space="preserve"> </v>
      </c>
      <c r="UB10" s="176">
        <f t="shared" si="145"/>
        <v>0</v>
      </c>
      <c r="UC10" s="177" t="str">
        <f t="shared" si="146"/>
        <v xml:space="preserve"> </v>
      </c>
      <c r="UE10" s="173">
        <v>27</v>
      </c>
      <c r="UF10" s="230"/>
      <c r="UG10" s="174" t="str">
        <f>IF(UI10=0," ",VLOOKUP(UI10,PROTOKOL!$A:$F,6,FALSE))</f>
        <v xml:space="preserve"> </v>
      </c>
      <c r="UH10" s="43"/>
      <c r="UI10" s="43"/>
      <c r="UJ10" s="43"/>
      <c r="UK10" s="42" t="str">
        <f>IF(UI10=0," ",(VLOOKUP(UI10,PROTOKOL!$A$1:$E$29,2,FALSE))*UJ10)</f>
        <v xml:space="preserve"> </v>
      </c>
      <c r="UL10" s="175" t="str">
        <f t="shared" si="50"/>
        <v xml:space="preserve"> </v>
      </c>
      <c r="UM10" s="215" t="str">
        <f>IF(UI10=0," ",VLOOKUP(UI10,PROTOKOL!$A:$E,5,FALSE))</f>
        <v xml:space="preserve"> </v>
      </c>
      <c r="UN10" s="176" t="s">
        <v>142</v>
      </c>
      <c r="UO10" s="177" t="str">
        <f t="shared" si="147"/>
        <v xml:space="preserve"> </v>
      </c>
      <c r="UP10" s="217" t="str">
        <f>IF(UR10=0," ",VLOOKUP(UR10,PROTOKOL!$A:$F,6,FALSE))</f>
        <v xml:space="preserve"> </v>
      </c>
      <c r="UQ10" s="43"/>
      <c r="UR10" s="43"/>
      <c r="US10" s="43"/>
      <c r="UT10" s="91" t="str">
        <f>IF(UR10=0," ",(VLOOKUP(UR10,PROTOKOL!$A$1:$E$29,2,FALSE))*US10)</f>
        <v xml:space="preserve"> </v>
      </c>
      <c r="UU10" s="175" t="str">
        <f t="shared" si="51"/>
        <v xml:space="preserve"> </v>
      </c>
      <c r="UV10" s="176" t="str">
        <f>IF(UR10=0," ",VLOOKUP(UR10,PROTOKOL!$A:$E,5,FALSE))</f>
        <v xml:space="preserve"> </v>
      </c>
      <c r="UW10" s="212" t="str">
        <f t="shared" si="148"/>
        <v xml:space="preserve"> </v>
      </c>
      <c r="UX10" s="176">
        <f t="shared" si="149"/>
        <v>0</v>
      </c>
      <c r="UY10" s="177" t="str">
        <f t="shared" si="150"/>
        <v xml:space="preserve"> </v>
      </c>
      <c r="VA10" s="173">
        <v>27</v>
      </c>
      <c r="VB10" s="230"/>
      <c r="VC10" s="174" t="str">
        <f>IF(VE10=0," ",VLOOKUP(VE10,PROTOKOL!$A:$F,6,FALSE))</f>
        <v xml:space="preserve"> </v>
      </c>
      <c r="VD10" s="43"/>
      <c r="VE10" s="43"/>
      <c r="VF10" s="43"/>
      <c r="VG10" s="42" t="str">
        <f>IF(VE10=0," ",(VLOOKUP(VE10,PROTOKOL!$A$1:$E$29,2,FALSE))*VF10)</f>
        <v xml:space="preserve"> </v>
      </c>
      <c r="VH10" s="175" t="str">
        <f t="shared" si="52"/>
        <v xml:space="preserve"> </v>
      </c>
      <c r="VI10" s="215" t="str">
        <f>IF(VE10=0," ",VLOOKUP(VE10,PROTOKOL!$A:$E,5,FALSE))</f>
        <v xml:space="preserve"> </v>
      </c>
      <c r="VJ10" s="176" t="s">
        <v>142</v>
      </c>
      <c r="VK10" s="177" t="str">
        <f t="shared" si="151"/>
        <v xml:space="preserve"> </v>
      </c>
      <c r="VL10" s="217" t="str">
        <f>IF(VN10=0," ",VLOOKUP(VN10,PROTOKOL!$A:$F,6,FALSE))</f>
        <v xml:space="preserve"> </v>
      </c>
      <c r="VM10" s="43"/>
      <c r="VN10" s="43"/>
      <c r="VO10" s="43"/>
      <c r="VP10" s="91" t="str">
        <f>IF(VN10=0," ",(VLOOKUP(VN10,PROTOKOL!$A$1:$E$29,2,FALSE))*VO10)</f>
        <v xml:space="preserve"> </v>
      </c>
      <c r="VQ10" s="175" t="str">
        <f t="shared" si="53"/>
        <v xml:space="preserve"> </v>
      </c>
      <c r="VR10" s="176" t="str">
        <f>IF(VN10=0," ",VLOOKUP(VN10,PROTOKOL!$A:$E,5,FALSE))</f>
        <v xml:space="preserve"> </v>
      </c>
      <c r="VS10" s="212" t="str">
        <f t="shared" si="152"/>
        <v xml:space="preserve"> </v>
      </c>
      <c r="VT10" s="176">
        <f t="shared" si="153"/>
        <v>0</v>
      </c>
      <c r="VU10" s="177" t="str">
        <f t="shared" si="154"/>
        <v xml:space="preserve"> </v>
      </c>
      <c r="VW10" s="173">
        <v>27</v>
      </c>
      <c r="VX10" s="230"/>
      <c r="VY10" s="174" t="str">
        <f>IF(WA10=0," ",VLOOKUP(WA10,PROTOKOL!$A:$F,6,FALSE))</f>
        <v xml:space="preserve"> </v>
      </c>
      <c r="VZ10" s="43"/>
      <c r="WA10" s="43"/>
      <c r="WB10" s="43"/>
      <c r="WC10" s="42" t="str">
        <f>IF(WA10=0," ",(VLOOKUP(WA10,PROTOKOL!$A$1:$E$29,2,FALSE))*WB10)</f>
        <v xml:space="preserve"> </v>
      </c>
      <c r="WD10" s="175" t="str">
        <f t="shared" si="54"/>
        <v xml:space="preserve"> </v>
      </c>
      <c r="WE10" s="215" t="str">
        <f>IF(WA10=0," ",VLOOKUP(WA10,PROTOKOL!$A:$E,5,FALSE))</f>
        <v xml:space="preserve"> </v>
      </c>
      <c r="WF10" s="176" t="s">
        <v>142</v>
      </c>
      <c r="WG10" s="177" t="str">
        <f t="shared" si="155"/>
        <v xml:space="preserve"> </v>
      </c>
      <c r="WH10" s="217" t="str">
        <f>IF(WJ10=0," ",VLOOKUP(WJ10,PROTOKOL!$A:$F,6,FALSE))</f>
        <v xml:space="preserve"> </v>
      </c>
      <c r="WI10" s="43"/>
      <c r="WJ10" s="43"/>
      <c r="WK10" s="43"/>
      <c r="WL10" s="91" t="str">
        <f>IF(WJ10=0," ",(VLOOKUP(WJ10,PROTOKOL!$A$1:$E$29,2,FALSE))*WK10)</f>
        <v xml:space="preserve"> </v>
      </c>
      <c r="WM10" s="175" t="str">
        <f t="shared" si="55"/>
        <v xml:space="preserve"> </v>
      </c>
      <c r="WN10" s="176" t="str">
        <f>IF(WJ10=0," ",VLOOKUP(WJ10,PROTOKOL!$A:$E,5,FALSE))</f>
        <v xml:space="preserve"> </v>
      </c>
      <c r="WO10" s="212" t="str">
        <f t="shared" si="156"/>
        <v xml:space="preserve"> </v>
      </c>
      <c r="WP10" s="176">
        <f t="shared" si="157"/>
        <v>0</v>
      </c>
      <c r="WQ10" s="177" t="str">
        <f t="shared" si="158"/>
        <v xml:space="preserve"> </v>
      </c>
      <c r="WS10" s="173">
        <v>27</v>
      </c>
      <c r="WT10" s="230"/>
      <c r="WU10" s="174" t="str">
        <f>IF(WW10=0," ",VLOOKUP(WW10,PROTOKOL!$A:$F,6,FALSE))</f>
        <v xml:space="preserve"> </v>
      </c>
      <c r="WV10" s="43"/>
      <c r="WW10" s="43"/>
      <c r="WX10" s="43"/>
      <c r="WY10" s="42" t="str">
        <f>IF(WW10=0," ",(VLOOKUP(WW10,PROTOKOL!$A$1:$E$29,2,FALSE))*WX10)</f>
        <v xml:space="preserve"> </v>
      </c>
      <c r="WZ10" s="175" t="str">
        <f t="shared" si="56"/>
        <v xml:space="preserve"> </v>
      </c>
      <c r="XA10" s="215" t="str">
        <f>IF(WW10=0," ",VLOOKUP(WW10,PROTOKOL!$A:$E,5,FALSE))</f>
        <v xml:space="preserve"> </v>
      </c>
      <c r="XB10" s="176" t="s">
        <v>142</v>
      </c>
      <c r="XC10" s="177" t="str">
        <f t="shared" si="159"/>
        <v xml:space="preserve"> </v>
      </c>
      <c r="XD10" s="217" t="str">
        <f>IF(XF10=0," ",VLOOKUP(XF10,PROTOKOL!$A:$F,6,FALSE))</f>
        <v xml:space="preserve"> </v>
      </c>
      <c r="XE10" s="43"/>
      <c r="XF10" s="43"/>
      <c r="XG10" s="43"/>
      <c r="XH10" s="91" t="str">
        <f>IF(XF10=0," ",(VLOOKUP(XF10,PROTOKOL!$A$1:$E$29,2,FALSE))*XG10)</f>
        <v xml:space="preserve"> </v>
      </c>
      <c r="XI10" s="175" t="str">
        <f t="shared" si="57"/>
        <v xml:space="preserve"> </v>
      </c>
      <c r="XJ10" s="176" t="str">
        <f>IF(XF10=0," ",VLOOKUP(XF10,PROTOKOL!$A:$E,5,FALSE))</f>
        <v xml:space="preserve"> </v>
      </c>
      <c r="XK10" s="212" t="str">
        <f t="shared" si="160"/>
        <v xml:space="preserve"> </v>
      </c>
      <c r="XL10" s="176">
        <f t="shared" si="161"/>
        <v>0</v>
      </c>
      <c r="XM10" s="177" t="str">
        <f t="shared" si="162"/>
        <v xml:space="preserve"> </v>
      </c>
      <c r="XO10" s="173">
        <v>27</v>
      </c>
      <c r="XP10" s="230"/>
      <c r="XQ10" s="174" t="str">
        <f>IF(XS10=0," ",VLOOKUP(XS10,PROTOKOL!$A:$F,6,FALSE))</f>
        <v>FORKLİFT OPERATÖRÜ</v>
      </c>
      <c r="XR10" s="43">
        <v>1</v>
      </c>
      <c r="XS10" s="43">
        <v>14</v>
      </c>
      <c r="XT10" s="43">
        <v>0.5</v>
      </c>
      <c r="XU10" s="42">
        <f>IF(XS10=0," ",(VLOOKUP(XS10,PROTOKOL!$A$1:$E$29,2,FALSE))*XT10)</f>
        <v>0</v>
      </c>
      <c r="XV10" s="175">
        <f t="shared" si="58"/>
        <v>1</v>
      </c>
      <c r="XW10" s="215">
        <f>IF(XS10=0," ",VLOOKUP(XS10,PROTOKOL!$A:$E,5,FALSE))</f>
        <v>7.5</v>
      </c>
      <c r="XX10" s="176" t="s">
        <v>142</v>
      </c>
      <c r="XY10" s="177">
        <f>IF(XS10=0," ",(XW10*XV10))/7.5*0.5</f>
        <v>0.5</v>
      </c>
      <c r="XZ10" s="217" t="str">
        <f>IF(YB10=0," ",VLOOKUP(YB10,PROTOKOL!$A:$F,6,FALSE))</f>
        <v xml:space="preserve"> </v>
      </c>
      <c r="YA10" s="43"/>
      <c r="YB10" s="43"/>
      <c r="YC10" s="43"/>
      <c r="YD10" s="91" t="str">
        <f>IF(YB10=0," ",(VLOOKUP(YB10,PROTOKOL!$A$1:$E$29,2,FALSE))*YC10)</f>
        <v xml:space="preserve"> </v>
      </c>
      <c r="YE10" s="175" t="str">
        <f t="shared" si="59"/>
        <v xml:space="preserve"> </v>
      </c>
      <c r="YF10" s="176" t="str">
        <f>IF(YB10=0," ",VLOOKUP(YB10,PROTOKOL!$A:$E,5,FALSE))</f>
        <v xml:space="preserve"> </v>
      </c>
      <c r="YG10" s="212" t="str">
        <f t="shared" si="164"/>
        <v xml:space="preserve"> </v>
      </c>
      <c r="YH10" s="176">
        <f t="shared" si="165"/>
        <v>0</v>
      </c>
      <c r="YI10" s="177" t="str">
        <f t="shared" si="166"/>
        <v xml:space="preserve"> </v>
      </c>
    </row>
    <row r="11" spans="1:659" ht="13.8">
      <c r="A11" s="173">
        <v>28</v>
      </c>
      <c r="B11" s="231">
        <v>28</v>
      </c>
      <c r="C11" s="174" t="str">
        <f>IF(E11=0," ",VLOOKUP(E11,PROTOKOL!$A:$F,6,FALSE))</f>
        <v>ÜRÜN KONTROL</v>
      </c>
      <c r="D11" s="43">
        <v>1</v>
      </c>
      <c r="E11" s="43">
        <v>20</v>
      </c>
      <c r="F11" s="43">
        <v>7.5</v>
      </c>
      <c r="G11" s="42">
        <f>IF(E11=0," ",(VLOOKUP(E11,PROTOKOL!$A$1:$E$29,2,FALSE))*F11)</f>
        <v>0</v>
      </c>
      <c r="H11" s="175">
        <f t="shared" si="0"/>
        <v>1</v>
      </c>
      <c r="I11" s="212" t="e">
        <f>IF(E11=0," ",VLOOKUP(E11,PROTOKOL!$A:$E,5,FALSE))</f>
        <v>#DIV/0!</v>
      </c>
      <c r="J11" s="176" t="s">
        <v>142</v>
      </c>
      <c r="K11" s="177" t="e">
        <f>IF(E11=0," ",(I11*H11))/7.5*7.5</f>
        <v>#DIV/0!</v>
      </c>
      <c r="L11" s="217" t="str">
        <f>IF(N11=0," ",VLOOKUP(N11,PROTOKOL!$A:$F,6,FALSE))</f>
        <v xml:space="preserve"> </v>
      </c>
      <c r="M11" s="43"/>
      <c r="N11" s="43"/>
      <c r="O11" s="43"/>
      <c r="P11" s="91" t="str">
        <f>IF(N11=0," ",(VLOOKUP(N11,PROTOKOL!$A$1:$E$29,2,FALSE))*O11)</f>
        <v xml:space="preserve"> </v>
      </c>
      <c r="Q11" s="175" t="str">
        <f t="shared" si="1"/>
        <v xml:space="preserve"> </v>
      </c>
      <c r="R11" s="176" t="str">
        <f>IF(N11=0," ",VLOOKUP(N11,PROTOKOL!$A:$E,5,FALSE))</f>
        <v xml:space="preserve"> </v>
      </c>
      <c r="S11" s="212" t="str">
        <f t="shared" si="61"/>
        <v xml:space="preserve"> </v>
      </c>
      <c r="T11" s="176">
        <f t="shared" si="62"/>
        <v>0</v>
      </c>
      <c r="U11" s="177" t="str">
        <f t="shared" si="63"/>
        <v xml:space="preserve"> </v>
      </c>
      <c r="W11" s="173">
        <v>28</v>
      </c>
      <c r="X11" s="231">
        <v>28</v>
      </c>
      <c r="Y11" s="174" t="str">
        <f>IF(AA11=0," ",VLOOKUP(AA11,PROTOKOL!$A:$F,6,FALSE))</f>
        <v>SIZDIRMAZLIK TAMİR</v>
      </c>
      <c r="Z11" s="43">
        <v>143</v>
      </c>
      <c r="AA11" s="43">
        <v>12</v>
      </c>
      <c r="AB11" s="43">
        <v>6</v>
      </c>
      <c r="AC11" s="42">
        <f>IF(AA11=0," ",(VLOOKUP(AA11,PROTOKOL!$A$1:$E$29,2,FALSE))*AB11)</f>
        <v>62.400000000000006</v>
      </c>
      <c r="AD11" s="175">
        <f t="shared" si="2"/>
        <v>80.599999999999994</v>
      </c>
      <c r="AE11" s="212">
        <f>IF(AA11=0," ",VLOOKUP(AA11,PROTOKOL!$A:$E,5,FALSE))</f>
        <v>0.8561438988095238</v>
      </c>
      <c r="AF11" s="176" t="s">
        <v>142</v>
      </c>
      <c r="AG11" s="177">
        <f t="shared" si="167"/>
        <v>69.005198244047619</v>
      </c>
      <c r="AH11" s="217" t="str">
        <f>IF(AJ11=0," ",VLOOKUP(AJ11,PROTOKOL!$A:$F,6,FALSE))</f>
        <v xml:space="preserve"> </v>
      </c>
      <c r="AI11" s="43"/>
      <c r="AJ11" s="43"/>
      <c r="AK11" s="43"/>
      <c r="AL11" s="91" t="str">
        <f>IF(AJ11=0," ",(VLOOKUP(AJ11,PROTOKOL!$A$1:$E$29,2,FALSE))*AK11)</f>
        <v xml:space="preserve"> </v>
      </c>
      <c r="AM11" s="175" t="str">
        <f t="shared" si="3"/>
        <v xml:space="preserve"> </v>
      </c>
      <c r="AN11" s="176" t="str">
        <f>IF(AJ11=0," ",VLOOKUP(AJ11,PROTOKOL!$A:$E,5,FALSE))</f>
        <v xml:space="preserve"> </v>
      </c>
      <c r="AO11" s="212" t="str">
        <f t="shared" si="64"/>
        <v xml:space="preserve"> </v>
      </c>
      <c r="AP11" s="176">
        <f t="shared" si="65"/>
        <v>0</v>
      </c>
      <c r="AQ11" s="177" t="str">
        <f t="shared" si="66"/>
        <v xml:space="preserve"> </v>
      </c>
      <c r="AS11" s="173">
        <v>28</v>
      </c>
      <c r="AT11" s="231">
        <v>28</v>
      </c>
      <c r="AU11" s="174" t="str">
        <f>IF(AW11=0," ",VLOOKUP(AW11,PROTOKOL!$A:$F,6,FALSE))</f>
        <v>VAKUM TEST</v>
      </c>
      <c r="AV11" s="43">
        <v>171</v>
      </c>
      <c r="AW11" s="43">
        <v>4</v>
      </c>
      <c r="AX11" s="43">
        <v>5.5</v>
      </c>
      <c r="AY11" s="42">
        <f>IF(AW11=0," ",(VLOOKUP(AW11,PROTOKOL!$A$1:$E$29,2,FALSE))*AX11)</f>
        <v>110</v>
      </c>
      <c r="AZ11" s="175">
        <f t="shared" si="4"/>
        <v>61</v>
      </c>
      <c r="BA11" s="212">
        <f>IF(AW11=0," ",VLOOKUP(AW11,PROTOKOL!$A:$E,5,FALSE))</f>
        <v>0.44947554687499996</v>
      </c>
      <c r="BB11" s="176" t="s">
        <v>142</v>
      </c>
      <c r="BC11" s="177">
        <f t="shared" si="168"/>
        <v>27.418008359374998</v>
      </c>
      <c r="BD11" s="217" t="str">
        <f>IF(BF11=0," ",VLOOKUP(BF11,PROTOKOL!$A:$F,6,FALSE))</f>
        <v xml:space="preserve"> </v>
      </c>
      <c r="BE11" s="43"/>
      <c r="BF11" s="43"/>
      <c r="BG11" s="43"/>
      <c r="BH11" s="91" t="str">
        <f>IF(BF11=0," ",(VLOOKUP(BF11,PROTOKOL!$A$1:$E$29,2,FALSE))*BG11)</f>
        <v xml:space="preserve"> </v>
      </c>
      <c r="BI11" s="175" t="str">
        <f t="shared" si="5"/>
        <v xml:space="preserve"> </v>
      </c>
      <c r="BJ11" s="176" t="str">
        <f>IF(BF11=0," ",VLOOKUP(BF11,PROTOKOL!$A:$E,5,FALSE))</f>
        <v xml:space="preserve"> </v>
      </c>
      <c r="BK11" s="212" t="str">
        <f t="shared" si="169"/>
        <v xml:space="preserve"> </v>
      </c>
      <c r="BL11" s="176">
        <f t="shared" si="67"/>
        <v>0</v>
      </c>
      <c r="BM11" s="177" t="str">
        <f t="shared" si="68"/>
        <v xml:space="preserve"> </v>
      </c>
      <c r="BO11" s="173">
        <v>28</v>
      </c>
      <c r="BP11" s="231">
        <v>28</v>
      </c>
      <c r="BQ11" s="174" t="s">
        <v>32</v>
      </c>
      <c r="BR11" s="43"/>
      <c r="BS11" s="43"/>
      <c r="BT11" s="43"/>
      <c r="BU11" s="42" t="str">
        <f>IF(BS11=0," ",(VLOOKUP(BS11,PROTOKOL!$A$1:$E$29,2,FALSE))*BT11)</f>
        <v xml:space="preserve"> </v>
      </c>
      <c r="BV11" s="175" t="str">
        <f t="shared" si="6"/>
        <v xml:space="preserve"> </v>
      </c>
      <c r="BW11" s="212" t="str">
        <f>IF(BS11=0," ",VLOOKUP(BS11,PROTOKOL!$A:$E,5,FALSE))</f>
        <v xml:space="preserve"> </v>
      </c>
      <c r="BX11" s="176" t="s">
        <v>142</v>
      </c>
      <c r="BY11" s="177" t="str">
        <f t="shared" si="170"/>
        <v xml:space="preserve"> </v>
      </c>
      <c r="BZ11" s="217" t="str">
        <f>IF(CB11=0," ",VLOOKUP(CB11,PROTOKOL!$A:$F,6,FALSE))</f>
        <v xml:space="preserve"> </v>
      </c>
      <c r="CA11" s="43"/>
      <c r="CB11" s="43"/>
      <c r="CC11" s="43"/>
      <c r="CD11" s="91" t="str">
        <f>IF(CB11=0," ",(VLOOKUP(CB11,PROTOKOL!$A$1:$E$29,2,FALSE))*CC11)</f>
        <v xml:space="preserve"> </v>
      </c>
      <c r="CE11" s="175" t="str">
        <f t="shared" si="7"/>
        <v xml:space="preserve"> </v>
      </c>
      <c r="CF11" s="176" t="str">
        <f>IF(CB11=0," ",VLOOKUP(CB11,PROTOKOL!$A:$E,5,FALSE))</f>
        <v xml:space="preserve"> </v>
      </c>
      <c r="CG11" s="212" t="str">
        <f t="shared" si="69"/>
        <v xml:space="preserve"> </v>
      </c>
      <c r="CH11" s="176">
        <f t="shared" si="70"/>
        <v>0</v>
      </c>
      <c r="CI11" s="177" t="str">
        <f t="shared" si="71"/>
        <v xml:space="preserve"> </v>
      </c>
      <c r="CK11" s="173">
        <v>28</v>
      </c>
      <c r="CL11" s="231">
        <v>28</v>
      </c>
      <c r="CM11" s="174" t="s">
        <v>32</v>
      </c>
      <c r="CN11" s="43"/>
      <c r="CO11" s="43"/>
      <c r="CP11" s="43"/>
      <c r="CQ11" s="42" t="str">
        <f>IF(CO11=0," ",(VLOOKUP(CO11,PROTOKOL!$A$1:$E$29,2,FALSE))*CP11)</f>
        <v xml:space="preserve"> </v>
      </c>
      <c r="CR11" s="175" t="str">
        <f t="shared" si="8"/>
        <v xml:space="preserve"> </v>
      </c>
      <c r="CS11" s="212" t="str">
        <f>IF(CO11=0," ",VLOOKUP(CO11,PROTOKOL!$A:$E,5,FALSE))</f>
        <v xml:space="preserve"> </v>
      </c>
      <c r="CT11" s="176" t="s">
        <v>142</v>
      </c>
      <c r="CU11" s="177" t="str">
        <f t="shared" si="171"/>
        <v xml:space="preserve"> </v>
      </c>
      <c r="CV11" s="217" t="str">
        <f>IF(CX11=0," ",VLOOKUP(CX11,PROTOKOL!$A:$F,6,FALSE))</f>
        <v xml:space="preserve"> </v>
      </c>
      <c r="CW11" s="43"/>
      <c r="CX11" s="43"/>
      <c r="CY11" s="43"/>
      <c r="CZ11" s="91" t="str">
        <f>IF(CX11=0," ",(VLOOKUP(CX11,PROTOKOL!$A$1:$E$29,2,FALSE))*CY11)</f>
        <v xml:space="preserve"> </v>
      </c>
      <c r="DA11" s="175" t="str">
        <f t="shared" si="9"/>
        <v xml:space="preserve"> </v>
      </c>
      <c r="DB11" s="176" t="str">
        <f>IF(CX11=0," ",VLOOKUP(CX11,PROTOKOL!$A:$E,5,FALSE))</f>
        <v xml:space="preserve"> </v>
      </c>
      <c r="DC11" s="212" t="str">
        <f t="shared" si="72"/>
        <v xml:space="preserve"> </v>
      </c>
      <c r="DD11" s="176">
        <f t="shared" si="73"/>
        <v>0</v>
      </c>
      <c r="DE11" s="177" t="str">
        <f t="shared" si="74"/>
        <v xml:space="preserve"> </v>
      </c>
      <c r="DG11" s="173">
        <v>28</v>
      </c>
      <c r="DH11" s="231">
        <v>28</v>
      </c>
      <c r="DI11" s="174" t="str">
        <f>IF(DK11=0," ",VLOOKUP(DK11,PROTOKOL!$A:$F,6,FALSE))</f>
        <v>FORKLİFT OPERATÖRÜ</v>
      </c>
      <c r="DJ11" s="43">
        <v>1</v>
      </c>
      <c r="DK11" s="43">
        <v>14</v>
      </c>
      <c r="DL11" s="43">
        <v>7.5</v>
      </c>
      <c r="DM11" s="42">
        <f>IF(DK11=0," ",(VLOOKUP(DK11,PROTOKOL!$A$1:$E$29,2,FALSE))*DL11)</f>
        <v>0</v>
      </c>
      <c r="DN11" s="175">
        <f t="shared" si="10"/>
        <v>1</v>
      </c>
      <c r="DO11" s="212">
        <f>IF(DK11=0," ",VLOOKUP(DK11,PROTOKOL!$A:$E,5,FALSE))</f>
        <v>7.5</v>
      </c>
      <c r="DP11" s="176" t="s">
        <v>142</v>
      </c>
      <c r="DQ11" s="177">
        <f>IF(DK11=0," ",(DO11*DN11))/7.5*7.5</f>
        <v>7.5</v>
      </c>
      <c r="DR11" s="217" t="str">
        <f>IF(DT11=0," ",VLOOKUP(DT11,PROTOKOL!$A:$F,6,FALSE))</f>
        <v xml:space="preserve"> </v>
      </c>
      <c r="DS11" s="43"/>
      <c r="DT11" s="43"/>
      <c r="DU11" s="43"/>
      <c r="DV11" s="91" t="str">
        <f>IF(DT11=0," ",(VLOOKUP(DT11,PROTOKOL!$A$1:$E$29,2,FALSE))*DU11)</f>
        <v xml:space="preserve"> </v>
      </c>
      <c r="DW11" s="175" t="str">
        <f t="shared" si="11"/>
        <v xml:space="preserve"> </v>
      </c>
      <c r="DX11" s="176" t="str">
        <f>IF(DT11=0," ",VLOOKUP(DT11,PROTOKOL!$A:$E,5,FALSE))</f>
        <v xml:space="preserve"> </v>
      </c>
      <c r="DY11" s="212" t="str">
        <f t="shared" si="76"/>
        <v xml:space="preserve"> </v>
      </c>
      <c r="DZ11" s="176">
        <f t="shared" si="77"/>
        <v>0</v>
      </c>
      <c r="EA11" s="177" t="str">
        <f t="shared" si="78"/>
        <v xml:space="preserve"> </v>
      </c>
      <c r="EC11" s="173">
        <v>28</v>
      </c>
      <c r="ED11" s="231">
        <v>28</v>
      </c>
      <c r="EE11" s="174" t="s">
        <v>32</v>
      </c>
      <c r="EF11" s="43"/>
      <c r="EG11" s="43"/>
      <c r="EH11" s="43"/>
      <c r="EI11" s="42" t="str">
        <f>IF(EG11=0," ",(VLOOKUP(EG11,PROTOKOL!$A$1:$E$29,2,FALSE))*EH11)</f>
        <v xml:space="preserve"> </v>
      </c>
      <c r="EJ11" s="175" t="str">
        <f t="shared" si="12"/>
        <v xml:space="preserve"> </v>
      </c>
      <c r="EK11" s="212" t="str">
        <f>IF(EG11=0," ",VLOOKUP(EG11,PROTOKOL!$A:$E,5,FALSE))</f>
        <v xml:space="preserve"> </v>
      </c>
      <c r="EL11" s="176" t="s">
        <v>142</v>
      </c>
      <c r="EM11" s="177" t="str">
        <f t="shared" si="79"/>
        <v xml:space="preserve"> </v>
      </c>
      <c r="EN11" s="217" t="str">
        <f>IF(EP11=0," ",VLOOKUP(EP11,PROTOKOL!$A:$F,6,FALSE))</f>
        <v xml:space="preserve"> </v>
      </c>
      <c r="EO11" s="43"/>
      <c r="EP11" s="43"/>
      <c r="EQ11" s="43"/>
      <c r="ER11" s="91" t="str">
        <f>IF(EP11=0," ",(VLOOKUP(EP11,PROTOKOL!$A$1:$E$29,2,FALSE))*EQ11)</f>
        <v xml:space="preserve"> </v>
      </c>
      <c r="ES11" s="175" t="str">
        <f t="shared" si="13"/>
        <v xml:space="preserve"> </v>
      </c>
      <c r="ET11" s="176" t="str">
        <f>IF(EP11=0," ",VLOOKUP(EP11,PROTOKOL!$A:$E,5,FALSE))</f>
        <v xml:space="preserve"> </v>
      </c>
      <c r="EU11" s="212" t="str">
        <f t="shared" si="80"/>
        <v xml:space="preserve"> </v>
      </c>
      <c r="EV11" s="176">
        <f t="shared" si="81"/>
        <v>0</v>
      </c>
      <c r="EW11" s="177" t="str">
        <f t="shared" si="82"/>
        <v xml:space="preserve"> </v>
      </c>
      <c r="EY11" s="173">
        <v>28</v>
      </c>
      <c r="EZ11" s="231">
        <v>28</v>
      </c>
      <c r="FA11" s="174" t="str">
        <f>IF(FC11=0," ",VLOOKUP(FC11,PROTOKOL!$A:$F,6,FALSE))</f>
        <v>VAKUM TEST</v>
      </c>
      <c r="FB11" s="43">
        <v>75</v>
      </c>
      <c r="FC11" s="43">
        <v>4</v>
      </c>
      <c r="FD11" s="43">
        <v>2.5</v>
      </c>
      <c r="FE11" s="42">
        <f>IF(FC11=0," ",(VLOOKUP(FC11,PROTOKOL!$A$1:$E$29,2,FALSE))*FD11)</f>
        <v>50</v>
      </c>
      <c r="FF11" s="175">
        <f t="shared" si="14"/>
        <v>25</v>
      </c>
      <c r="FG11" s="212">
        <f>IF(FC11=0," ",VLOOKUP(FC11,PROTOKOL!$A:$E,5,FALSE))</f>
        <v>0.44947554687499996</v>
      </c>
      <c r="FH11" s="176" t="s">
        <v>142</v>
      </c>
      <c r="FI11" s="177">
        <f t="shared" si="83"/>
        <v>11.236888671874999</v>
      </c>
      <c r="FJ11" s="217" t="str">
        <f>IF(FL11=0," ",VLOOKUP(FL11,PROTOKOL!$A:$F,6,FALSE))</f>
        <v xml:space="preserve"> </v>
      </c>
      <c r="FK11" s="43"/>
      <c r="FL11" s="43"/>
      <c r="FM11" s="43"/>
      <c r="FN11" s="91" t="str">
        <f>IF(FL11=0," ",(VLOOKUP(FL11,PROTOKOL!$A$1:$E$29,2,FALSE))*FM11)</f>
        <v xml:space="preserve"> </v>
      </c>
      <c r="FO11" s="175" t="str">
        <f t="shared" si="15"/>
        <v xml:space="preserve"> </v>
      </c>
      <c r="FP11" s="176" t="str">
        <f>IF(FL11=0," ",VLOOKUP(FL11,PROTOKOL!$A:$E,5,FALSE))</f>
        <v xml:space="preserve"> </v>
      </c>
      <c r="FQ11" s="212" t="str">
        <f t="shared" si="84"/>
        <v xml:space="preserve"> </v>
      </c>
      <c r="FR11" s="176">
        <f t="shared" si="85"/>
        <v>0</v>
      </c>
      <c r="FS11" s="177" t="str">
        <f t="shared" si="86"/>
        <v xml:space="preserve"> </v>
      </c>
      <c r="FU11" s="173">
        <v>28</v>
      </c>
      <c r="FV11" s="231">
        <v>28</v>
      </c>
      <c r="FW11" s="174" t="s">
        <v>32</v>
      </c>
      <c r="FX11" s="43"/>
      <c r="FY11" s="43"/>
      <c r="FZ11" s="43"/>
      <c r="GA11" s="42" t="str">
        <f>IF(FY11=0," ",(VLOOKUP(FY11,PROTOKOL!$A$1:$E$29,2,FALSE))*FZ11)</f>
        <v xml:space="preserve"> </v>
      </c>
      <c r="GB11" s="175" t="str">
        <f t="shared" si="16"/>
        <v xml:space="preserve"> </v>
      </c>
      <c r="GC11" s="212" t="str">
        <f>IF(FY11=0," ",VLOOKUP(FY11,PROTOKOL!$A:$E,5,FALSE))</f>
        <v xml:space="preserve"> </v>
      </c>
      <c r="GD11" s="176" t="s">
        <v>142</v>
      </c>
      <c r="GE11" s="177" t="str">
        <f t="shared" si="87"/>
        <v xml:space="preserve"> </v>
      </c>
      <c r="GF11" s="217" t="str">
        <f>IF(GH11=0," ",VLOOKUP(GH11,PROTOKOL!$A:$F,6,FALSE))</f>
        <v xml:space="preserve"> </v>
      </c>
      <c r="GG11" s="43"/>
      <c r="GH11" s="43"/>
      <c r="GI11" s="43"/>
      <c r="GJ11" s="91" t="str">
        <f>IF(GH11=0," ",(VLOOKUP(GH11,PROTOKOL!$A$1:$E$29,2,FALSE))*GI11)</f>
        <v xml:space="preserve"> </v>
      </c>
      <c r="GK11" s="175" t="str">
        <f t="shared" si="17"/>
        <v xml:space="preserve"> </v>
      </c>
      <c r="GL11" s="176" t="str">
        <f>IF(GH11=0," ",VLOOKUP(GH11,PROTOKOL!$A:$E,5,FALSE))</f>
        <v xml:space="preserve"> </v>
      </c>
      <c r="GM11" s="212" t="str">
        <f t="shared" si="88"/>
        <v xml:space="preserve"> </v>
      </c>
      <c r="GN11" s="176">
        <f t="shared" si="89"/>
        <v>0</v>
      </c>
      <c r="GO11" s="177" t="str">
        <f t="shared" si="90"/>
        <v xml:space="preserve"> </v>
      </c>
      <c r="GQ11" s="173">
        <v>28</v>
      </c>
      <c r="GR11" s="231">
        <v>28</v>
      </c>
      <c r="GS11" s="174" t="str">
        <f>IF(GU11=0," ",VLOOKUP(GU11,PROTOKOL!$A:$F,6,FALSE))</f>
        <v>VAKUM TEST</v>
      </c>
      <c r="GT11" s="43">
        <v>195</v>
      </c>
      <c r="GU11" s="43">
        <v>4</v>
      </c>
      <c r="GV11" s="43">
        <v>6.5</v>
      </c>
      <c r="GW11" s="42">
        <f>IF(GU11=0," ",(VLOOKUP(GU11,PROTOKOL!$A$1:$E$29,2,FALSE))*GV11)</f>
        <v>130</v>
      </c>
      <c r="GX11" s="175">
        <f t="shared" si="18"/>
        <v>65</v>
      </c>
      <c r="GY11" s="212">
        <f>IF(GU11=0," ",VLOOKUP(GU11,PROTOKOL!$A:$E,5,FALSE))</f>
        <v>0.44947554687499996</v>
      </c>
      <c r="GZ11" s="176" t="s">
        <v>142</v>
      </c>
      <c r="HA11" s="177">
        <f t="shared" si="91"/>
        <v>29.215910546874998</v>
      </c>
      <c r="HB11" s="217" t="str">
        <f>IF(HD11=0," ",VLOOKUP(HD11,PROTOKOL!$A:$F,6,FALSE))</f>
        <v xml:space="preserve"> </v>
      </c>
      <c r="HC11" s="43"/>
      <c r="HD11" s="43"/>
      <c r="HE11" s="43"/>
      <c r="HF11" s="91" t="str">
        <f>IF(HD11=0," ",(VLOOKUP(HD11,PROTOKOL!$A$1:$E$29,2,FALSE))*HE11)</f>
        <v xml:space="preserve"> </v>
      </c>
      <c r="HG11" s="175" t="str">
        <f t="shared" si="19"/>
        <v xml:space="preserve"> </v>
      </c>
      <c r="HH11" s="176" t="str">
        <f>IF(HD11=0," ",VLOOKUP(HD11,PROTOKOL!$A:$E,5,FALSE))</f>
        <v xml:space="preserve"> </v>
      </c>
      <c r="HI11" s="212" t="str">
        <f t="shared" si="172"/>
        <v xml:space="preserve"> </v>
      </c>
      <c r="HJ11" s="176">
        <f t="shared" si="92"/>
        <v>0</v>
      </c>
      <c r="HK11" s="177" t="str">
        <f t="shared" si="93"/>
        <v xml:space="preserve"> </v>
      </c>
      <c r="HM11" s="173">
        <v>28</v>
      </c>
      <c r="HN11" s="231">
        <v>28</v>
      </c>
      <c r="HO11" s="174" t="s">
        <v>32</v>
      </c>
      <c r="HP11" s="43">
        <v>1</v>
      </c>
      <c r="HQ11" s="43">
        <v>17</v>
      </c>
      <c r="HR11" s="43">
        <v>1</v>
      </c>
      <c r="HS11" s="42">
        <f>IF(HQ11=0," ",(VLOOKUP(HQ11,PROTOKOL!$A$1:$E$29,2,FALSE))*HR11)</f>
        <v>0</v>
      </c>
      <c r="HT11" s="175">
        <f t="shared" si="20"/>
        <v>1</v>
      </c>
      <c r="HU11" s="212" t="e">
        <f>IF(HQ11=0," ",VLOOKUP(HQ11,PROTOKOL!$A:$E,5,FALSE))</f>
        <v>#DIV/0!</v>
      </c>
      <c r="HV11" s="176" t="s">
        <v>142</v>
      </c>
      <c r="HW11" s="177" t="e">
        <f>IF(HQ11=0," ",(HU11*HT11))/7.5*1</f>
        <v>#DIV/0!</v>
      </c>
      <c r="HX11" s="217" t="str">
        <f>IF(HZ11=0," ",VLOOKUP(HZ11,PROTOKOL!$A:$F,6,FALSE))</f>
        <v xml:space="preserve"> </v>
      </c>
      <c r="HY11" s="43"/>
      <c r="HZ11" s="43"/>
      <c r="IA11" s="43"/>
      <c r="IB11" s="91" t="str">
        <f>IF(HZ11=0," ",(VLOOKUP(HZ11,PROTOKOL!$A$1:$E$29,2,FALSE))*IA11)</f>
        <v xml:space="preserve"> </v>
      </c>
      <c r="IC11" s="175" t="str">
        <f t="shared" si="21"/>
        <v xml:space="preserve"> </v>
      </c>
      <c r="ID11" s="176" t="str">
        <f>IF(HZ11=0," ",VLOOKUP(HZ11,PROTOKOL!$A:$E,5,FALSE))</f>
        <v xml:space="preserve"> </v>
      </c>
      <c r="IE11" s="212" t="str">
        <f t="shared" si="95"/>
        <v xml:space="preserve"> </v>
      </c>
      <c r="IF11" s="176">
        <f t="shared" si="96"/>
        <v>0</v>
      </c>
      <c r="IG11" s="177" t="str">
        <f t="shared" si="97"/>
        <v xml:space="preserve"> </v>
      </c>
      <c r="II11" s="173">
        <v>28</v>
      </c>
      <c r="IJ11" s="231">
        <v>28</v>
      </c>
      <c r="IK11" s="174" t="s">
        <v>32</v>
      </c>
      <c r="IL11" s="43"/>
      <c r="IM11" s="43"/>
      <c r="IN11" s="43"/>
      <c r="IO11" s="42" t="str">
        <f>IF(IM11=0," ",(VLOOKUP(IM11,PROTOKOL!$A$1:$E$29,2,FALSE))*IN11)</f>
        <v xml:space="preserve"> </v>
      </c>
      <c r="IP11" s="175" t="str">
        <f t="shared" si="22"/>
        <v xml:space="preserve"> </v>
      </c>
      <c r="IQ11" s="212" t="str">
        <f>IF(IM11=0," ",VLOOKUP(IM11,PROTOKOL!$A:$E,5,FALSE))</f>
        <v xml:space="preserve"> </v>
      </c>
      <c r="IR11" s="176" t="s">
        <v>142</v>
      </c>
      <c r="IS11" s="177" t="str">
        <f t="shared" si="98"/>
        <v xml:space="preserve"> </v>
      </c>
      <c r="IT11" s="217" t="str">
        <f>IF(IV11=0," ",VLOOKUP(IV11,PROTOKOL!$A:$F,6,FALSE))</f>
        <v xml:space="preserve"> </v>
      </c>
      <c r="IU11" s="43"/>
      <c r="IV11" s="43"/>
      <c r="IW11" s="43"/>
      <c r="IX11" s="91" t="str">
        <f>IF(IV11=0," ",(VLOOKUP(IV11,PROTOKOL!$A$1:$E$29,2,FALSE))*IW11)</f>
        <v xml:space="preserve"> </v>
      </c>
      <c r="IY11" s="175" t="str">
        <f t="shared" si="23"/>
        <v xml:space="preserve"> </v>
      </c>
      <c r="IZ11" s="176" t="str">
        <f>IF(IV11=0," ",VLOOKUP(IV11,PROTOKOL!$A:$E,5,FALSE))</f>
        <v xml:space="preserve"> </v>
      </c>
      <c r="JA11" s="212" t="str">
        <f t="shared" si="99"/>
        <v xml:space="preserve"> </v>
      </c>
      <c r="JB11" s="176">
        <f t="shared" si="100"/>
        <v>0</v>
      </c>
      <c r="JC11" s="177" t="str">
        <f t="shared" si="101"/>
        <v xml:space="preserve"> </v>
      </c>
      <c r="JE11" s="173">
        <v>28</v>
      </c>
      <c r="JF11" s="231">
        <v>28</v>
      </c>
      <c r="JG11" s="174" t="str">
        <f>IF(JI11=0," ",VLOOKUP(JI11,PROTOKOL!$A:$F,6,FALSE))</f>
        <v>TAH.BORU MONTAJ</v>
      </c>
      <c r="JH11" s="43">
        <v>150</v>
      </c>
      <c r="JI11" s="43">
        <v>3</v>
      </c>
      <c r="JJ11" s="43">
        <v>7.5</v>
      </c>
      <c r="JK11" s="42">
        <f>IF(JI11=0," ",(VLOOKUP(JI11,PROTOKOL!$A$1:$E$29,2,FALSE))*JJ11)</f>
        <v>98</v>
      </c>
      <c r="JL11" s="175">
        <f t="shared" si="24"/>
        <v>52</v>
      </c>
      <c r="JM11" s="212">
        <f>IF(JI11=0," ",VLOOKUP(JI11,PROTOKOL!$A:$E,5,FALSE))</f>
        <v>0.69150084134615386</v>
      </c>
      <c r="JN11" s="176" t="s">
        <v>142</v>
      </c>
      <c r="JO11" s="177">
        <f t="shared" si="102"/>
        <v>35.958043750000002</v>
      </c>
      <c r="JP11" s="217" t="str">
        <f>IF(JR11=0," ",VLOOKUP(JR11,PROTOKOL!$A:$F,6,FALSE))</f>
        <v xml:space="preserve"> </v>
      </c>
      <c r="JQ11" s="43"/>
      <c r="JR11" s="43"/>
      <c r="JS11" s="43"/>
      <c r="JT11" s="91" t="str">
        <f>IF(JR11=0," ",(VLOOKUP(JR11,PROTOKOL!$A$1:$E$29,2,FALSE))*JS11)</f>
        <v xml:space="preserve"> </v>
      </c>
      <c r="JU11" s="175" t="str">
        <f t="shared" si="25"/>
        <v xml:space="preserve"> </v>
      </c>
      <c r="JV11" s="176" t="str">
        <f>IF(JR11=0," ",VLOOKUP(JR11,PROTOKOL!$A:$E,5,FALSE))</f>
        <v xml:space="preserve"> </v>
      </c>
      <c r="JW11" s="212" t="str">
        <f t="shared" si="103"/>
        <v xml:space="preserve"> </v>
      </c>
      <c r="JX11" s="176">
        <f t="shared" si="104"/>
        <v>0</v>
      </c>
      <c r="JY11" s="177" t="str">
        <f t="shared" si="105"/>
        <v xml:space="preserve"> </v>
      </c>
      <c r="KA11" s="173">
        <v>28</v>
      </c>
      <c r="KB11" s="231">
        <v>28</v>
      </c>
      <c r="KC11" s="174" t="str">
        <f>IF(KE11=0," ",VLOOKUP(KE11,PROTOKOL!$A:$F,6,FALSE))</f>
        <v>WNZL. YERD.KLZ. TAŞLAMA</v>
      </c>
      <c r="KD11" s="43">
        <v>178</v>
      </c>
      <c r="KE11" s="43">
        <v>2</v>
      </c>
      <c r="KF11" s="43">
        <v>7</v>
      </c>
      <c r="KG11" s="42">
        <f>IF(KE11=0," ",(VLOOKUP(KE11,PROTOKOL!$A$1:$E$29,2,FALSE))*KF11)</f>
        <v>115.73333333333335</v>
      </c>
      <c r="KH11" s="175">
        <f t="shared" si="26"/>
        <v>62.266666666666652</v>
      </c>
      <c r="KI11" s="212">
        <f>IF(KE11=0," ",VLOOKUP(KE11,PROTOKOL!$A:$E,5,FALSE))</f>
        <v>0.54481884469696984</v>
      </c>
      <c r="KJ11" s="176" t="s">
        <v>142</v>
      </c>
      <c r="KK11" s="177">
        <f t="shared" si="173"/>
        <v>33.92405339646465</v>
      </c>
      <c r="KL11" s="217" t="str">
        <f>IF(KN11=0," ",VLOOKUP(KN11,PROTOKOL!$A:$F,6,FALSE))</f>
        <v xml:space="preserve"> </v>
      </c>
      <c r="KM11" s="43"/>
      <c r="KN11" s="43"/>
      <c r="KO11" s="43"/>
      <c r="KP11" s="91" t="str">
        <f>IF(KN11=0," ",(VLOOKUP(KN11,PROTOKOL!$A$1:$E$29,2,FALSE))*KO11)</f>
        <v xml:space="preserve"> </v>
      </c>
      <c r="KQ11" s="175" t="str">
        <f t="shared" si="27"/>
        <v xml:space="preserve"> </v>
      </c>
      <c r="KR11" s="176" t="str">
        <f>IF(KN11=0," ",VLOOKUP(KN11,PROTOKOL!$A:$E,5,FALSE))</f>
        <v xml:space="preserve"> </v>
      </c>
      <c r="KS11" s="212" t="str">
        <f t="shared" si="174"/>
        <v xml:space="preserve"> </v>
      </c>
      <c r="KT11" s="176">
        <f t="shared" si="106"/>
        <v>0</v>
      </c>
      <c r="KU11" s="177" t="str">
        <f t="shared" si="107"/>
        <v xml:space="preserve"> </v>
      </c>
      <c r="KW11" s="173">
        <v>28</v>
      </c>
      <c r="KX11" s="231">
        <v>28</v>
      </c>
      <c r="KY11" s="174" t="str">
        <f>IF(LA11=0," ",VLOOKUP(LA11,PROTOKOL!$A:$F,6,FALSE))</f>
        <v>VAKUM TEST</v>
      </c>
      <c r="KZ11" s="43">
        <v>167</v>
      </c>
      <c r="LA11" s="43">
        <v>4</v>
      </c>
      <c r="LB11" s="43">
        <v>5.5</v>
      </c>
      <c r="LC11" s="42">
        <f>IF(LA11=0," ",(VLOOKUP(LA11,PROTOKOL!$A$1:$E$29,2,FALSE))*LB11)</f>
        <v>110</v>
      </c>
      <c r="LD11" s="175">
        <f t="shared" si="28"/>
        <v>57</v>
      </c>
      <c r="LE11" s="212">
        <f>IF(LA11=0," ",VLOOKUP(LA11,PROTOKOL!$A:$E,5,FALSE))</f>
        <v>0.44947554687499996</v>
      </c>
      <c r="LF11" s="176" t="s">
        <v>142</v>
      </c>
      <c r="LG11" s="177">
        <f t="shared" si="108"/>
        <v>25.620106171874998</v>
      </c>
      <c r="LH11" s="217" t="str">
        <f>IF(LJ11=0," ",VLOOKUP(LJ11,PROTOKOL!$A:$F,6,FALSE))</f>
        <v xml:space="preserve"> </v>
      </c>
      <c r="LI11" s="43"/>
      <c r="LJ11" s="43"/>
      <c r="LK11" s="43"/>
      <c r="LL11" s="91" t="str">
        <f>IF(LJ11=0," ",(VLOOKUP(LJ11,PROTOKOL!$A$1:$E$29,2,FALSE))*LK11)</f>
        <v xml:space="preserve"> </v>
      </c>
      <c r="LM11" s="175" t="str">
        <f t="shared" si="29"/>
        <v xml:space="preserve"> </v>
      </c>
      <c r="LN11" s="176" t="str">
        <f>IF(LJ11=0," ",VLOOKUP(LJ11,PROTOKOL!$A:$E,5,FALSE))</f>
        <v xml:space="preserve"> </v>
      </c>
      <c r="LO11" s="212" t="str">
        <f t="shared" si="109"/>
        <v xml:space="preserve"> </v>
      </c>
      <c r="LP11" s="176">
        <f t="shared" si="110"/>
        <v>0</v>
      </c>
      <c r="LQ11" s="177" t="str">
        <f t="shared" si="111"/>
        <v xml:space="preserve"> </v>
      </c>
      <c r="LS11" s="173">
        <v>28</v>
      </c>
      <c r="LT11" s="231">
        <v>28</v>
      </c>
      <c r="LU11" s="174" t="str">
        <f>IF(LW11=0," ",VLOOKUP(LW11,PROTOKOL!$A:$F,6,FALSE))</f>
        <v>ÜRÜN KONTROL</v>
      </c>
      <c r="LV11" s="43">
        <v>1</v>
      </c>
      <c r="LW11" s="43">
        <v>20</v>
      </c>
      <c r="LX11" s="43">
        <v>7.5</v>
      </c>
      <c r="LY11" s="42">
        <f>IF(LW11=0," ",(VLOOKUP(LW11,PROTOKOL!$A$1:$E$29,2,FALSE))*LX11)</f>
        <v>0</v>
      </c>
      <c r="LZ11" s="175">
        <f t="shared" si="30"/>
        <v>1</v>
      </c>
      <c r="MA11" s="212" t="e">
        <f>IF(LW11=0," ",VLOOKUP(LW11,PROTOKOL!$A:$E,5,FALSE))</f>
        <v>#DIV/0!</v>
      </c>
      <c r="MB11" s="176" t="s">
        <v>142</v>
      </c>
      <c r="MC11" s="177" t="e">
        <f>IF(LW11=0," ",(MA11*LZ11))/7.5*7.5</f>
        <v>#DIV/0!</v>
      </c>
      <c r="MD11" s="217" t="str">
        <f>IF(MF11=0," ",VLOOKUP(MF11,PROTOKOL!$A:$F,6,FALSE))</f>
        <v xml:space="preserve"> </v>
      </c>
      <c r="ME11" s="43"/>
      <c r="MF11" s="43"/>
      <c r="MG11" s="43"/>
      <c r="MH11" s="91" t="str">
        <f>IF(MF11=0," ",(VLOOKUP(MF11,PROTOKOL!$A$1:$E$29,2,FALSE))*MG11)</f>
        <v xml:space="preserve"> </v>
      </c>
      <c r="MI11" s="175" t="str">
        <f t="shared" si="31"/>
        <v xml:space="preserve"> </v>
      </c>
      <c r="MJ11" s="176" t="str">
        <f>IF(MF11=0," ",VLOOKUP(MF11,PROTOKOL!$A:$E,5,FALSE))</f>
        <v xml:space="preserve"> </v>
      </c>
      <c r="MK11" s="212" t="str">
        <f t="shared" si="112"/>
        <v xml:space="preserve"> </v>
      </c>
      <c r="ML11" s="176">
        <f t="shared" si="113"/>
        <v>0</v>
      </c>
      <c r="MM11" s="177" t="str">
        <f t="shared" si="114"/>
        <v xml:space="preserve"> </v>
      </c>
      <c r="MO11" s="173">
        <v>28</v>
      </c>
      <c r="MP11" s="231">
        <v>28</v>
      </c>
      <c r="MQ11" s="174" t="s">
        <v>32</v>
      </c>
      <c r="MR11" s="43"/>
      <c r="MS11" s="43"/>
      <c r="MT11" s="43"/>
      <c r="MU11" s="42" t="str">
        <f>IF(MS11=0," ",(VLOOKUP(MS11,PROTOKOL!$A$1:$E$29,2,FALSE))*MT11)</f>
        <v xml:space="preserve"> </v>
      </c>
      <c r="MV11" s="175" t="str">
        <f t="shared" si="32"/>
        <v xml:space="preserve"> </v>
      </c>
      <c r="MW11" s="212" t="str">
        <f>IF(MS11=0," ",VLOOKUP(MS11,PROTOKOL!$A:$E,5,FALSE))</f>
        <v xml:space="preserve"> </v>
      </c>
      <c r="MX11" s="176" t="s">
        <v>142</v>
      </c>
      <c r="MY11" s="177" t="str">
        <f t="shared" si="115"/>
        <v xml:space="preserve"> </v>
      </c>
      <c r="MZ11" s="217" t="str">
        <f>IF(NB11=0," ",VLOOKUP(NB11,PROTOKOL!$A:$F,6,FALSE))</f>
        <v xml:space="preserve"> </v>
      </c>
      <c r="NA11" s="43"/>
      <c r="NB11" s="43"/>
      <c r="NC11" s="43"/>
      <c r="ND11" s="91" t="str">
        <f>IF(NB11=0," ",(VLOOKUP(NB11,PROTOKOL!$A$1:$E$29,2,FALSE))*NC11)</f>
        <v xml:space="preserve"> </v>
      </c>
      <c r="NE11" s="175" t="str">
        <f t="shared" si="33"/>
        <v xml:space="preserve"> </v>
      </c>
      <c r="NF11" s="176" t="str">
        <f>IF(NB11=0," ",VLOOKUP(NB11,PROTOKOL!$A:$E,5,FALSE))</f>
        <v xml:space="preserve"> </v>
      </c>
      <c r="NG11" s="212" t="str">
        <f t="shared" si="116"/>
        <v xml:space="preserve"> </v>
      </c>
      <c r="NH11" s="176">
        <f t="shared" si="117"/>
        <v>0</v>
      </c>
      <c r="NI11" s="177" t="str">
        <f t="shared" si="118"/>
        <v xml:space="preserve"> </v>
      </c>
      <c r="NK11" s="173">
        <v>28</v>
      </c>
      <c r="NL11" s="231">
        <v>28</v>
      </c>
      <c r="NM11" s="174" t="s">
        <v>143</v>
      </c>
      <c r="NN11" s="43"/>
      <c r="NO11" s="43"/>
      <c r="NP11" s="43"/>
      <c r="NQ11" s="42" t="str">
        <f>IF(NO11=0," ",(VLOOKUP(NO11,PROTOKOL!$A$1:$E$29,2,FALSE))*NP11)</f>
        <v xml:space="preserve"> </v>
      </c>
      <c r="NR11" s="175" t="str">
        <f t="shared" si="34"/>
        <v xml:space="preserve"> </v>
      </c>
      <c r="NS11" s="212" t="str">
        <f>IF(NO11=0," ",VLOOKUP(NO11,PROTOKOL!$A:$E,5,FALSE))</f>
        <v xml:space="preserve"> </v>
      </c>
      <c r="NT11" s="176" t="s">
        <v>142</v>
      </c>
      <c r="NU11" s="177" t="str">
        <f t="shared" si="119"/>
        <v xml:space="preserve"> </v>
      </c>
      <c r="NV11" s="217" t="str">
        <f>IF(NX11=0," ",VLOOKUP(NX11,PROTOKOL!$A:$F,6,FALSE))</f>
        <v xml:space="preserve"> </v>
      </c>
      <c r="NW11" s="43"/>
      <c r="NX11" s="43"/>
      <c r="NY11" s="43"/>
      <c r="NZ11" s="91" t="str">
        <f>IF(NX11=0," ",(VLOOKUP(NX11,PROTOKOL!$A$1:$E$29,2,FALSE))*NY11)</f>
        <v xml:space="preserve"> </v>
      </c>
      <c r="OA11" s="175" t="str">
        <f t="shared" si="35"/>
        <v xml:space="preserve"> </v>
      </c>
      <c r="OB11" s="176" t="str">
        <f>IF(NX11=0," ",VLOOKUP(NX11,PROTOKOL!$A:$E,5,FALSE))</f>
        <v xml:space="preserve"> </v>
      </c>
      <c r="OC11" s="212" t="str">
        <f t="shared" si="176"/>
        <v xml:space="preserve"> </v>
      </c>
      <c r="OD11" s="176">
        <f t="shared" si="120"/>
        <v>0</v>
      </c>
      <c r="OE11" s="177" t="str">
        <f t="shared" si="121"/>
        <v xml:space="preserve"> </v>
      </c>
      <c r="OG11" s="173">
        <v>28</v>
      </c>
      <c r="OH11" s="231">
        <v>28</v>
      </c>
      <c r="OI11" s="174" t="s">
        <v>32</v>
      </c>
      <c r="OJ11" s="43"/>
      <c r="OK11" s="43"/>
      <c r="OL11" s="43"/>
      <c r="OM11" s="42" t="str">
        <f>IF(OK11=0," ",(VLOOKUP(OK11,PROTOKOL!$A$1:$E$29,2,FALSE))*OL11)</f>
        <v xml:space="preserve"> </v>
      </c>
      <c r="ON11" s="175" t="str">
        <f t="shared" si="36"/>
        <v xml:space="preserve"> </v>
      </c>
      <c r="OO11" s="212" t="str">
        <f>IF(OK11=0," ",VLOOKUP(OK11,PROTOKOL!$A:$E,5,FALSE))</f>
        <v xml:space="preserve"> </v>
      </c>
      <c r="OP11" s="176" t="s">
        <v>142</v>
      </c>
      <c r="OQ11" s="177" t="str">
        <f t="shared" si="177"/>
        <v xml:space="preserve"> </v>
      </c>
      <c r="OR11" s="217" t="str">
        <f>IF(OT11=0," ",VLOOKUP(OT11,PROTOKOL!$A:$F,6,FALSE))</f>
        <v xml:space="preserve"> </v>
      </c>
      <c r="OS11" s="43"/>
      <c r="OT11" s="43"/>
      <c r="OU11" s="43"/>
      <c r="OV11" s="91" t="str">
        <f>IF(OT11=0," ",(VLOOKUP(OT11,PROTOKOL!$A$1:$E$29,2,FALSE))*OU11)</f>
        <v xml:space="preserve"> </v>
      </c>
      <c r="OW11" s="175" t="str">
        <f t="shared" si="37"/>
        <v xml:space="preserve"> </v>
      </c>
      <c r="OX11" s="176" t="str">
        <f>IF(OT11=0," ",VLOOKUP(OT11,PROTOKOL!$A:$E,5,FALSE))</f>
        <v xml:space="preserve"> </v>
      </c>
      <c r="OY11" s="212" t="str">
        <f t="shared" si="122"/>
        <v xml:space="preserve"> </v>
      </c>
      <c r="OZ11" s="176">
        <f t="shared" si="123"/>
        <v>0</v>
      </c>
      <c r="PA11" s="177" t="str">
        <f t="shared" si="124"/>
        <v xml:space="preserve"> </v>
      </c>
      <c r="PC11" s="173">
        <v>28</v>
      </c>
      <c r="PD11" s="231">
        <v>28</v>
      </c>
      <c r="PE11" s="174" t="str">
        <f>IF(PG11=0," ",VLOOKUP(PG11,PROTOKOL!$A:$F,6,FALSE))</f>
        <v>WNZL. LAV. VE DUV. ASMA KLZ</v>
      </c>
      <c r="PF11" s="43">
        <v>213</v>
      </c>
      <c r="PG11" s="43">
        <v>1</v>
      </c>
      <c r="PH11" s="43">
        <v>7.5</v>
      </c>
      <c r="PI11" s="42">
        <f>IF(PG11=0," ",(VLOOKUP(PG11,PROTOKOL!$A$1:$E$29,2,FALSE))*PH11)</f>
        <v>144</v>
      </c>
      <c r="PJ11" s="175">
        <f t="shared" si="38"/>
        <v>69</v>
      </c>
      <c r="PK11" s="212">
        <f>IF(PG11=0," ",VLOOKUP(PG11,PROTOKOL!$A:$E,5,FALSE))</f>
        <v>0.4731321546052632</v>
      </c>
      <c r="PL11" s="176" t="s">
        <v>142</v>
      </c>
      <c r="PM11" s="177">
        <f t="shared" si="178"/>
        <v>32.646118667763162</v>
      </c>
      <c r="PN11" s="217" t="str">
        <f>IF(PP11=0," ",VLOOKUP(PP11,PROTOKOL!$A:$F,6,FALSE))</f>
        <v xml:space="preserve"> </v>
      </c>
      <c r="PO11" s="43"/>
      <c r="PP11" s="43"/>
      <c r="PQ11" s="43"/>
      <c r="PR11" s="91" t="str">
        <f>IF(PP11=0," ",(VLOOKUP(PP11,PROTOKOL!$A$1:$E$29,2,FALSE))*PQ11)</f>
        <v xml:space="preserve"> </v>
      </c>
      <c r="PS11" s="175" t="str">
        <f t="shared" si="39"/>
        <v xml:space="preserve"> </v>
      </c>
      <c r="PT11" s="176" t="str">
        <f>IF(PP11=0," ",VLOOKUP(PP11,PROTOKOL!$A:$E,5,FALSE))</f>
        <v xml:space="preserve"> </v>
      </c>
      <c r="PU11" s="212" t="str">
        <f t="shared" si="125"/>
        <v xml:space="preserve"> </v>
      </c>
      <c r="PV11" s="176">
        <f t="shared" si="126"/>
        <v>0</v>
      </c>
      <c r="PW11" s="177" t="str">
        <f t="shared" si="127"/>
        <v xml:space="preserve"> </v>
      </c>
      <c r="PY11" s="173">
        <v>28</v>
      </c>
      <c r="PZ11" s="231">
        <v>28</v>
      </c>
      <c r="QA11" s="174" t="str">
        <f>IF(QC11=0," ",VLOOKUP(QC11,PROTOKOL!$A:$F,6,FALSE))</f>
        <v>VAKUM TEST</v>
      </c>
      <c r="QB11" s="43">
        <v>231</v>
      </c>
      <c r="QC11" s="43">
        <v>4</v>
      </c>
      <c r="QD11" s="43">
        <v>7.5</v>
      </c>
      <c r="QE11" s="42">
        <f>IF(QC11=0," ",(VLOOKUP(QC11,PROTOKOL!$A$1:$E$29,2,FALSE))*QD11)</f>
        <v>150</v>
      </c>
      <c r="QF11" s="175">
        <f t="shared" si="40"/>
        <v>81</v>
      </c>
      <c r="QG11" s="212">
        <f>IF(QC11=0," ",VLOOKUP(QC11,PROTOKOL!$A:$E,5,FALSE))</f>
        <v>0.44947554687499996</v>
      </c>
      <c r="QH11" s="176" t="s">
        <v>142</v>
      </c>
      <c r="QI11" s="177">
        <f t="shared" si="128"/>
        <v>36.407519296874995</v>
      </c>
      <c r="QJ11" s="217" t="str">
        <f>IF(QL11=0," ",VLOOKUP(QL11,PROTOKOL!$A:$F,6,FALSE))</f>
        <v xml:space="preserve"> </v>
      </c>
      <c r="QK11" s="43"/>
      <c r="QL11" s="43"/>
      <c r="QM11" s="43"/>
      <c r="QN11" s="91" t="str">
        <f>IF(QL11=0," ",(VLOOKUP(QL11,PROTOKOL!$A$1:$E$29,2,FALSE))*QM11)</f>
        <v xml:space="preserve"> </v>
      </c>
      <c r="QO11" s="175" t="str">
        <f t="shared" si="41"/>
        <v xml:space="preserve"> </v>
      </c>
      <c r="QP11" s="176" t="str">
        <f>IF(QL11=0," ",VLOOKUP(QL11,PROTOKOL!$A:$E,5,FALSE))</f>
        <v xml:space="preserve"> </v>
      </c>
      <c r="QQ11" s="212" t="str">
        <f t="shared" si="129"/>
        <v xml:space="preserve"> </v>
      </c>
      <c r="QR11" s="176">
        <f t="shared" si="130"/>
        <v>0</v>
      </c>
      <c r="QS11" s="177" t="str">
        <f t="shared" si="131"/>
        <v xml:space="preserve"> </v>
      </c>
      <c r="QU11" s="173">
        <v>28</v>
      </c>
      <c r="QV11" s="231">
        <v>28</v>
      </c>
      <c r="QW11" s="174" t="s">
        <v>32</v>
      </c>
      <c r="QX11" s="43"/>
      <c r="QY11" s="43"/>
      <c r="QZ11" s="43"/>
      <c r="RA11" s="42" t="str">
        <f>IF(QY11=0," ",(VLOOKUP(QY11,PROTOKOL!$A$1:$E$29,2,FALSE))*QZ11)</f>
        <v xml:space="preserve"> </v>
      </c>
      <c r="RB11" s="175" t="str">
        <f t="shared" si="42"/>
        <v xml:space="preserve"> </v>
      </c>
      <c r="RC11" s="212" t="str">
        <f>IF(QY11=0," ",VLOOKUP(QY11,PROTOKOL!$A:$E,5,FALSE))</f>
        <v xml:space="preserve"> </v>
      </c>
      <c r="RD11" s="176" t="s">
        <v>142</v>
      </c>
      <c r="RE11" s="177" t="str">
        <f t="shared" si="132"/>
        <v xml:space="preserve"> </v>
      </c>
      <c r="RF11" s="217" t="str">
        <f>IF(RH11=0," ",VLOOKUP(RH11,PROTOKOL!$A:$F,6,FALSE))</f>
        <v xml:space="preserve"> </v>
      </c>
      <c r="RG11" s="43"/>
      <c r="RH11" s="43"/>
      <c r="RI11" s="43"/>
      <c r="RJ11" s="91" t="str">
        <f>IF(RH11=0," ",(VLOOKUP(RH11,PROTOKOL!$A$1:$E$29,2,FALSE))*RI11)</f>
        <v xml:space="preserve"> </v>
      </c>
      <c r="RK11" s="175" t="str">
        <f t="shared" si="43"/>
        <v xml:space="preserve"> </v>
      </c>
      <c r="RL11" s="176" t="str">
        <f>IF(RH11=0," ",VLOOKUP(RH11,PROTOKOL!$A:$E,5,FALSE))</f>
        <v xml:space="preserve"> </v>
      </c>
      <c r="RM11" s="212" t="str">
        <f t="shared" si="133"/>
        <v xml:space="preserve"> </v>
      </c>
      <c r="RN11" s="176">
        <f t="shared" si="134"/>
        <v>0</v>
      </c>
      <c r="RO11" s="177" t="str">
        <f t="shared" si="135"/>
        <v xml:space="preserve"> </v>
      </c>
      <c r="RQ11" s="173">
        <v>28</v>
      </c>
      <c r="RR11" s="231">
        <v>28</v>
      </c>
      <c r="RS11" s="174" t="str">
        <f>IF(RU11=0," ",VLOOKUP(RU11,PROTOKOL!$A:$F,6,FALSE))</f>
        <v>VAKUM TEST</v>
      </c>
      <c r="RT11" s="43">
        <v>48</v>
      </c>
      <c r="RU11" s="43">
        <v>4</v>
      </c>
      <c r="RV11" s="43">
        <v>1.5</v>
      </c>
      <c r="RW11" s="42">
        <f>IF(RU11=0," ",(VLOOKUP(RU11,PROTOKOL!$A$1:$E$29,2,FALSE))*RV11)</f>
        <v>30</v>
      </c>
      <c r="RX11" s="175">
        <f t="shared" si="44"/>
        <v>18</v>
      </c>
      <c r="RY11" s="212">
        <f>IF(RU11=0," ",VLOOKUP(RU11,PROTOKOL!$A:$E,5,FALSE))</f>
        <v>0.44947554687499996</v>
      </c>
      <c r="RZ11" s="176" t="s">
        <v>142</v>
      </c>
      <c r="SA11" s="177">
        <f t="shared" si="179"/>
        <v>8.0905598437499986</v>
      </c>
      <c r="SB11" s="217" t="str">
        <f>IF(SD11=0," ",VLOOKUP(SD11,PROTOKOL!$A:$F,6,FALSE))</f>
        <v xml:space="preserve"> </v>
      </c>
      <c r="SC11" s="43"/>
      <c r="SD11" s="43"/>
      <c r="SE11" s="43"/>
      <c r="SF11" s="91" t="str">
        <f>IF(SD11=0," ",(VLOOKUP(SD11,PROTOKOL!$A$1:$E$29,2,FALSE))*SE11)</f>
        <v xml:space="preserve"> </v>
      </c>
      <c r="SG11" s="175" t="str">
        <f t="shared" si="45"/>
        <v xml:space="preserve"> </v>
      </c>
      <c r="SH11" s="176" t="str">
        <f>IF(SD11=0," ",VLOOKUP(SD11,PROTOKOL!$A:$E,5,FALSE))</f>
        <v xml:space="preserve"> </v>
      </c>
      <c r="SI11" s="212" t="str">
        <f t="shared" si="136"/>
        <v xml:space="preserve"> </v>
      </c>
      <c r="SJ11" s="176">
        <f t="shared" si="137"/>
        <v>0</v>
      </c>
      <c r="SK11" s="177" t="str">
        <f t="shared" si="138"/>
        <v xml:space="preserve"> </v>
      </c>
      <c r="SM11" s="173">
        <v>28</v>
      </c>
      <c r="SN11" s="231">
        <v>28</v>
      </c>
      <c r="SO11" s="174" t="s">
        <v>32</v>
      </c>
      <c r="SP11" s="43"/>
      <c r="SQ11" s="43"/>
      <c r="SR11" s="43"/>
      <c r="SS11" s="42" t="str">
        <f>IF(SQ11=0," ",(VLOOKUP(SQ11,PROTOKOL!$A$1:$E$29,2,FALSE))*SR11)</f>
        <v xml:space="preserve"> </v>
      </c>
      <c r="ST11" s="175" t="str">
        <f t="shared" si="46"/>
        <v xml:space="preserve"> </v>
      </c>
      <c r="SU11" s="212" t="str">
        <f>IF(SQ11=0," ",VLOOKUP(SQ11,PROTOKOL!$A:$E,5,FALSE))</f>
        <v xml:space="preserve"> </v>
      </c>
      <c r="SV11" s="176" t="s">
        <v>142</v>
      </c>
      <c r="SW11" s="177" t="str">
        <f t="shared" si="139"/>
        <v xml:space="preserve"> </v>
      </c>
      <c r="SX11" s="217" t="str">
        <f>IF(SZ11=0," ",VLOOKUP(SZ11,PROTOKOL!$A:$F,6,FALSE))</f>
        <v xml:space="preserve"> </v>
      </c>
      <c r="SY11" s="43"/>
      <c r="SZ11" s="43"/>
      <c r="TA11" s="43"/>
      <c r="TB11" s="91" t="str">
        <f>IF(SZ11=0," ",(VLOOKUP(SZ11,PROTOKOL!$A$1:$E$29,2,FALSE))*TA11)</f>
        <v xml:space="preserve"> </v>
      </c>
      <c r="TC11" s="175" t="str">
        <f t="shared" si="47"/>
        <v xml:space="preserve"> </v>
      </c>
      <c r="TD11" s="176" t="str">
        <f>IF(SZ11=0," ",VLOOKUP(SZ11,PROTOKOL!$A:$E,5,FALSE))</f>
        <v xml:space="preserve"> </v>
      </c>
      <c r="TE11" s="212" t="str">
        <f t="shared" si="140"/>
        <v xml:space="preserve"> </v>
      </c>
      <c r="TF11" s="176">
        <f t="shared" si="141"/>
        <v>0</v>
      </c>
      <c r="TG11" s="177" t="str">
        <f t="shared" si="142"/>
        <v xml:space="preserve"> </v>
      </c>
      <c r="TI11" s="173">
        <v>28</v>
      </c>
      <c r="TJ11" s="231">
        <v>28</v>
      </c>
      <c r="TK11" s="174" t="s">
        <v>143</v>
      </c>
      <c r="TL11" s="43"/>
      <c r="TM11" s="43"/>
      <c r="TN11" s="43"/>
      <c r="TO11" s="42" t="str">
        <f>IF(TM11=0," ",(VLOOKUP(TM11,PROTOKOL!$A$1:$E$29,2,FALSE))*TN11)</f>
        <v xml:space="preserve"> </v>
      </c>
      <c r="TP11" s="175" t="str">
        <f t="shared" si="48"/>
        <v xml:space="preserve"> </v>
      </c>
      <c r="TQ11" s="212" t="str">
        <f>IF(TM11=0," ",VLOOKUP(TM11,PROTOKOL!$A:$E,5,FALSE))</f>
        <v xml:space="preserve"> </v>
      </c>
      <c r="TR11" s="176" t="s">
        <v>142</v>
      </c>
      <c r="TS11" s="177" t="str">
        <f t="shared" si="143"/>
        <v xml:space="preserve"> </v>
      </c>
      <c r="TT11" s="217" t="str">
        <f>IF(TV11=0," ",VLOOKUP(TV11,PROTOKOL!$A:$F,6,FALSE))</f>
        <v xml:space="preserve"> </v>
      </c>
      <c r="TU11" s="43"/>
      <c r="TV11" s="43"/>
      <c r="TW11" s="43"/>
      <c r="TX11" s="91" t="str">
        <f>IF(TV11=0," ",(VLOOKUP(TV11,PROTOKOL!$A$1:$E$29,2,FALSE))*TW11)</f>
        <v xml:space="preserve"> </v>
      </c>
      <c r="TY11" s="175" t="str">
        <f t="shared" si="49"/>
        <v xml:space="preserve"> </v>
      </c>
      <c r="TZ11" s="176" t="str">
        <f>IF(TV11=0," ",VLOOKUP(TV11,PROTOKOL!$A:$E,5,FALSE))</f>
        <v xml:space="preserve"> </v>
      </c>
      <c r="UA11" s="212" t="str">
        <f t="shared" si="144"/>
        <v xml:space="preserve"> </v>
      </c>
      <c r="UB11" s="176">
        <f t="shared" si="145"/>
        <v>0</v>
      </c>
      <c r="UC11" s="177" t="str">
        <f t="shared" si="146"/>
        <v xml:space="preserve"> </v>
      </c>
      <c r="UE11" s="173">
        <v>28</v>
      </c>
      <c r="UF11" s="231">
        <v>28</v>
      </c>
      <c r="UG11" s="174" t="str">
        <f>IF(UI11=0," ",VLOOKUP(UI11,PROTOKOL!$A:$F,6,FALSE))</f>
        <v>SIZDIRMAZLIK TAMİR</v>
      </c>
      <c r="UH11" s="43">
        <v>123</v>
      </c>
      <c r="UI11" s="43">
        <v>12</v>
      </c>
      <c r="UJ11" s="43">
        <v>7.5</v>
      </c>
      <c r="UK11" s="42">
        <f>IF(UI11=0," ",(VLOOKUP(UI11,PROTOKOL!$A$1:$E$29,2,FALSE))*UJ11)</f>
        <v>78</v>
      </c>
      <c r="UL11" s="175">
        <f t="shared" si="50"/>
        <v>45</v>
      </c>
      <c r="UM11" s="212">
        <f>IF(UI11=0," ",VLOOKUP(UI11,PROTOKOL!$A:$E,5,FALSE))</f>
        <v>0.8561438988095238</v>
      </c>
      <c r="UN11" s="176" t="s">
        <v>142</v>
      </c>
      <c r="UO11" s="177">
        <f t="shared" si="147"/>
        <v>38.52647544642857</v>
      </c>
      <c r="UP11" s="217" t="str">
        <f>IF(UR11=0," ",VLOOKUP(UR11,PROTOKOL!$A:$F,6,FALSE))</f>
        <v xml:space="preserve"> </v>
      </c>
      <c r="UQ11" s="43"/>
      <c r="UR11" s="43"/>
      <c r="US11" s="43"/>
      <c r="UT11" s="91" t="str">
        <f>IF(UR11=0," ",(VLOOKUP(UR11,PROTOKOL!$A$1:$E$29,2,FALSE))*US11)</f>
        <v xml:space="preserve"> </v>
      </c>
      <c r="UU11" s="175" t="str">
        <f t="shared" si="51"/>
        <v xml:space="preserve"> </v>
      </c>
      <c r="UV11" s="176" t="str">
        <f>IF(UR11=0," ",VLOOKUP(UR11,PROTOKOL!$A:$E,5,FALSE))</f>
        <v xml:space="preserve"> </v>
      </c>
      <c r="UW11" s="212" t="str">
        <f t="shared" si="148"/>
        <v xml:space="preserve"> </v>
      </c>
      <c r="UX11" s="176">
        <f t="shared" si="149"/>
        <v>0</v>
      </c>
      <c r="UY11" s="177" t="str">
        <f t="shared" si="150"/>
        <v xml:space="preserve"> </v>
      </c>
      <c r="VA11" s="173">
        <v>28</v>
      </c>
      <c r="VB11" s="231">
        <v>28</v>
      </c>
      <c r="VC11" s="174" t="str">
        <f>IF(VE11=0," ",VLOOKUP(VE11,PROTOKOL!$A:$F,6,FALSE))</f>
        <v>SIZDIRMAZLIK TAMİR</v>
      </c>
      <c r="VD11" s="43">
        <v>123</v>
      </c>
      <c r="VE11" s="43">
        <v>12</v>
      </c>
      <c r="VF11" s="43">
        <v>7.5</v>
      </c>
      <c r="VG11" s="42">
        <f>IF(VE11=0," ",(VLOOKUP(VE11,PROTOKOL!$A$1:$E$29,2,FALSE))*VF11)</f>
        <v>78</v>
      </c>
      <c r="VH11" s="175">
        <f t="shared" si="52"/>
        <v>45</v>
      </c>
      <c r="VI11" s="212">
        <f>IF(VE11=0," ",VLOOKUP(VE11,PROTOKOL!$A:$E,5,FALSE))</f>
        <v>0.8561438988095238</v>
      </c>
      <c r="VJ11" s="176" t="s">
        <v>142</v>
      </c>
      <c r="VK11" s="177">
        <f t="shared" si="151"/>
        <v>38.52647544642857</v>
      </c>
      <c r="VL11" s="217" t="str">
        <f>IF(VN11=0," ",VLOOKUP(VN11,PROTOKOL!$A:$F,6,FALSE))</f>
        <v xml:space="preserve"> </v>
      </c>
      <c r="VM11" s="43"/>
      <c r="VN11" s="43"/>
      <c r="VO11" s="43"/>
      <c r="VP11" s="91" t="str">
        <f>IF(VN11=0," ",(VLOOKUP(VN11,PROTOKOL!$A$1:$E$29,2,FALSE))*VO11)</f>
        <v xml:space="preserve"> </v>
      </c>
      <c r="VQ11" s="175" t="str">
        <f t="shared" si="53"/>
        <v xml:space="preserve"> </v>
      </c>
      <c r="VR11" s="176" t="str">
        <f>IF(VN11=0," ",VLOOKUP(VN11,PROTOKOL!$A:$E,5,FALSE))</f>
        <v xml:space="preserve"> </v>
      </c>
      <c r="VS11" s="212" t="str">
        <f t="shared" si="152"/>
        <v xml:space="preserve"> </v>
      </c>
      <c r="VT11" s="176">
        <f t="shared" si="153"/>
        <v>0</v>
      </c>
      <c r="VU11" s="177" t="str">
        <f t="shared" si="154"/>
        <v xml:space="preserve"> </v>
      </c>
      <c r="VW11" s="173">
        <v>28</v>
      </c>
      <c r="VX11" s="231">
        <v>28</v>
      </c>
      <c r="VY11" s="174" t="str">
        <f>IF(WA11=0," ",VLOOKUP(WA11,PROTOKOL!$A:$F,6,FALSE))</f>
        <v>VAKUM TEST</v>
      </c>
      <c r="VZ11" s="43">
        <v>113</v>
      </c>
      <c r="WA11" s="43">
        <v>4</v>
      </c>
      <c r="WB11" s="43">
        <v>3.5</v>
      </c>
      <c r="WC11" s="42">
        <f>IF(WA11=0," ",(VLOOKUP(WA11,PROTOKOL!$A$1:$E$29,2,FALSE))*WB11)</f>
        <v>70</v>
      </c>
      <c r="WD11" s="175">
        <f t="shared" si="54"/>
        <v>43</v>
      </c>
      <c r="WE11" s="212">
        <f>IF(WA11=0," ",VLOOKUP(WA11,PROTOKOL!$A:$E,5,FALSE))</f>
        <v>0.44947554687499996</v>
      </c>
      <c r="WF11" s="176" t="s">
        <v>142</v>
      </c>
      <c r="WG11" s="177">
        <f t="shared" si="155"/>
        <v>19.327448515624997</v>
      </c>
      <c r="WH11" s="217" t="str">
        <f>IF(WJ11=0," ",VLOOKUP(WJ11,PROTOKOL!$A:$F,6,FALSE))</f>
        <v xml:space="preserve"> </v>
      </c>
      <c r="WI11" s="43"/>
      <c r="WJ11" s="43"/>
      <c r="WK11" s="43"/>
      <c r="WL11" s="91" t="str">
        <f>IF(WJ11=0," ",(VLOOKUP(WJ11,PROTOKOL!$A$1:$E$29,2,FALSE))*WK11)</f>
        <v xml:space="preserve"> </v>
      </c>
      <c r="WM11" s="175" t="str">
        <f t="shared" si="55"/>
        <v xml:space="preserve"> </v>
      </c>
      <c r="WN11" s="176" t="str">
        <f>IF(WJ11=0," ",VLOOKUP(WJ11,PROTOKOL!$A:$E,5,FALSE))</f>
        <v xml:space="preserve"> </v>
      </c>
      <c r="WO11" s="212" t="str">
        <f t="shared" si="156"/>
        <v xml:space="preserve"> </v>
      </c>
      <c r="WP11" s="176">
        <f t="shared" si="157"/>
        <v>0</v>
      </c>
      <c r="WQ11" s="177" t="str">
        <f t="shared" si="158"/>
        <v xml:space="preserve"> </v>
      </c>
      <c r="WS11" s="173">
        <v>28</v>
      </c>
      <c r="WT11" s="231">
        <v>28</v>
      </c>
      <c r="WU11" s="174" t="s">
        <v>32</v>
      </c>
      <c r="WV11" s="43"/>
      <c r="WW11" s="43"/>
      <c r="WX11" s="43"/>
      <c r="WY11" s="42" t="str">
        <f>IF(WW11=0," ",(VLOOKUP(WW11,PROTOKOL!$A$1:$E$29,2,FALSE))*WX11)</f>
        <v xml:space="preserve"> </v>
      </c>
      <c r="WZ11" s="175" t="str">
        <f t="shared" si="56"/>
        <v xml:space="preserve"> </v>
      </c>
      <c r="XA11" s="212" t="str">
        <f>IF(WW11=0," ",VLOOKUP(WW11,PROTOKOL!$A:$E,5,FALSE))</f>
        <v xml:space="preserve"> </v>
      </c>
      <c r="XB11" s="176" t="s">
        <v>142</v>
      </c>
      <c r="XC11" s="177" t="str">
        <f t="shared" si="159"/>
        <v xml:space="preserve"> </v>
      </c>
      <c r="XD11" s="217" t="str">
        <f>IF(XF11=0," ",VLOOKUP(XF11,PROTOKOL!$A:$F,6,FALSE))</f>
        <v xml:space="preserve"> </v>
      </c>
      <c r="XE11" s="43"/>
      <c r="XF11" s="43"/>
      <c r="XG11" s="43"/>
      <c r="XH11" s="91" t="str">
        <f>IF(XF11=0," ",(VLOOKUP(XF11,PROTOKOL!$A$1:$E$29,2,FALSE))*XG11)</f>
        <v xml:space="preserve"> </v>
      </c>
      <c r="XI11" s="175" t="str">
        <f t="shared" si="57"/>
        <v xml:space="preserve"> </v>
      </c>
      <c r="XJ11" s="176" t="str">
        <f>IF(XF11=0," ",VLOOKUP(XF11,PROTOKOL!$A:$E,5,FALSE))</f>
        <v xml:space="preserve"> </v>
      </c>
      <c r="XK11" s="212" t="str">
        <f t="shared" si="160"/>
        <v xml:space="preserve"> </v>
      </c>
      <c r="XL11" s="176">
        <f t="shared" si="161"/>
        <v>0</v>
      </c>
      <c r="XM11" s="177" t="str">
        <f t="shared" si="162"/>
        <v xml:space="preserve"> </v>
      </c>
      <c r="XO11" s="173">
        <v>28</v>
      </c>
      <c r="XP11" s="231">
        <v>28</v>
      </c>
      <c r="XQ11" s="174" t="str">
        <f>IF(XS11=0," ",VLOOKUP(XS11,PROTOKOL!$A:$F,6,FALSE))</f>
        <v>VAKUM TEST</v>
      </c>
      <c r="XR11" s="43">
        <v>195</v>
      </c>
      <c r="XS11" s="43">
        <v>4</v>
      </c>
      <c r="XT11" s="43">
        <v>6.5</v>
      </c>
      <c r="XU11" s="42">
        <f>IF(XS11=0," ",(VLOOKUP(XS11,PROTOKOL!$A$1:$E$29,2,FALSE))*XT11)</f>
        <v>130</v>
      </c>
      <c r="XV11" s="175">
        <f t="shared" si="58"/>
        <v>65</v>
      </c>
      <c r="XW11" s="212">
        <f>IF(XS11=0," ",VLOOKUP(XS11,PROTOKOL!$A:$E,5,FALSE))</f>
        <v>0.44947554687499996</v>
      </c>
      <c r="XX11" s="176" t="s">
        <v>142</v>
      </c>
      <c r="XY11" s="177">
        <f t="shared" si="163"/>
        <v>29.215910546874998</v>
      </c>
      <c r="XZ11" s="217" t="str">
        <f>IF(YB11=0," ",VLOOKUP(YB11,PROTOKOL!$A:$F,6,FALSE))</f>
        <v xml:space="preserve"> </v>
      </c>
      <c r="YA11" s="43"/>
      <c r="YB11" s="43"/>
      <c r="YC11" s="43"/>
      <c r="YD11" s="91" t="str">
        <f>IF(YB11=0," ",(VLOOKUP(YB11,PROTOKOL!$A$1:$E$29,2,FALSE))*YC11)</f>
        <v xml:space="preserve"> </v>
      </c>
      <c r="YE11" s="175" t="str">
        <f t="shared" si="59"/>
        <v xml:space="preserve"> </v>
      </c>
      <c r="YF11" s="176" t="str">
        <f>IF(YB11=0," ",VLOOKUP(YB11,PROTOKOL!$A:$E,5,FALSE))</f>
        <v xml:space="preserve"> </v>
      </c>
      <c r="YG11" s="212" t="str">
        <f t="shared" si="164"/>
        <v xml:space="preserve"> </v>
      </c>
      <c r="YH11" s="176">
        <f t="shared" si="165"/>
        <v>0</v>
      </c>
      <c r="YI11" s="177" t="str">
        <f t="shared" si="166"/>
        <v xml:space="preserve"> </v>
      </c>
    </row>
    <row r="12" spans="1:659" ht="13.8">
      <c r="A12" s="173">
        <v>28</v>
      </c>
      <c r="B12" s="229"/>
      <c r="C12" s="174" t="str">
        <f>IF(E12=0," ",VLOOKUP(E12,PROTOKOL!$A:$F,6,FALSE))</f>
        <v xml:space="preserve"> </v>
      </c>
      <c r="D12" s="43"/>
      <c r="E12" s="43"/>
      <c r="F12" s="43"/>
      <c r="G12" s="42" t="str">
        <f>IF(E12=0," ",(VLOOKUP(E12,PROTOKOL!$A$1:$E$29,2,FALSE))*F12)</f>
        <v xml:space="preserve"> </v>
      </c>
      <c r="H12" s="175" t="str">
        <f t="shared" si="0"/>
        <v xml:space="preserve"> </v>
      </c>
      <c r="I12" s="212" t="str">
        <f>IF(E12=0," ",VLOOKUP(E12,PROTOKOL!$A:$E,5,FALSE))</f>
        <v xml:space="preserve"> </v>
      </c>
      <c r="J12" s="176" t="s">
        <v>142</v>
      </c>
      <c r="K12" s="177" t="str">
        <f t="shared" si="60"/>
        <v xml:space="preserve"> </v>
      </c>
      <c r="L12" s="217" t="str">
        <f>IF(N12=0," ",VLOOKUP(N12,PROTOKOL!$A:$F,6,FALSE))</f>
        <v xml:space="preserve"> </v>
      </c>
      <c r="M12" s="43"/>
      <c r="N12" s="43"/>
      <c r="O12" s="43"/>
      <c r="P12" s="91" t="str">
        <f>IF(N12=0," ",(VLOOKUP(N12,PROTOKOL!$A$1:$E$29,2,FALSE))*O12)</f>
        <v xml:space="preserve"> </v>
      </c>
      <c r="Q12" s="175" t="str">
        <f t="shared" si="1"/>
        <v xml:space="preserve"> </v>
      </c>
      <c r="R12" s="176" t="str">
        <f>IF(N12=0," ",VLOOKUP(N12,PROTOKOL!$A:$E,5,FALSE))</f>
        <v xml:space="preserve"> </v>
      </c>
      <c r="S12" s="212" t="str">
        <f t="shared" si="61"/>
        <v xml:space="preserve"> </v>
      </c>
      <c r="T12" s="176">
        <f t="shared" si="62"/>
        <v>0</v>
      </c>
      <c r="U12" s="177" t="str">
        <f t="shared" si="63"/>
        <v xml:space="preserve"> </v>
      </c>
      <c r="W12" s="173">
        <v>28</v>
      </c>
      <c r="X12" s="229"/>
      <c r="Y12" s="174" t="str">
        <f>IF(AA12=0," ",VLOOKUP(AA12,PROTOKOL!$A:$F,6,FALSE))</f>
        <v>ÜRÜN KONTROL</v>
      </c>
      <c r="Z12" s="43">
        <v>1</v>
      </c>
      <c r="AA12" s="43">
        <v>20</v>
      </c>
      <c r="AB12" s="43">
        <v>1.5</v>
      </c>
      <c r="AC12" s="42">
        <f>IF(AA12=0," ",(VLOOKUP(AA12,PROTOKOL!$A$1:$E$29,2,FALSE))*AB12)</f>
        <v>0</v>
      </c>
      <c r="AD12" s="175">
        <f t="shared" si="2"/>
        <v>1</v>
      </c>
      <c r="AE12" s="212" t="e">
        <f>IF(AA12=0," ",VLOOKUP(AA12,PROTOKOL!$A:$E,5,FALSE))</f>
        <v>#DIV/0!</v>
      </c>
      <c r="AF12" s="176" t="s">
        <v>142</v>
      </c>
      <c r="AG12" s="177" t="e">
        <f>IF(AA12=0," ",(AE12*AD12))/7.5*1.5</f>
        <v>#DIV/0!</v>
      </c>
      <c r="AH12" s="217" t="str">
        <f>IF(AJ12=0," ",VLOOKUP(AJ12,PROTOKOL!$A:$F,6,FALSE))</f>
        <v xml:space="preserve"> </v>
      </c>
      <c r="AI12" s="43"/>
      <c r="AJ12" s="43"/>
      <c r="AK12" s="43"/>
      <c r="AL12" s="91" t="str">
        <f>IF(AJ12=0," ",(VLOOKUP(AJ12,PROTOKOL!$A$1:$E$29,2,FALSE))*AK12)</f>
        <v xml:space="preserve"> </v>
      </c>
      <c r="AM12" s="175" t="str">
        <f t="shared" si="3"/>
        <v xml:space="preserve"> </v>
      </c>
      <c r="AN12" s="176" t="str">
        <f>IF(AJ12=0," ",VLOOKUP(AJ12,PROTOKOL!$A:$E,5,FALSE))</f>
        <v xml:space="preserve"> </v>
      </c>
      <c r="AO12" s="212" t="str">
        <f t="shared" si="64"/>
        <v xml:space="preserve"> </v>
      </c>
      <c r="AP12" s="176">
        <f t="shared" si="65"/>
        <v>0</v>
      </c>
      <c r="AQ12" s="177" t="str">
        <f t="shared" si="66"/>
        <v xml:space="preserve"> </v>
      </c>
      <c r="AS12" s="173">
        <v>28</v>
      </c>
      <c r="AT12" s="229"/>
      <c r="AU12" s="174" t="str">
        <f>IF(AW12=0," ",VLOOKUP(AW12,PROTOKOL!$A:$F,6,FALSE))</f>
        <v>ÜRÜN KONTROL</v>
      </c>
      <c r="AV12" s="43">
        <v>1</v>
      </c>
      <c r="AW12" s="43">
        <v>20</v>
      </c>
      <c r="AX12" s="43">
        <v>2</v>
      </c>
      <c r="AY12" s="42">
        <f>IF(AW12=0," ",(VLOOKUP(AW12,PROTOKOL!$A$1:$E$29,2,FALSE))*AX12)</f>
        <v>0</v>
      </c>
      <c r="AZ12" s="175">
        <f t="shared" si="4"/>
        <v>1</v>
      </c>
      <c r="BA12" s="212" t="e">
        <f>IF(AW12=0," ",VLOOKUP(AW12,PROTOKOL!$A:$E,5,FALSE))</f>
        <v>#DIV/0!</v>
      </c>
      <c r="BB12" s="176" t="s">
        <v>142</v>
      </c>
      <c r="BC12" s="177" t="e">
        <f>IF(AW12=0," ",(BA12*AZ12))/7.5*2</f>
        <v>#DIV/0!</v>
      </c>
      <c r="BD12" s="217" t="str">
        <f>IF(BF12=0," ",VLOOKUP(BF12,PROTOKOL!$A:$F,6,FALSE))</f>
        <v xml:space="preserve"> </v>
      </c>
      <c r="BE12" s="43"/>
      <c r="BF12" s="43"/>
      <c r="BG12" s="43"/>
      <c r="BH12" s="91" t="str">
        <f>IF(BF12=0," ",(VLOOKUP(BF12,PROTOKOL!$A$1:$E$29,2,FALSE))*BG12)</f>
        <v xml:space="preserve"> </v>
      </c>
      <c r="BI12" s="175" t="str">
        <f t="shared" si="5"/>
        <v xml:space="preserve"> </v>
      </c>
      <c r="BJ12" s="176" t="str">
        <f>IF(BF12=0," ",VLOOKUP(BF12,PROTOKOL!$A:$E,5,FALSE))</f>
        <v xml:space="preserve"> </v>
      </c>
      <c r="BK12" s="212" t="str">
        <f t="shared" si="169"/>
        <v xml:space="preserve"> </v>
      </c>
      <c r="BL12" s="176">
        <f t="shared" si="67"/>
        <v>0</v>
      </c>
      <c r="BM12" s="177" t="str">
        <f t="shared" si="68"/>
        <v xml:space="preserve"> </v>
      </c>
      <c r="BO12" s="173">
        <v>28</v>
      </c>
      <c r="BP12" s="229"/>
      <c r="BQ12" s="174" t="str">
        <f>IF(BS12=0," ",VLOOKUP(BS12,PROTOKOL!$A:$F,6,FALSE))</f>
        <v xml:space="preserve"> </v>
      </c>
      <c r="BR12" s="43"/>
      <c r="BS12" s="43"/>
      <c r="BT12" s="43"/>
      <c r="BU12" s="42" t="str">
        <f>IF(BS12=0," ",(VLOOKUP(BS12,PROTOKOL!$A$1:$E$29,2,FALSE))*BT12)</f>
        <v xml:space="preserve"> </v>
      </c>
      <c r="BV12" s="175" t="str">
        <f t="shared" si="6"/>
        <v xml:space="preserve"> </v>
      </c>
      <c r="BW12" s="212" t="str">
        <f>IF(BS12=0," ",VLOOKUP(BS12,PROTOKOL!$A:$E,5,FALSE))</f>
        <v xml:space="preserve"> </v>
      </c>
      <c r="BX12" s="176" t="s">
        <v>142</v>
      </c>
      <c r="BY12" s="177" t="str">
        <f t="shared" si="170"/>
        <v xml:space="preserve"> </v>
      </c>
      <c r="BZ12" s="217" t="str">
        <f>IF(CB12=0," ",VLOOKUP(CB12,PROTOKOL!$A:$F,6,FALSE))</f>
        <v xml:space="preserve"> </v>
      </c>
      <c r="CA12" s="43"/>
      <c r="CB12" s="43"/>
      <c r="CC12" s="43"/>
      <c r="CD12" s="91" t="str">
        <f>IF(CB12=0," ",(VLOOKUP(CB12,PROTOKOL!$A$1:$E$29,2,FALSE))*CC12)</f>
        <v xml:space="preserve"> </v>
      </c>
      <c r="CE12" s="175" t="str">
        <f t="shared" si="7"/>
        <v xml:space="preserve"> </v>
      </c>
      <c r="CF12" s="176" t="str">
        <f>IF(CB12=0," ",VLOOKUP(CB12,PROTOKOL!$A:$E,5,FALSE))</f>
        <v xml:space="preserve"> </v>
      </c>
      <c r="CG12" s="212" t="str">
        <f t="shared" si="69"/>
        <v xml:space="preserve"> </v>
      </c>
      <c r="CH12" s="176">
        <f t="shared" si="70"/>
        <v>0</v>
      </c>
      <c r="CI12" s="177" t="str">
        <f t="shared" si="71"/>
        <v xml:space="preserve"> </v>
      </c>
      <c r="CK12" s="173">
        <v>28</v>
      </c>
      <c r="CL12" s="229"/>
      <c r="CM12" s="174" t="str">
        <f>IF(CO12=0," ",VLOOKUP(CO12,PROTOKOL!$A:$F,6,FALSE))</f>
        <v xml:space="preserve"> </v>
      </c>
      <c r="CN12" s="43"/>
      <c r="CO12" s="43"/>
      <c r="CP12" s="43"/>
      <c r="CQ12" s="42" t="str">
        <f>IF(CO12=0," ",(VLOOKUP(CO12,PROTOKOL!$A$1:$E$29,2,FALSE))*CP12)</f>
        <v xml:space="preserve"> </v>
      </c>
      <c r="CR12" s="175" t="str">
        <f t="shared" si="8"/>
        <v xml:space="preserve"> </v>
      </c>
      <c r="CS12" s="212" t="str">
        <f>IF(CO12=0," ",VLOOKUP(CO12,PROTOKOL!$A:$E,5,FALSE))</f>
        <v xml:space="preserve"> </v>
      </c>
      <c r="CT12" s="176" t="s">
        <v>142</v>
      </c>
      <c r="CU12" s="177" t="str">
        <f t="shared" si="171"/>
        <v xml:space="preserve"> </v>
      </c>
      <c r="CV12" s="217" t="str">
        <f>IF(CX12=0," ",VLOOKUP(CX12,PROTOKOL!$A:$F,6,FALSE))</f>
        <v xml:space="preserve"> </v>
      </c>
      <c r="CW12" s="43"/>
      <c r="CX12" s="43"/>
      <c r="CY12" s="43"/>
      <c r="CZ12" s="91" t="str">
        <f>IF(CX12=0," ",(VLOOKUP(CX12,PROTOKOL!$A$1:$E$29,2,FALSE))*CY12)</f>
        <v xml:space="preserve"> </v>
      </c>
      <c r="DA12" s="175" t="str">
        <f t="shared" si="9"/>
        <v xml:space="preserve"> </v>
      </c>
      <c r="DB12" s="176" t="str">
        <f>IF(CX12=0," ",VLOOKUP(CX12,PROTOKOL!$A:$E,5,FALSE))</f>
        <v xml:space="preserve"> </v>
      </c>
      <c r="DC12" s="212" t="str">
        <f t="shared" si="72"/>
        <v xml:space="preserve"> </v>
      </c>
      <c r="DD12" s="176">
        <f t="shared" si="73"/>
        <v>0</v>
      </c>
      <c r="DE12" s="177" t="str">
        <f t="shared" si="74"/>
        <v xml:space="preserve"> </v>
      </c>
      <c r="DG12" s="173">
        <v>28</v>
      </c>
      <c r="DH12" s="229"/>
      <c r="DI12" s="174" t="str">
        <f>IF(DK12=0," ",VLOOKUP(DK12,PROTOKOL!$A:$F,6,FALSE))</f>
        <v xml:space="preserve"> </v>
      </c>
      <c r="DJ12" s="43"/>
      <c r="DK12" s="43"/>
      <c r="DL12" s="43"/>
      <c r="DM12" s="42" t="str">
        <f>IF(DK12=0," ",(VLOOKUP(DK12,PROTOKOL!$A$1:$E$29,2,FALSE))*DL12)</f>
        <v xml:space="preserve"> </v>
      </c>
      <c r="DN12" s="175" t="str">
        <f t="shared" si="10"/>
        <v xml:space="preserve"> </v>
      </c>
      <c r="DO12" s="212" t="str">
        <f>IF(DK12=0," ",VLOOKUP(DK12,PROTOKOL!$A:$E,5,FALSE))</f>
        <v xml:space="preserve"> </v>
      </c>
      <c r="DP12" s="176" t="s">
        <v>142</v>
      </c>
      <c r="DQ12" s="177" t="str">
        <f t="shared" si="75"/>
        <v xml:space="preserve"> </v>
      </c>
      <c r="DR12" s="217" t="str">
        <f>IF(DT12=0," ",VLOOKUP(DT12,PROTOKOL!$A:$F,6,FALSE))</f>
        <v xml:space="preserve"> </v>
      </c>
      <c r="DS12" s="43"/>
      <c r="DT12" s="43"/>
      <c r="DU12" s="43"/>
      <c r="DV12" s="91" t="str">
        <f>IF(DT12=0," ",(VLOOKUP(DT12,PROTOKOL!$A$1:$E$29,2,FALSE))*DU12)</f>
        <v xml:space="preserve"> </v>
      </c>
      <c r="DW12" s="175" t="str">
        <f t="shared" si="11"/>
        <v xml:space="preserve"> </v>
      </c>
      <c r="DX12" s="176" t="str">
        <f>IF(DT12=0," ",VLOOKUP(DT12,PROTOKOL!$A:$E,5,FALSE))</f>
        <v xml:space="preserve"> </v>
      </c>
      <c r="DY12" s="212" t="str">
        <f t="shared" si="76"/>
        <v xml:space="preserve"> </v>
      </c>
      <c r="DZ12" s="176">
        <f t="shared" si="77"/>
        <v>0</v>
      </c>
      <c r="EA12" s="177" t="str">
        <f t="shared" si="78"/>
        <v xml:space="preserve"> </v>
      </c>
      <c r="EC12" s="173">
        <v>28</v>
      </c>
      <c r="ED12" s="229"/>
      <c r="EE12" s="174" t="str">
        <f>IF(EG12=0," ",VLOOKUP(EG12,PROTOKOL!$A:$F,6,FALSE))</f>
        <v xml:space="preserve"> </v>
      </c>
      <c r="EF12" s="43"/>
      <c r="EG12" s="43"/>
      <c r="EH12" s="43"/>
      <c r="EI12" s="42" t="str">
        <f>IF(EG12=0," ",(VLOOKUP(EG12,PROTOKOL!$A$1:$E$29,2,FALSE))*EH12)</f>
        <v xml:space="preserve"> </v>
      </c>
      <c r="EJ12" s="175" t="str">
        <f t="shared" si="12"/>
        <v xml:space="preserve"> </v>
      </c>
      <c r="EK12" s="212" t="str">
        <f>IF(EG12=0," ",VLOOKUP(EG12,PROTOKOL!$A:$E,5,FALSE))</f>
        <v xml:space="preserve"> </v>
      </c>
      <c r="EL12" s="176" t="s">
        <v>142</v>
      </c>
      <c r="EM12" s="177" t="str">
        <f t="shared" si="79"/>
        <v xml:space="preserve"> </v>
      </c>
      <c r="EN12" s="217" t="str">
        <f>IF(EP12=0," ",VLOOKUP(EP12,PROTOKOL!$A:$F,6,FALSE))</f>
        <v xml:space="preserve"> </v>
      </c>
      <c r="EO12" s="43"/>
      <c r="EP12" s="43"/>
      <c r="EQ12" s="43"/>
      <c r="ER12" s="91" t="str">
        <f>IF(EP12=0," ",(VLOOKUP(EP12,PROTOKOL!$A$1:$E$29,2,FALSE))*EQ12)</f>
        <v xml:space="preserve"> </v>
      </c>
      <c r="ES12" s="175" t="str">
        <f t="shared" si="13"/>
        <v xml:space="preserve"> </v>
      </c>
      <c r="ET12" s="176" t="str">
        <f>IF(EP12=0," ",VLOOKUP(EP12,PROTOKOL!$A:$E,5,FALSE))</f>
        <v xml:space="preserve"> </v>
      </c>
      <c r="EU12" s="212" t="str">
        <f t="shared" si="80"/>
        <v xml:space="preserve"> </v>
      </c>
      <c r="EV12" s="176">
        <f t="shared" si="81"/>
        <v>0</v>
      </c>
      <c r="EW12" s="177" t="str">
        <f t="shared" si="82"/>
        <v xml:space="preserve"> </v>
      </c>
      <c r="EY12" s="173">
        <v>28</v>
      </c>
      <c r="EZ12" s="229"/>
      <c r="FA12" s="174" t="str">
        <f>IF(FC12=0," ",VLOOKUP(FC12,PROTOKOL!$A:$F,6,FALSE))</f>
        <v>PERDE KESME SULU SİST.</v>
      </c>
      <c r="FB12" s="43">
        <v>100</v>
      </c>
      <c r="FC12" s="43">
        <v>8</v>
      </c>
      <c r="FD12" s="43">
        <v>5</v>
      </c>
      <c r="FE12" s="42">
        <f>IF(FC12=0," ",(VLOOKUP(FC12,PROTOKOL!$A$1:$E$29,2,FALSE))*FD12)</f>
        <v>65.333333333333329</v>
      </c>
      <c r="FF12" s="175">
        <f t="shared" si="14"/>
        <v>34.666666666666671</v>
      </c>
      <c r="FG12" s="212">
        <f>IF(FC12=0," ",VLOOKUP(FC12,PROTOKOL!$A:$E,5,FALSE))</f>
        <v>0.69150084134615386</v>
      </c>
      <c r="FH12" s="176" t="s">
        <v>142</v>
      </c>
      <c r="FI12" s="177">
        <f t="shared" si="83"/>
        <v>23.972029166666669</v>
      </c>
      <c r="FJ12" s="217" t="str">
        <f>IF(FL12=0," ",VLOOKUP(FL12,PROTOKOL!$A:$F,6,FALSE))</f>
        <v xml:space="preserve"> </v>
      </c>
      <c r="FK12" s="43"/>
      <c r="FL12" s="43"/>
      <c r="FM12" s="43"/>
      <c r="FN12" s="91" t="str">
        <f>IF(FL12=0," ",(VLOOKUP(FL12,PROTOKOL!$A$1:$E$29,2,FALSE))*FM12)</f>
        <v xml:space="preserve"> </v>
      </c>
      <c r="FO12" s="175" t="str">
        <f t="shared" si="15"/>
        <v xml:space="preserve"> </v>
      </c>
      <c r="FP12" s="176" t="str">
        <f>IF(FL12=0," ",VLOOKUP(FL12,PROTOKOL!$A:$E,5,FALSE))</f>
        <v xml:space="preserve"> </v>
      </c>
      <c r="FQ12" s="212" t="str">
        <f t="shared" si="84"/>
        <v xml:space="preserve"> </v>
      </c>
      <c r="FR12" s="176">
        <f t="shared" si="85"/>
        <v>0</v>
      </c>
      <c r="FS12" s="177" t="str">
        <f t="shared" si="86"/>
        <v xml:space="preserve"> </v>
      </c>
      <c r="FU12" s="173">
        <v>28</v>
      </c>
      <c r="FV12" s="229"/>
      <c r="FW12" s="174" t="str">
        <f>IF(FY12=0," ",VLOOKUP(FY12,PROTOKOL!$A:$F,6,FALSE))</f>
        <v xml:space="preserve"> </v>
      </c>
      <c r="FX12" s="43"/>
      <c r="FY12" s="43"/>
      <c r="FZ12" s="43"/>
      <c r="GA12" s="42" t="str">
        <f>IF(FY12=0," ",(VLOOKUP(FY12,PROTOKOL!$A$1:$E$29,2,FALSE))*FZ12)</f>
        <v xml:space="preserve"> </v>
      </c>
      <c r="GB12" s="175" t="str">
        <f t="shared" si="16"/>
        <v xml:space="preserve"> </v>
      </c>
      <c r="GC12" s="212" t="str">
        <f>IF(FY12=0," ",VLOOKUP(FY12,PROTOKOL!$A:$E,5,FALSE))</f>
        <v xml:space="preserve"> </v>
      </c>
      <c r="GD12" s="176" t="s">
        <v>142</v>
      </c>
      <c r="GE12" s="177" t="str">
        <f t="shared" si="87"/>
        <v xml:space="preserve"> </v>
      </c>
      <c r="GF12" s="217" t="str">
        <f>IF(GH12=0," ",VLOOKUP(GH12,PROTOKOL!$A:$F,6,FALSE))</f>
        <v xml:space="preserve"> </v>
      </c>
      <c r="GG12" s="43"/>
      <c r="GH12" s="43"/>
      <c r="GI12" s="43"/>
      <c r="GJ12" s="91" t="str">
        <f>IF(GH12=0," ",(VLOOKUP(GH12,PROTOKOL!$A$1:$E$29,2,FALSE))*GI12)</f>
        <v xml:space="preserve"> </v>
      </c>
      <c r="GK12" s="175" t="str">
        <f t="shared" si="17"/>
        <v xml:space="preserve"> </v>
      </c>
      <c r="GL12" s="176" t="str">
        <f>IF(GH12=0," ",VLOOKUP(GH12,PROTOKOL!$A:$E,5,FALSE))</f>
        <v xml:space="preserve"> </v>
      </c>
      <c r="GM12" s="212" t="str">
        <f t="shared" si="88"/>
        <v xml:space="preserve"> </v>
      </c>
      <c r="GN12" s="176">
        <f t="shared" si="89"/>
        <v>0</v>
      </c>
      <c r="GO12" s="177" t="str">
        <f t="shared" si="90"/>
        <v xml:space="preserve"> </v>
      </c>
      <c r="GQ12" s="173">
        <v>28</v>
      </c>
      <c r="GR12" s="229"/>
      <c r="GS12" s="174" t="str">
        <f>IF(GU12=0," ",VLOOKUP(GU12,PROTOKOL!$A:$F,6,FALSE))</f>
        <v>KOKU TESTİ</v>
      </c>
      <c r="GT12" s="43">
        <v>1</v>
      </c>
      <c r="GU12" s="43">
        <v>17</v>
      </c>
      <c r="GV12" s="43">
        <v>1</v>
      </c>
      <c r="GW12" s="42">
        <f>IF(GU12=0," ",(VLOOKUP(GU12,PROTOKOL!$A$1:$E$29,2,FALSE))*GV12)</f>
        <v>0</v>
      </c>
      <c r="GX12" s="175">
        <f t="shared" si="18"/>
        <v>1</v>
      </c>
      <c r="GY12" s="212" t="e">
        <f>IF(GU12=0," ",VLOOKUP(GU12,PROTOKOL!$A:$E,5,FALSE))</f>
        <v>#DIV/0!</v>
      </c>
      <c r="GZ12" s="176" t="s">
        <v>142</v>
      </c>
      <c r="HA12" s="177" t="e">
        <f>IF(GU12=0," ",(GY12*GX12))/7.5*1</f>
        <v>#DIV/0!</v>
      </c>
      <c r="HB12" s="217" t="str">
        <f>IF(HD12=0," ",VLOOKUP(HD12,PROTOKOL!$A:$F,6,FALSE))</f>
        <v xml:space="preserve"> </v>
      </c>
      <c r="HC12" s="43"/>
      <c r="HD12" s="43"/>
      <c r="HE12" s="43"/>
      <c r="HF12" s="91" t="str">
        <f>IF(HD12=0," ",(VLOOKUP(HD12,PROTOKOL!$A$1:$E$29,2,FALSE))*HE12)</f>
        <v xml:space="preserve"> </v>
      </c>
      <c r="HG12" s="175" t="str">
        <f t="shared" si="19"/>
        <v xml:space="preserve"> </v>
      </c>
      <c r="HH12" s="176" t="str">
        <f>IF(HD12=0," ",VLOOKUP(HD12,PROTOKOL!$A:$E,5,FALSE))</f>
        <v xml:space="preserve"> </v>
      </c>
      <c r="HI12" s="212" t="str">
        <f t="shared" si="172"/>
        <v xml:space="preserve"> </v>
      </c>
      <c r="HJ12" s="176">
        <f t="shared" si="92"/>
        <v>0</v>
      </c>
      <c r="HK12" s="177" t="str">
        <f t="shared" si="93"/>
        <v xml:space="preserve"> </v>
      </c>
      <c r="HM12" s="173">
        <v>28</v>
      </c>
      <c r="HN12" s="229"/>
      <c r="HO12" s="174" t="str">
        <f>IF(HQ12=0," ",VLOOKUP(HQ12,PROTOKOL!$A:$F,6,FALSE))</f>
        <v xml:space="preserve"> </v>
      </c>
      <c r="HP12" s="43"/>
      <c r="HQ12" s="43"/>
      <c r="HR12" s="43"/>
      <c r="HS12" s="42" t="str">
        <f>IF(HQ12=0," ",(VLOOKUP(HQ12,PROTOKOL!$A$1:$E$29,2,FALSE))*HR12)</f>
        <v xml:space="preserve"> </v>
      </c>
      <c r="HT12" s="175" t="str">
        <f t="shared" si="20"/>
        <v xml:space="preserve"> </v>
      </c>
      <c r="HU12" s="212" t="str">
        <f>IF(HQ12=0," ",VLOOKUP(HQ12,PROTOKOL!$A:$E,5,FALSE))</f>
        <v xml:space="preserve"> </v>
      </c>
      <c r="HV12" s="176" t="s">
        <v>142</v>
      </c>
      <c r="HW12" s="177" t="str">
        <f t="shared" si="94"/>
        <v xml:space="preserve"> </v>
      </c>
      <c r="HX12" s="217" t="str">
        <f>IF(HZ12=0," ",VLOOKUP(HZ12,PROTOKOL!$A:$F,6,FALSE))</f>
        <v xml:space="preserve"> </v>
      </c>
      <c r="HY12" s="43"/>
      <c r="HZ12" s="43"/>
      <c r="IA12" s="43"/>
      <c r="IB12" s="91" t="str">
        <f>IF(HZ12=0," ",(VLOOKUP(HZ12,PROTOKOL!$A$1:$E$29,2,FALSE))*IA12)</f>
        <v xml:space="preserve"> </v>
      </c>
      <c r="IC12" s="175" t="str">
        <f t="shared" si="21"/>
        <v xml:space="preserve"> </v>
      </c>
      <c r="ID12" s="176" t="str">
        <f>IF(HZ12=0," ",VLOOKUP(HZ12,PROTOKOL!$A:$E,5,FALSE))</f>
        <v xml:space="preserve"> </v>
      </c>
      <c r="IE12" s="212" t="str">
        <f t="shared" si="95"/>
        <v xml:space="preserve"> </v>
      </c>
      <c r="IF12" s="176">
        <f t="shared" si="96"/>
        <v>0</v>
      </c>
      <c r="IG12" s="177" t="str">
        <f t="shared" si="97"/>
        <v xml:space="preserve"> </v>
      </c>
      <c r="II12" s="173">
        <v>28</v>
      </c>
      <c r="IJ12" s="229"/>
      <c r="IK12" s="174" t="str">
        <f>IF(IM12=0," ",VLOOKUP(IM12,PROTOKOL!$A:$F,6,FALSE))</f>
        <v xml:space="preserve"> </v>
      </c>
      <c r="IL12" s="43"/>
      <c r="IM12" s="43"/>
      <c r="IN12" s="43"/>
      <c r="IO12" s="42" t="str">
        <f>IF(IM12=0," ",(VLOOKUP(IM12,PROTOKOL!$A$1:$E$29,2,FALSE))*IN12)</f>
        <v xml:space="preserve"> </v>
      </c>
      <c r="IP12" s="175" t="str">
        <f t="shared" si="22"/>
        <v xml:space="preserve"> </v>
      </c>
      <c r="IQ12" s="212" t="str">
        <f>IF(IM12=0," ",VLOOKUP(IM12,PROTOKOL!$A:$E,5,FALSE))</f>
        <v xml:space="preserve"> </v>
      </c>
      <c r="IR12" s="176" t="s">
        <v>142</v>
      </c>
      <c r="IS12" s="177" t="str">
        <f t="shared" si="98"/>
        <v xml:space="preserve"> </v>
      </c>
      <c r="IT12" s="217" t="str">
        <f>IF(IV12=0," ",VLOOKUP(IV12,PROTOKOL!$A:$F,6,FALSE))</f>
        <v xml:space="preserve"> </v>
      </c>
      <c r="IU12" s="43"/>
      <c r="IV12" s="43"/>
      <c r="IW12" s="43"/>
      <c r="IX12" s="91" t="str">
        <f>IF(IV12=0," ",(VLOOKUP(IV12,PROTOKOL!$A$1:$E$29,2,FALSE))*IW12)</f>
        <v xml:space="preserve"> </v>
      </c>
      <c r="IY12" s="175" t="str">
        <f t="shared" si="23"/>
        <v xml:space="preserve"> </v>
      </c>
      <c r="IZ12" s="176" t="str">
        <f>IF(IV12=0," ",VLOOKUP(IV12,PROTOKOL!$A:$E,5,FALSE))</f>
        <v xml:space="preserve"> </v>
      </c>
      <c r="JA12" s="212" t="str">
        <f t="shared" si="99"/>
        <v xml:space="preserve"> </v>
      </c>
      <c r="JB12" s="176">
        <f t="shared" si="100"/>
        <v>0</v>
      </c>
      <c r="JC12" s="177" t="str">
        <f t="shared" si="101"/>
        <v xml:space="preserve"> </v>
      </c>
      <c r="JE12" s="173">
        <v>28</v>
      </c>
      <c r="JF12" s="229"/>
      <c r="JG12" s="174" t="str">
        <f>IF(JI12=0," ",VLOOKUP(JI12,PROTOKOL!$A:$F,6,FALSE))</f>
        <v xml:space="preserve"> </v>
      </c>
      <c r="JH12" s="43"/>
      <c r="JI12" s="43"/>
      <c r="JJ12" s="43"/>
      <c r="JK12" s="42" t="str">
        <f>IF(JI12=0," ",(VLOOKUP(JI12,PROTOKOL!$A$1:$E$29,2,FALSE))*JJ12)</f>
        <v xml:space="preserve"> </v>
      </c>
      <c r="JL12" s="175" t="str">
        <f t="shared" si="24"/>
        <v xml:space="preserve"> </v>
      </c>
      <c r="JM12" s="212" t="str">
        <f>IF(JI12=0," ",VLOOKUP(JI12,PROTOKOL!$A:$E,5,FALSE))</f>
        <v xml:space="preserve"> </v>
      </c>
      <c r="JN12" s="176" t="s">
        <v>142</v>
      </c>
      <c r="JO12" s="177" t="str">
        <f t="shared" si="102"/>
        <v xml:space="preserve"> </v>
      </c>
      <c r="JP12" s="217" t="str">
        <f>IF(JR12=0," ",VLOOKUP(JR12,PROTOKOL!$A:$F,6,FALSE))</f>
        <v xml:space="preserve"> </v>
      </c>
      <c r="JQ12" s="43"/>
      <c r="JR12" s="43"/>
      <c r="JS12" s="43"/>
      <c r="JT12" s="91" t="str">
        <f>IF(JR12=0," ",(VLOOKUP(JR12,PROTOKOL!$A$1:$E$29,2,FALSE))*JS12)</f>
        <v xml:space="preserve"> </v>
      </c>
      <c r="JU12" s="175" t="str">
        <f t="shared" si="25"/>
        <v xml:space="preserve"> </v>
      </c>
      <c r="JV12" s="176" t="str">
        <f>IF(JR12=0," ",VLOOKUP(JR12,PROTOKOL!$A:$E,5,FALSE))</f>
        <v xml:space="preserve"> </v>
      </c>
      <c r="JW12" s="212" t="str">
        <f t="shared" si="103"/>
        <v xml:space="preserve"> </v>
      </c>
      <c r="JX12" s="176">
        <f t="shared" si="104"/>
        <v>0</v>
      </c>
      <c r="JY12" s="177" t="str">
        <f t="shared" si="105"/>
        <v xml:space="preserve"> </v>
      </c>
      <c r="KA12" s="173">
        <v>28</v>
      </c>
      <c r="KB12" s="229"/>
      <c r="KC12" s="174" t="str">
        <f>IF(KE12=0," ",VLOOKUP(KE12,PROTOKOL!$A:$F,6,FALSE))</f>
        <v>ÜRÜN KONTROL</v>
      </c>
      <c r="KD12" s="43">
        <v>1</v>
      </c>
      <c r="KE12" s="43">
        <v>20</v>
      </c>
      <c r="KF12" s="43">
        <v>0.5</v>
      </c>
      <c r="KG12" s="42">
        <f>IF(KE12=0," ",(VLOOKUP(KE12,PROTOKOL!$A$1:$E$29,2,FALSE))*KF12)</f>
        <v>0</v>
      </c>
      <c r="KH12" s="175">
        <f t="shared" si="26"/>
        <v>1</v>
      </c>
      <c r="KI12" s="212" t="e">
        <f>IF(KE12=0," ",VLOOKUP(KE12,PROTOKOL!$A:$E,5,FALSE))</f>
        <v>#DIV/0!</v>
      </c>
      <c r="KJ12" s="176" t="s">
        <v>142</v>
      </c>
      <c r="KK12" s="177" t="e">
        <f>IF(KE12=0," ",(KI12*KH12))/7.5*0.5</f>
        <v>#DIV/0!</v>
      </c>
      <c r="KL12" s="217" t="str">
        <f>IF(KN12=0," ",VLOOKUP(KN12,PROTOKOL!$A:$F,6,FALSE))</f>
        <v xml:space="preserve"> </v>
      </c>
      <c r="KM12" s="43"/>
      <c r="KN12" s="43"/>
      <c r="KO12" s="43"/>
      <c r="KP12" s="91" t="str">
        <f>IF(KN12=0," ",(VLOOKUP(KN12,PROTOKOL!$A$1:$E$29,2,FALSE))*KO12)</f>
        <v xml:space="preserve"> </v>
      </c>
      <c r="KQ12" s="175" t="str">
        <f t="shared" si="27"/>
        <v xml:space="preserve"> </v>
      </c>
      <c r="KR12" s="176" t="str">
        <f>IF(KN12=0," ",VLOOKUP(KN12,PROTOKOL!$A:$E,5,FALSE))</f>
        <v xml:space="preserve"> </v>
      </c>
      <c r="KS12" s="212" t="str">
        <f t="shared" si="174"/>
        <v xml:space="preserve"> </v>
      </c>
      <c r="KT12" s="176">
        <f t="shared" si="106"/>
        <v>0</v>
      </c>
      <c r="KU12" s="177" t="str">
        <f t="shared" si="107"/>
        <v xml:space="preserve"> </v>
      </c>
      <c r="KW12" s="173">
        <v>28</v>
      </c>
      <c r="KX12" s="229"/>
      <c r="KY12" s="174" t="str">
        <f>IF(LA12=0," ",VLOOKUP(LA12,PROTOKOL!$A:$F,6,FALSE))</f>
        <v>ÜRÜN KONTROL</v>
      </c>
      <c r="KZ12" s="43">
        <v>1</v>
      </c>
      <c r="LA12" s="43">
        <v>20</v>
      </c>
      <c r="LB12" s="43">
        <v>2</v>
      </c>
      <c r="LC12" s="42">
        <f>IF(LA12=0," ",(VLOOKUP(LA12,PROTOKOL!$A$1:$E$29,2,FALSE))*LB12)</f>
        <v>0</v>
      </c>
      <c r="LD12" s="175">
        <f t="shared" si="28"/>
        <v>1</v>
      </c>
      <c r="LE12" s="212" t="e">
        <f>IF(LA12=0," ",VLOOKUP(LA12,PROTOKOL!$A:$E,5,FALSE))</f>
        <v>#DIV/0!</v>
      </c>
      <c r="LF12" s="176" t="s">
        <v>142</v>
      </c>
      <c r="LG12" s="177" t="e">
        <f>IF(LA12=0," ",(LE12*LD12))/7.5*2</f>
        <v>#DIV/0!</v>
      </c>
      <c r="LH12" s="217" t="str">
        <f>IF(LJ12=0," ",VLOOKUP(LJ12,PROTOKOL!$A:$F,6,FALSE))</f>
        <v xml:space="preserve"> </v>
      </c>
      <c r="LI12" s="43"/>
      <c r="LJ12" s="43"/>
      <c r="LK12" s="43"/>
      <c r="LL12" s="91" t="str">
        <f>IF(LJ12=0," ",(VLOOKUP(LJ12,PROTOKOL!$A$1:$E$29,2,FALSE))*LK12)</f>
        <v xml:space="preserve"> </v>
      </c>
      <c r="LM12" s="175" t="str">
        <f t="shared" si="29"/>
        <v xml:space="preserve"> </v>
      </c>
      <c r="LN12" s="176" t="str">
        <f>IF(LJ12=0," ",VLOOKUP(LJ12,PROTOKOL!$A:$E,5,FALSE))</f>
        <v xml:space="preserve"> </v>
      </c>
      <c r="LO12" s="212" t="str">
        <f t="shared" si="109"/>
        <v xml:space="preserve"> </v>
      </c>
      <c r="LP12" s="176">
        <f t="shared" si="110"/>
        <v>0</v>
      </c>
      <c r="LQ12" s="177" t="str">
        <f t="shared" si="111"/>
        <v xml:space="preserve"> </v>
      </c>
      <c r="LS12" s="173">
        <v>28</v>
      </c>
      <c r="LT12" s="229"/>
      <c r="LU12" s="174" t="str">
        <f>IF(LW12=0," ",VLOOKUP(LW12,PROTOKOL!$A:$F,6,FALSE))</f>
        <v xml:space="preserve"> </v>
      </c>
      <c r="LV12" s="43"/>
      <c r="LW12" s="43"/>
      <c r="LX12" s="43"/>
      <c r="LY12" s="42" t="str">
        <f>IF(LW12=0," ",(VLOOKUP(LW12,PROTOKOL!$A$1:$E$29,2,FALSE))*LX12)</f>
        <v xml:space="preserve"> </v>
      </c>
      <c r="LZ12" s="175" t="str">
        <f t="shared" si="30"/>
        <v xml:space="preserve"> </v>
      </c>
      <c r="MA12" s="212" t="str">
        <f>IF(LW12=0," ",VLOOKUP(LW12,PROTOKOL!$A:$E,5,FALSE))</f>
        <v xml:space="preserve"> </v>
      </c>
      <c r="MB12" s="176" t="s">
        <v>142</v>
      </c>
      <c r="MC12" s="177" t="str">
        <f t="shared" si="175"/>
        <v xml:space="preserve"> </v>
      </c>
      <c r="MD12" s="217" t="str">
        <f>IF(MF12=0," ",VLOOKUP(MF12,PROTOKOL!$A:$F,6,FALSE))</f>
        <v xml:space="preserve"> </v>
      </c>
      <c r="ME12" s="43"/>
      <c r="MF12" s="43"/>
      <c r="MG12" s="43"/>
      <c r="MH12" s="91" t="str">
        <f>IF(MF12=0," ",(VLOOKUP(MF12,PROTOKOL!$A$1:$E$29,2,FALSE))*MG12)</f>
        <v xml:space="preserve"> </v>
      </c>
      <c r="MI12" s="175" t="str">
        <f t="shared" si="31"/>
        <v xml:space="preserve"> </v>
      </c>
      <c r="MJ12" s="176" t="str">
        <f>IF(MF12=0," ",VLOOKUP(MF12,PROTOKOL!$A:$E,5,FALSE))</f>
        <v xml:space="preserve"> </v>
      </c>
      <c r="MK12" s="212" t="str">
        <f t="shared" si="112"/>
        <v xml:space="preserve"> </v>
      </c>
      <c r="ML12" s="176">
        <f t="shared" si="113"/>
        <v>0</v>
      </c>
      <c r="MM12" s="177" t="str">
        <f t="shared" si="114"/>
        <v xml:space="preserve"> </v>
      </c>
      <c r="MO12" s="173">
        <v>28</v>
      </c>
      <c r="MP12" s="229"/>
      <c r="MQ12" s="174" t="str">
        <f>IF(MS12=0," ",VLOOKUP(MS12,PROTOKOL!$A:$F,6,FALSE))</f>
        <v xml:space="preserve"> </v>
      </c>
      <c r="MR12" s="43"/>
      <c r="MS12" s="43"/>
      <c r="MT12" s="43"/>
      <c r="MU12" s="42" t="str">
        <f>IF(MS12=0," ",(VLOOKUP(MS12,PROTOKOL!$A$1:$E$29,2,FALSE))*MT12)</f>
        <v xml:space="preserve"> </v>
      </c>
      <c r="MV12" s="175" t="str">
        <f t="shared" si="32"/>
        <v xml:space="preserve"> </v>
      </c>
      <c r="MW12" s="212" t="str">
        <f>IF(MS12=0," ",VLOOKUP(MS12,PROTOKOL!$A:$E,5,FALSE))</f>
        <v xml:space="preserve"> </v>
      </c>
      <c r="MX12" s="176" t="s">
        <v>142</v>
      </c>
      <c r="MY12" s="177" t="str">
        <f t="shared" si="115"/>
        <v xml:space="preserve"> </v>
      </c>
      <c r="MZ12" s="217" t="str">
        <f>IF(NB12=0," ",VLOOKUP(NB12,PROTOKOL!$A:$F,6,FALSE))</f>
        <v xml:space="preserve"> </v>
      </c>
      <c r="NA12" s="43"/>
      <c r="NB12" s="43"/>
      <c r="NC12" s="43"/>
      <c r="ND12" s="91" t="str">
        <f>IF(NB12=0," ",(VLOOKUP(NB12,PROTOKOL!$A$1:$E$29,2,FALSE))*NC12)</f>
        <v xml:space="preserve"> </v>
      </c>
      <c r="NE12" s="175" t="str">
        <f t="shared" si="33"/>
        <v xml:space="preserve"> </v>
      </c>
      <c r="NF12" s="176" t="str">
        <f>IF(NB12=0," ",VLOOKUP(NB12,PROTOKOL!$A:$E,5,FALSE))</f>
        <v xml:space="preserve"> </v>
      </c>
      <c r="NG12" s="212" t="str">
        <f t="shared" si="116"/>
        <v xml:space="preserve"> </v>
      </c>
      <c r="NH12" s="176">
        <f t="shared" si="117"/>
        <v>0</v>
      </c>
      <c r="NI12" s="177" t="str">
        <f t="shared" si="118"/>
        <v xml:space="preserve"> </v>
      </c>
      <c r="NK12" s="173">
        <v>28</v>
      </c>
      <c r="NL12" s="229"/>
      <c r="NM12" s="174" t="str">
        <f>IF(NO12=0," ",VLOOKUP(NO12,PROTOKOL!$A:$F,6,FALSE))</f>
        <v xml:space="preserve"> </v>
      </c>
      <c r="NN12" s="43"/>
      <c r="NO12" s="43"/>
      <c r="NP12" s="43"/>
      <c r="NQ12" s="42" t="str">
        <f>IF(NO12=0," ",(VLOOKUP(NO12,PROTOKOL!$A$1:$E$29,2,FALSE))*NP12)</f>
        <v xml:space="preserve"> </v>
      </c>
      <c r="NR12" s="175" t="str">
        <f t="shared" si="34"/>
        <v xml:space="preserve"> </v>
      </c>
      <c r="NS12" s="212" t="str">
        <f>IF(NO12=0," ",VLOOKUP(NO12,PROTOKOL!$A:$E,5,FALSE))</f>
        <v xml:space="preserve"> </v>
      </c>
      <c r="NT12" s="176" t="s">
        <v>142</v>
      </c>
      <c r="NU12" s="177" t="str">
        <f t="shared" si="119"/>
        <v xml:space="preserve"> </v>
      </c>
      <c r="NV12" s="217" t="str">
        <f>IF(NX12=0," ",VLOOKUP(NX12,PROTOKOL!$A:$F,6,FALSE))</f>
        <v xml:space="preserve"> </v>
      </c>
      <c r="NW12" s="43"/>
      <c r="NX12" s="43"/>
      <c r="NY12" s="43"/>
      <c r="NZ12" s="91" t="str">
        <f>IF(NX12=0," ",(VLOOKUP(NX12,PROTOKOL!$A$1:$E$29,2,FALSE))*NY12)</f>
        <v xml:space="preserve"> </v>
      </c>
      <c r="OA12" s="175" t="str">
        <f t="shared" si="35"/>
        <v xml:space="preserve"> </v>
      </c>
      <c r="OB12" s="176" t="str">
        <f>IF(NX12=0," ",VLOOKUP(NX12,PROTOKOL!$A:$E,5,FALSE))</f>
        <v xml:space="preserve"> </v>
      </c>
      <c r="OC12" s="212" t="str">
        <f t="shared" si="176"/>
        <v xml:space="preserve"> </v>
      </c>
      <c r="OD12" s="176">
        <f t="shared" si="120"/>
        <v>0</v>
      </c>
      <c r="OE12" s="177" t="str">
        <f t="shared" si="121"/>
        <v xml:space="preserve"> </v>
      </c>
      <c r="OG12" s="173">
        <v>28</v>
      </c>
      <c r="OH12" s="229"/>
      <c r="OI12" s="174" t="str">
        <f>IF(OK12=0," ",VLOOKUP(OK12,PROTOKOL!$A:$F,6,FALSE))</f>
        <v xml:space="preserve"> </v>
      </c>
      <c r="OJ12" s="43"/>
      <c r="OK12" s="43"/>
      <c r="OL12" s="43"/>
      <c r="OM12" s="42" t="str">
        <f>IF(OK12=0," ",(VLOOKUP(OK12,PROTOKOL!$A$1:$E$29,2,FALSE))*OL12)</f>
        <v xml:space="preserve"> </v>
      </c>
      <c r="ON12" s="175" t="str">
        <f t="shared" si="36"/>
        <v xml:space="preserve"> </v>
      </c>
      <c r="OO12" s="212" t="str">
        <f>IF(OK12=0," ",VLOOKUP(OK12,PROTOKOL!$A:$E,5,FALSE))</f>
        <v xml:space="preserve"> </v>
      </c>
      <c r="OP12" s="176" t="s">
        <v>142</v>
      </c>
      <c r="OQ12" s="177" t="str">
        <f t="shared" si="177"/>
        <v xml:space="preserve"> </v>
      </c>
      <c r="OR12" s="217" t="str">
        <f>IF(OT12=0," ",VLOOKUP(OT12,PROTOKOL!$A:$F,6,FALSE))</f>
        <v xml:space="preserve"> </v>
      </c>
      <c r="OS12" s="43"/>
      <c r="OT12" s="43"/>
      <c r="OU12" s="43"/>
      <c r="OV12" s="91" t="str">
        <f>IF(OT12=0," ",(VLOOKUP(OT12,PROTOKOL!$A$1:$E$29,2,FALSE))*OU12)</f>
        <v xml:space="preserve"> </v>
      </c>
      <c r="OW12" s="175" t="str">
        <f t="shared" si="37"/>
        <v xml:space="preserve"> </v>
      </c>
      <c r="OX12" s="176" t="str">
        <f>IF(OT12=0," ",VLOOKUP(OT12,PROTOKOL!$A:$E,5,FALSE))</f>
        <v xml:space="preserve"> </v>
      </c>
      <c r="OY12" s="212" t="str">
        <f t="shared" si="122"/>
        <v xml:space="preserve"> </v>
      </c>
      <c r="OZ12" s="176">
        <f t="shared" si="123"/>
        <v>0</v>
      </c>
      <c r="PA12" s="177" t="str">
        <f t="shared" si="124"/>
        <v xml:space="preserve"> </v>
      </c>
      <c r="PC12" s="173">
        <v>28</v>
      </c>
      <c r="PD12" s="229"/>
      <c r="PE12" s="174" t="str">
        <f>IF(PG12=0," ",VLOOKUP(PG12,PROTOKOL!$A:$F,6,FALSE))</f>
        <v xml:space="preserve"> </v>
      </c>
      <c r="PF12" s="43"/>
      <c r="PG12" s="43"/>
      <c r="PH12" s="43"/>
      <c r="PI12" s="42" t="str">
        <f>IF(PG12=0," ",(VLOOKUP(PG12,PROTOKOL!$A$1:$E$29,2,FALSE))*PH12)</f>
        <v xml:space="preserve"> </v>
      </c>
      <c r="PJ12" s="175" t="str">
        <f t="shared" si="38"/>
        <v xml:space="preserve"> </v>
      </c>
      <c r="PK12" s="212" t="str">
        <f>IF(PG12=0," ",VLOOKUP(PG12,PROTOKOL!$A:$E,5,FALSE))</f>
        <v xml:space="preserve"> </v>
      </c>
      <c r="PL12" s="176" t="s">
        <v>142</v>
      </c>
      <c r="PM12" s="177" t="str">
        <f t="shared" si="178"/>
        <v xml:space="preserve"> </v>
      </c>
      <c r="PN12" s="217" t="str">
        <f>IF(PP12=0," ",VLOOKUP(PP12,PROTOKOL!$A:$F,6,FALSE))</f>
        <v xml:space="preserve"> </v>
      </c>
      <c r="PO12" s="43"/>
      <c r="PP12" s="43"/>
      <c r="PQ12" s="43"/>
      <c r="PR12" s="91" t="str">
        <f>IF(PP12=0," ",(VLOOKUP(PP12,PROTOKOL!$A$1:$E$29,2,FALSE))*PQ12)</f>
        <v xml:space="preserve"> </v>
      </c>
      <c r="PS12" s="175" t="str">
        <f t="shared" si="39"/>
        <v xml:space="preserve"> </v>
      </c>
      <c r="PT12" s="176" t="str">
        <f>IF(PP12=0," ",VLOOKUP(PP12,PROTOKOL!$A:$E,5,FALSE))</f>
        <v xml:space="preserve"> </v>
      </c>
      <c r="PU12" s="212" t="str">
        <f t="shared" si="125"/>
        <v xml:space="preserve"> </v>
      </c>
      <c r="PV12" s="176">
        <f t="shared" si="126"/>
        <v>0</v>
      </c>
      <c r="PW12" s="177" t="str">
        <f t="shared" si="127"/>
        <v xml:space="preserve"> </v>
      </c>
      <c r="PY12" s="173">
        <v>28</v>
      </c>
      <c r="PZ12" s="229"/>
      <c r="QA12" s="174" t="str">
        <f>IF(QC12=0," ",VLOOKUP(QC12,PROTOKOL!$A:$F,6,FALSE))</f>
        <v xml:space="preserve"> </v>
      </c>
      <c r="QB12" s="43"/>
      <c r="QC12" s="43"/>
      <c r="QD12" s="43"/>
      <c r="QE12" s="42" t="str">
        <f>IF(QC12=0," ",(VLOOKUP(QC12,PROTOKOL!$A$1:$E$29,2,FALSE))*QD12)</f>
        <v xml:space="preserve"> </v>
      </c>
      <c r="QF12" s="175" t="str">
        <f t="shared" si="40"/>
        <v xml:space="preserve"> </v>
      </c>
      <c r="QG12" s="212" t="str">
        <f>IF(QC12=0," ",VLOOKUP(QC12,PROTOKOL!$A:$E,5,FALSE))</f>
        <v xml:space="preserve"> </v>
      </c>
      <c r="QH12" s="176" t="s">
        <v>142</v>
      </c>
      <c r="QI12" s="177" t="str">
        <f t="shared" si="128"/>
        <v xml:space="preserve"> </v>
      </c>
      <c r="QJ12" s="217" t="str">
        <f>IF(QL12=0," ",VLOOKUP(QL12,PROTOKOL!$A:$F,6,FALSE))</f>
        <v xml:space="preserve"> </v>
      </c>
      <c r="QK12" s="43"/>
      <c r="QL12" s="43"/>
      <c r="QM12" s="43"/>
      <c r="QN12" s="91" t="str">
        <f>IF(QL12=0," ",(VLOOKUP(QL12,PROTOKOL!$A$1:$E$29,2,FALSE))*QM12)</f>
        <v xml:space="preserve"> </v>
      </c>
      <c r="QO12" s="175" t="str">
        <f t="shared" si="41"/>
        <v xml:space="preserve"> </v>
      </c>
      <c r="QP12" s="176" t="str">
        <f>IF(QL12=0," ",VLOOKUP(QL12,PROTOKOL!$A:$E,5,FALSE))</f>
        <v xml:space="preserve"> </v>
      </c>
      <c r="QQ12" s="212" t="str">
        <f t="shared" si="129"/>
        <v xml:space="preserve"> </v>
      </c>
      <c r="QR12" s="176">
        <f t="shared" si="130"/>
        <v>0</v>
      </c>
      <c r="QS12" s="177" t="str">
        <f t="shared" si="131"/>
        <v xml:space="preserve"> </v>
      </c>
      <c r="QU12" s="173">
        <v>28</v>
      </c>
      <c r="QV12" s="229"/>
      <c r="QW12" s="174" t="str">
        <f>IF(QY12=0," ",VLOOKUP(QY12,PROTOKOL!$A:$F,6,FALSE))</f>
        <v xml:space="preserve"> </v>
      </c>
      <c r="QX12" s="43"/>
      <c r="QY12" s="43"/>
      <c r="QZ12" s="43"/>
      <c r="RA12" s="42" t="str">
        <f>IF(QY12=0," ",(VLOOKUP(QY12,PROTOKOL!$A$1:$E$29,2,FALSE))*QZ12)</f>
        <v xml:space="preserve"> </v>
      </c>
      <c r="RB12" s="175" t="str">
        <f t="shared" si="42"/>
        <v xml:space="preserve"> </v>
      </c>
      <c r="RC12" s="212" t="str">
        <f>IF(QY12=0," ",VLOOKUP(QY12,PROTOKOL!$A:$E,5,FALSE))</f>
        <v xml:space="preserve"> </v>
      </c>
      <c r="RD12" s="176" t="s">
        <v>142</v>
      </c>
      <c r="RE12" s="177" t="str">
        <f t="shared" si="132"/>
        <v xml:space="preserve"> </v>
      </c>
      <c r="RF12" s="217" t="str">
        <f>IF(RH12=0," ",VLOOKUP(RH12,PROTOKOL!$A:$F,6,FALSE))</f>
        <v xml:space="preserve"> </v>
      </c>
      <c r="RG12" s="43"/>
      <c r="RH12" s="43"/>
      <c r="RI12" s="43"/>
      <c r="RJ12" s="91" t="str">
        <f>IF(RH12=0," ",(VLOOKUP(RH12,PROTOKOL!$A$1:$E$29,2,FALSE))*RI12)</f>
        <v xml:space="preserve"> </v>
      </c>
      <c r="RK12" s="175" t="str">
        <f t="shared" si="43"/>
        <v xml:space="preserve"> </v>
      </c>
      <c r="RL12" s="176" t="str">
        <f>IF(RH12=0," ",VLOOKUP(RH12,PROTOKOL!$A:$E,5,FALSE))</f>
        <v xml:space="preserve"> </v>
      </c>
      <c r="RM12" s="212" t="str">
        <f t="shared" si="133"/>
        <v xml:space="preserve"> </v>
      </c>
      <c r="RN12" s="176">
        <f t="shared" si="134"/>
        <v>0</v>
      </c>
      <c r="RO12" s="177" t="str">
        <f t="shared" si="135"/>
        <v xml:space="preserve"> </v>
      </c>
      <c r="RQ12" s="173">
        <v>28</v>
      </c>
      <c r="RR12" s="229"/>
      <c r="RS12" s="174" t="str">
        <f>IF(RU12=0," ",VLOOKUP(RU12,PROTOKOL!$A:$F,6,FALSE))</f>
        <v>PERDE KESME SULU SİST.</v>
      </c>
      <c r="RT12" s="43">
        <v>120</v>
      </c>
      <c r="RU12" s="43">
        <v>8</v>
      </c>
      <c r="RV12" s="43">
        <v>6</v>
      </c>
      <c r="RW12" s="42">
        <f>IF(RU12=0," ",(VLOOKUP(RU12,PROTOKOL!$A$1:$E$29,2,FALSE))*RV12)</f>
        <v>78.400000000000006</v>
      </c>
      <c r="RX12" s="175">
        <f t="shared" si="44"/>
        <v>41.599999999999994</v>
      </c>
      <c r="RY12" s="212">
        <f>IF(RU12=0," ",VLOOKUP(RU12,PROTOKOL!$A:$E,5,FALSE))</f>
        <v>0.69150084134615386</v>
      </c>
      <c r="RZ12" s="176" t="s">
        <v>142</v>
      </c>
      <c r="SA12" s="177">
        <f t="shared" si="179"/>
        <v>28.766434999999998</v>
      </c>
      <c r="SB12" s="217" t="str">
        <f>IF(SD12=0," ",VLOOKUP(SD12,PROTOKOL!$A:$F,6,FALSE))</f>
        <v xml:space="preserve"> </v>
      </c>
      <c r="SC12" s="43"/>
      <c r="SD12" s="43"/>
      <c r="SE12" s="43"/>
      <c r="SF12" s="91" t="str">
        <f>IF(SD12=0," ",(VLOOKUP(SD12,PROTOKOL!$A$1:$E$29,2,FALSE))*SE12)</f>
        <v xml:space="preserve"> </v>
      </c>
      <c r="SG12" s="175" t="str">
        <f t="shared" si="45"/>
        <v xml:space="preserve"> </v>
      </c>
      <c r="SH12" s="176" t="str">
        <f>IF(SD12=0," ",VLOOKUP(SD12,PROTOKOL!$A:$E,5,FALSE))</f>
        <v xml:space="preserve"> </v>
      </c>
      <c r="SI12" s="212" t="str">
        <f t="shared" si="136"/>
        <v xml:space="preserve"> </v>
      </c>
      <c r="SJ12" s="176">
        <f t="shared" si="137"/>
        <v>0</v>
      </c>
      <c r="SK12" s="177" t="str">
        <f t="shared" si="138"/>
        <v xml:space="preserve"> </v>
      </c>
      <c r="SM12" s="173">
        <v>28</v>
      </c>
      <c r="SN12" s="229"/>
      <c r="SO12" s="174" t="str">
        <f>IF(SQ12=0," ",VLOOKUP(SQ12,PROTOKOL!$A:$F,6,FALSE))</f>
        <v xml:space="preserve"> </v>
      </c>
      <c r="SP12" s="43"/>
      <c r="SQ12" s="43"/>
      <c r="SR12" s="43"/>
      <c r="SS12" s="42" t="str">
        <f>IF(SQ12=0," ",(VLOOKUP(SQ12,PROTOKOL!$A$1:$E$29,2,FALSE))*SR12)</f>
        <v xml:space="preserve"> </v>
      </c>
      <c r="ST12" s="175" t="str">
        <f t="shared" si="46"/>
        <v xml:space="preserve"> </v>
      </c>
      <c r="SU12" s="212" t="str">
        <f>IF(SQ12=0," ",VLOOKUP(SQ12,PROTOKOL!$A:$E,5,FALSE))</f>
        <v xml:space="preserve"> </v>
      </c>
      <c r="SV12" s="176" t="s">
        <v>142</v>
      </c>
      <c r="SW12" s="177" t="str">
        <f t="shared" si="139"/>
        <v xml:space="preserve"> </v>
      </c>
      <c r="SX12" s="217" t="str">
        <f>IF(SZ12=0," ",VLOOKUP(SZ12,PROTOKOL!$A:$F,6,FALSE))</f>
        <v xml:space="preserve"> </v>
      </c>
      <c r="SY12" s="43"/>
      <c r="SZ12" s="43"/>
      <c r="TA12" s="43"/>
      <c r="TB12" s="91" t="str">
        <f>IF(SZ12=0," ",(VLOOKUP(SZ12,PROTOKOL!$A$1:$E$29,2,FALSE))*TA12)</f>
        <v xml:space="preserve"> </v>
      </c>
      <c r="TC12" s="175" t="str">
        <f t="shared" si="47"/>
        <v xml:space="preserve"> </v>
      </c>
      <c r="TD12" s="176" t="str">
        <f>IF(SZ12=0," ",VLOOKUP(SZ12,PROTOKOL!$A:$E,5,FALSE))</f>
        <v xml:space="preserve"> </v>
      </c>
      <c r="TE12" s="212" t="str">
        <f t="shared" si="140"/>
        <v xml:space="preserve"> </v>
      </c>
      <c r="TF12" s="176">
        <f t="shared" si="141"/>
        <v>0</v>
      </c>
      <c r="TG12" s="177" t="str">
        <f t="shared" si="142"/>
        <v xml:space="preserve"> </v>
      </c>
      <c r="TI12" s="173">
        <v>28</v>
      </c>
      <c r="TJ12" s="229"/>
      <c r="TK12" s="174" t="str">
        <f>IF(TM12=0," ",VLOOKUP(TM12,PROTOKOL!$A:$F,6,FALSE))</f>
        <v xml:space="preserve"> </v>
      </c>
      <c r="TL12" s="43"/>
      <c r="TM12" s="43"/>
      <c r="TN12" s="43"/>
      <c r="TO12" s="42" t="str">
        <f>IF(TM12=0," ",(VLOOKUP(TM12,PROTOKOL!$A$1:$E$29,2,FALSE))*TN12)</f>
        <v xml:space="preserve"> </v>
      </c>
      <c r="TP12" s="175" t="str">
        <f t="shared" si="48"/>
        <v xml:space="preserve"> </v>
      </c>
      <c r="TQ12" s="212" t="str">
        <f>IF(TM12=0," ",VLOOKUP(TM12,PROTOKOL!$A:$E,5,FALSE))</f>
        <v xml:space="preserve"> </v>
      </c>
      <c r="TR12" s="176" t="s">
        <v>142</v>
      </c>
      <c r="TS12" s="177" t="str">
        <f t="shared" si="143"/>
        <v xml:space="preserve"> </v>
      </c>
      <c r="TT12" s="217" t="str">
        <f>IF(TV12=0," ",VLOOKUP(TV12,PROTOKOL!$A:$F,6,FALSE))</f>
        <v xml:space="preserve"> </v>
      </c>
      <c r="TU12" s="43"/>
      <c r="TV12" s="43"/>
      <c r="TW12" s="43"/>
      <c r="TX12" s="91" t="str">
        <f>IF(TV12=0," ",(VLOOKUP(TV12,PROTOKOL!$A$1:$E$29,2,FALSE))*TW12)</f>
        <v xml:space="preserve"> </v>
      </c>
      <c r="TY12" s="175" t="str">
        <f t="shared" si="49"/>
        <v xml:space="preserve"> </v>
      </c>
      <c r="TZ12" s="176" t="str">
        <f>IF(TV12=0," ",VLOOKUP(TV12,PROTOKOL!$A:$E,5,FALSE))</f>
        <v xml:space="preserve"> </v>
      </c>
      <c r="UA12" s="212" t="str">
        <f t="shared" si="144"/>
        <v xml:space="preserve"> </v>
      </c>
      <c r="UB12" s="176">
        <f t="shared" si="145"/>
        <v>0</v>
      </c>
      <c r="UC12" s="177" t="str">
        <f t="shared" si="146"/>
        <v xml:space="preserve"> </v>
      </c>
      <c r="UE12" s="173">
        <v>28</v>
      </c>
      <c r="UF12" s="229"/>
      <c r="UG12" s="174" t="str">
        <f>IF(UI12=0," ",VLOOKUP(UI12,PROTOKOL!$A:$F,6,FALSE))</f>
        <v xml:space="preserve"> </v>
      </c>
      <c r="UH12" s="43"/>
      <c r="UI12" s="43"/>
      <c r="UJ12" s="43"/>
      <c r="UK12" s="42" t="str">
        <f>IF(UI12=0," ",(VLOOKUP(UI12,PROTOKOL!$A$1:$E$29,2,FALSE))*UJ12)</f>
        <v xml:space="preserve"> </v>
      </c>
      <c r="UL12" s="175" t="str">
        <f t="shared" si="50"/>
        <v xml:space="preserve"> </v>
      </c>
      <c r="UM12" s="212" t="str">
        <f>IF(UI12=0," ",VLOOKUP(UI12,PROTOKOL!$A:$E,5,FALSE))</f>
        <v xml:space="preserve"> </v>
      </c>
      <c r="UN12" s="176" t="s">
        <v>142</v>
      </c>
      <c r="UO12" s="177" t="str">
        <f t="shared" si="147"/>
        <v xml:space="preserve"> </v>
      </c>
      <c r="UP12" s="217" t="str">
        <f>IF(UR12=0," ",VLOOKUP(UR12,PROTOKOL!$A:$F,6,FALSE))</f>
        <v xml:space="preserve"> </v>
      </c>
      <c r="UQ12" s="43"/>
      <c r="UR12" s="43"/>
      <c r="US12" s="43"/>
      <c r="UT12" s="91" t="str">
        <f>IF(UR12=0," ",(VLOOKUP(UR12,PROTOKOL!$A$1:$E$29,2,FALSE))*US12)</f>
        <v xml:space="preserve"> </v>
      </c>
      <c r="UU12" s="175" t="str">
        <f t="shared" si="51"/>
        <v xml:space="preserve"> </v>
      </c>
      <c r="UV12" s="176" t="str">
        <f>IF(UR12=0," ",VLOOKUP(UR12,PROTOKOL!$A:$E,5,FALSE))</f>
        <v xml:space="preserve"> </v>
      </c>
      <c r="UW12" s="212" t="str">
        <f t="shared" si="148"/>
        <v xml:space="preserve"> </v>
      </c>
      <c r="UX12" s="176">
        <f t="shared" si="149"/>
        <v>0</v>
      </c>
      <c r="UY12" s="177" t="str">
        <f t="shared" si="150"/>
        <v xml:space="preserve"> </v>
      </c>
      <c r="VA12" s="173">
        <v>28</v>
      </c>
      <c r="VB12" s="229"/>
      <c r="VC12" s="174" t="str">
        <f>IF(VE12=0," ",VLOOKUP(VE12,PROTOKOL!$A:$F,6,FALSE))</f>
        <v xml:space="preserve"> </v>
      </c>
      <c r="VD12" s="43"/>
      <c r="VE12" s="43"/>
      <c r="VF12" s="43"/>
      <c r="VG12" s="42" t="str">
        <f>IF(VE12=0," ",(VLOOKUP(VE12,PROTOKOL!$A$1:$E$29,2,FALSE))*VF12)</f>
        <v xml:space="preserve"> </v>
      </c>
      <c r="VH12" s="175" t="str">
        <f t="shared" si="52"/>
        <v xml:space="preserve"> </v>
      </c>
      <c r="VI12" s="212" t="str">
        <f>IF(VE12=0," ",VLOOKUP(VE12,PROTOKOL!$A:$E,5,FALSE))</f>
        <v xml:space="preserve"> </v>
      </c>
      <c r="VJ12" s="176" t="s">
        <v>142</v>
      </c>
      <c r="VK12" s="177" t="str">
        <f t="shared" si="151"/>
        <v xml:space="preserve"> </v>
      </c>
      <c r="VL12" s="217" t="str">
        <f>IF(VN12=0," ",VLOOKUP(VN12,PROTOKOL!$A:$F,6,FALSE))</f>
        <v xml:space="preserve"> </v>
      </c>
      <c r="VM12" s="43"/>
      <c r="VN12" s="43"/>
      <c r="VO12" s="43"/>
      <c r="VP12" s="91" t="str">
        <f>IF(VN12=0," ",(VLOOKUP(VN12,PROTOKOL!$A$1:$E$29,2,FALSE))*VO12)</f>
        <v xml:space="preserve"> </v>
      </c>
      <c r="VQ12" s="175" t="str">
        <f t="shared" si="53"/>
        <v xml:space="preserve"> </v>
      </c>
      <c r="VR12" s="176" t="str">
        <f>IF(VN12=0," ",VLOOKUP(VN12,PROTOKOL!$A:$E,5,FALSE))</f>
        <v xml:space="preserve"> </v>
      </c>
      <c r="VS12" s="212" t="str">
        <f t="shared" si="152"/>
        <v xml:space="preserve"> </v>
      </c>
      <c r="VT12" s="176">
        <f t="shared" si="153"/>
        <v>0</v>
      </c>
      <c r="VU12" s="177" t="str">
        <f t="shared" si="154"/>
        <v xml:space="preserve"> </v>
      </c>
      <c r="VW12" s="173">
        <v>28</v>
      </c>
      <c r="VX12" s="229"/>
      <c r="VY12" s="174" t="str">
        <f>IF(WA12=0," ",VLOOKUP(WA12,PROTOKOL!$A:$F,6,FALSE))</f>
        <v>ÜRÜN KONTROL</v>
      </c>
      <c r="VZ12" s="43">
        <v>1</v>
      </c>
      <c r="WA12" s="43">
        <v>20</v>
      </c>
      <c r="WB12" s="43">
        <v>3</v>
      </c>
      <c r="WC12" s="42">
        <f>IF(WA12=0," ",(VLOOKUP(WA12,PROTOKOL!$A$1:$E$29,2,FALSE))*WB12)</f>
        <v>0</v>
      </c>
      <c r="WD12" s="175">
        <f t="shared" si="54"/>
        <v>1</v>
      </c>
      <c r="WE12" s="212" t="e">
        <f>IF(WA12=0," ",VLOOKUP(WA12,PROTOKOL!$A:$E,5,FALSE))</f>
        <v>#DIV/0!</v>
      </c>
      <c r="WF12" s="176" t="s">
        <v>142</v>
      </c>
      <c r="WG12" s="177" t="e">
        <f>IF(WA12=0," ",(WE12*WD12))/7.5*3</f>
        <v>#DIV/0!</v>
      </c>
      <c r="WH12" s="217" t="str">
        <f>IF(WJ12=0," ",VLOOKUP(WJ12,PROTOKOL!$A:$F,6,FALSE))</f>
        <v xml:space="preserve"> </v>
      </c>
      <c r="WI12" s="43"/>
      <c r="WJ12" s="43"/>
      <c r="WK12" s="43"/>
      <c r="WL12" s="91" t="str">
        <f>IF(WJ12=0," ",(VLOOKUP(WJ12,PROTOKOL!$A$1:$E$29,2,FALSE))*WK12)</f>
        <v xml:space="preserve"> </v>
      </c>
      <c r="WM12" s="175" t="str">
        <f t="shared" si="55"/>
        <v xml:space="preserve"> </v>
      </c>
      <c r="WN12" s="176" t="str">
        <f>IF(WJ12=0," ",VLOOKUP(WJ12,PROTOKOL!$A:$E,5,FALSE))</f>
        <v xml:space="preserve"> </v>
      </c>
      <c r="WO12" s="212" t="str">
        <f t="shared" si="156"/>
        <v xml:space="preserve"> </v>
      </c>
      <c r="WP12" s="176">
        <f t="shared" si="157"/>
        <v>0</v>
      </c>
      <c r="WQ12" s="177" t="str">
        <f t="shared" si="158"/>
        <v xml:space="preserve"> </v>
      </c>
      <c r="WS12" s="173">
        <v>28</v>
      </c>
      <c r="WT12" s="229"/>
      <c r="WU12" s="174" t="str">
        <f>IF(WW12=0," ",VLOOKUP(WW12,PROTOKOL!$A:$F,6,FALSE))</f>
        <v xml:space="preserve"> </v>
      </c>
      <c r="WV12" s="43"/>
      <c r="WW12" s="43"/>
      <c r="WX12" s="43"/>
      <c r="WY12" s="42" t="str">
        <f>IF(WW12=0," ",(VLOOKUP(WW12,PROTOKOL!$A$1:$E$29,2,FALSE))*WX12)</f>
        <v xml:space="preserve"> </v>
      </c>
      <c r="WZ12" s="175" t="str">
        <f t="shared" si="56"/>
        <v xml:space="preserve"> </v>
      </c>
      <c r="XA12" s="212" t="str">
        <f>IF(WW12=0," ",VLOOKUP(WW12,PROTOKOL!$A:$E,5,FALSE))</f>
        <v xml:space="preserve"> </v>
      </c>
      <c r="XB12" s="176" t="s">
        <v>142</v>
      </c>
      <c r="XC12" s="177" t="str">
        <f t="shared" si="159"/>
        <v xml:space="preserve"> </v>
      </c>
      <c r="XD12" s="217" t="str">
        <f>IF(XF12=0," ",VLOOKUP(XF12,PROTOKOL!$A:$F,6,FALSE))</f>
        <v xml:space="preserve"> </v>
      </c>
      <c r="XE12" s="43"/>
      <c r="XF12" s="43"/>
      <c r="XG12" s="43"/>
      <c r="XH12" s="91" t="str">
        <f>IF(XF12=0," ",(VLOOKUP(XF12,PROTOKOL!$A$1:$E$29,2,FALSE))*XG12)</f>
        <v xml:space="preserve"> </v>
      </c>
      <c r="XI12" s="175" t="str">
        <f t="shared" si="57"/>
        <v xml:space="preserve"> </v>
      </c>
      <c r="XJ12" s="176" t="str">
        <f>IF(XF12=0," ",VLOOKUP(XF12,PROTOKOL!$A:$E,5,FALSE))</f>
        <v xml:space="preserve"> </v>
      </c>
      <c r="XK12" s="212" t="str">
        <f t="shared" si="160"/>
        <v xml:space="preserve"> </v>
      </c>
      <c r="XL12" s="176">
        <f t="shared" si="161"/>
        <v>0</v>
      </c>
      <c r="XM12" s="177" t="str">
        <f t="shared" si="162"/>
        <v xml:space="preserve"> </v>
      </c>
      <c r="XO12" s="173">
        <v>28</v>
      </c>
      <c r="XP12" s="229"/>
      <c r="XQ12" s="174" t="str">
        <f>IF(XS12=0," ",VLOOKUP(XS12,PROTOKOL!$A:$F,6,FALSE))</f>
        <v>ÜRÜN KONTROL</v>
      </c>
      <c r="XR12" s="43">
        <v>1</v>
      </c>
      <c r="XS12" s="43">
        <v>20</v>
      </c>
      <c r="XT12" s="43">
        <v>1</v>
      </c>
      <c r="XU12" s="42">
        <f>IF(XS12=0," ",(VLOOKUP(XS12,PROTOKOL!$A$1:$E$29,2,FALSE))*XT12)</f>
        <v>0</v>
      </c>
      <c r="XV12" s="175">
        <f t="shared" si="58"/>
        <v>1</v>
      </c>
      <c r="XW12" s="212" t="e">
        <f>IF(XS12=0," ",VLOOKUP(XS12,PROTOKOL!$A:$E,5,FALSE))</f>
        <v>#DIV/0!</v>
      </c>
      <c r="XX12" s="176" t="s">
        <v>142</v>
      </c>
      <c r="XY12" s="177" t="e">
        <f>IF(XS12=0," ",(XW12*XV12))/7.5*1</f>
        <v>#DIV/0!</v>
      </c>
      <c r="XZ12" s="217" t="str">
        <f>IF(YB12=0," ",VLOOKUP(YB12,PROTOKOL!$A:$F,6,FALSE))</f>
        <v xml:space="preserve"> </v>
      </c>
      <c r="YA12" s="43"/>
      <c r="YB12" s="43"/>
      <c r="YC12" s="43"/>
      <c r="YD12" s="91" t="str">
        <f>IF(YB12=0," ",(VLOOKUP(YB12,PROTOKOL!$A$1:$E$29,2,FALSE))*YC12)</f>
        <v xml:space="preserve"> </v>
      </c>
      <c r="YE12" s="175" t="str">
        <f t="shared" si="59"/>
        <v xml:space="preserve"> </v>
      </c>
      <c r="YF12" s="176" t="str">
        <f>IF(YB12=0," ",VLOOKUP(YB12,PROTOKOL!$A:$E,5,FALSE))</f>
        <v xml:space="preserve"> </v>
      </c>
      <c r="YG12" s="212" t="str">
        <f t="shared" si="164"/>
        <v xml:space="preserve"> </v>
      </c>
      <c r="YH12" s="176">
        <f t="shared" si="165"/>
        <v>0</v>
      </c>
      <c r="YI12" s="177" t="str">
        <f t="shared" si="166"/>
        <v xml:space="preserve"> </v>
      </c>
    </row>
    <row r="13" spans="1:659" ht="13.8">
      <c r="A13" s="173">
        <v>28</v>
      </c>
      <c r="B13" s="230"/>
      <c r="C13" s="174" t="str">
        <f>IF(E13=0," ",VLOOKUP(E13,PROTOKOL!$A:$F,6,FALSE))</f>
        <v xml:space="preserve"> </v>
      </c>
      <c r="D13" s="43"/>
      <c r="E13" s="43"/>
      <c r="F13" s="43"/>
      <c r="G13" s="42" t="str">
        <f>IF(E13=0," ",(VLOOKUP(E13,PROTOKOL!$A$1:$E$29,2,FALSE))*F13)</f>
        <v xml:space="preserve"> </v>
      </c>
      <c r="H13" s="175" t="str">
        <f t="shared" si="0"/>
        <v xml:space="preserve"> </v>
      </c>
      <c r="I13" s="212" t="str">
        <f>IF(E13=0," ",VLOOKUP(E13,PROTOKOL!$A:$E,5,FALSE))</f>
        <v xml:space="preserve"> </v>
      </c>
      <c r="J13" s="176" t="s">
        <v>142</v>
      </c>
      <c r="K13" s="177" t="str">
        <f t="shared" si="60"/>
        <v xml:space="preserve"> </v>
      </c>
      <c r="L13" s="217" t="str">
        <f>IF(N13=0," ",VLOOKUP(N13,PROTOKOL!$A:$F,6,FALSE))</f>
        <v xml:space="preserve"> </v>
      </c>
      <c r="M13" s="43"/>
      <c r="N13" s="43"/>
      <c r="O13" s="43"/>
      <c r="P13" s="91" t="str">
        <f>IF(N13=0," ",(VLOOKUP(N13,PROTOKOL!$A$1:$E$29,2,FALSE))*O13)</f>
        <v xml:space="preserve"> </v>
      </c>
      <c r="Q13" s="175" t="str">
        <f t="shared" si="1"/>
        <v xml:space="preserve"> </v>
      </c>
      <c r="R13" s="176" t="str">
        <f>IF(N13=0," ",VLOOKUP(N13,PROTOKOL!$A:$E,5,FALSE))</f>
        <v xml:space="preserve"> </v>
      </c>
      <c r="S13" s="212" t="str">
        <f t="shared" si="61"/>
        <v xml:space="preserve"> </v>
      </c>
      <c r="T13" s="176">
        <f t="shared" si="62"/>
        <v>0</v>
      </c>
      <c r="U13" s="177" t="str">
        <f t="shared" si="63"/>
        <v xml:space="preserve"> </v>
      </c>
      <c r="W13" s="173">
        <v>28</v>
      </c>
      <c r="X13" s="230"/>
      <c r="Y13" s="174" t="str">
        <f>IF(AA13=0," ",VLOOKUP(AA13,PROTOKOL!$A:$F,6,FALSE))</f>
        <v xml:space="preserve"> </v>
      </c>
      <c r="Z13" s="43"/>
      <c r="AA13" s="43"/>
      <c r="AB13" s="43"/>
      <c r="AC13" s="42" t="str">
        <f>IF(AA13=0," ",(VLOOKUP(AA13,PROTOKOL!$A$1:$E$29,2,FALSE))*AB13)</f>
        <v xml:space="preserve"> </v>
      </c>
      <c r="AD13" s="175" t="str">
        <f t="shared" si="2"/>
        <v xml:space="preserve"> </v>
      </c>
      <c r="AE13" s="212" t="str">
        <f>IF(AA13=0," ",VLOOKUP(AA13,PROTOKOL!$A:$E,5,FALSE))</f>
        <v xml:space="preserve"> </v>
      </c>
      <c r="AF13" s="176" t="s">
        <v>142</v>
      </c>
      <c r="AG13" s="177" t="str">
        <f t="shared" si="167"/>
        <v xml:space="preserve"> </v>
      </c>
      <c r="AH13" s="217" t="str">
        <f>IF(AJ13=0," ",VLOOKUP(AJ13,PROTOKOL!$A:$F,6,FALSE))</f>
        <v xml:space="preserve"> </v>
      </c>
      <c r="AI13" s="43"/>
      <c r="AJ13" s="43"/>
      <c r="AK13" s="43"/>
      <c r="AL13" s="91" t="str">
        <f>IF(AJ13=0," ",(VLOOKUP(AJ13,PROTOKOL!$A$1:$E$29,2,FALSE))*AK13)</f>
        <v xml:space="preserve"> </v>
      </c>
      <c r="AM13" s="175" t="str">
        <f t="shared" si="3"/>
        <v xml:space="preserve"> </v>
      </c>
      <c r="AN13" s="176" t="str">
        <f>IF(AJ13=0," ",VLOOKUP(AJ13,PROTOKOL!$A:$E,5,FALSE))</f>
        <v xml:space="preserve"> </v>
      </c>
      <c r="AO13" s="212" t="str">
        <f t="shared" si="64"/>
        <v xml:space="preserve"> </v>
      </c>
      <c r="AP13" s="176">
        <f t="shared" si="65"/>
        <v>0</v>
      </c>
      <c r="AQ13" s="177" t="str">
        <f t="shared" si="66"/>
        <v xml:space="preserve"> </v>
      </c>
      <c r="AS13" s="173">
        <v>28</v>
      </c>
      <c r="AT13" s="230"/>
      <c r="AU13" s="174" t="str">
        <f>IF(AW13=0," ",VLOOKUP(AW13,PROTOKOL!$A:$F,6,FALSE))</f>
        <v xml:space="preserve"> </v>
      </c>
      <c r="AV13" s="43"/>
      <c r="AW13" s="43"/>
      <c r="AX13" s="43"/>
      <c r="AY13" s="42" t="str">
        <f>IF(AW13=0," ",(VLOOKUP(AW13,PROTOKOL!$A$1:$E$29,2,FALSE))*AX13)</f>
        <v xml:space="preserve"> </v>
      </c>
      <c r="AZ13" s="175" t="str">
        <f t="shared" si="4"/>
        <v xml:space="preserve"> </v>
      </c>
      <c r="BA13" s="212" t="str">
        <f>IF(AW13=0," ",VLOOKUP(AW13,PROTOKOL!$A:$E,5,FALSE))</f>
        <v xml:space="preserve"> </v>
      </c>
      <c r="BB13" s="176" t="s">
        <v>142</v>
      </c>
      <c r="BC13" s="177" t="str">
        <f t="shared" si="168"/>
        <v xml:space="preserve"> </v>
      </c>
      <c r="BD13" s="217" t="str">
        <f>IF(BF13=0," ",VLOOKUP(BF13,PROTOKOL!$A:$F,6,FALSE))</f>
        <v xml:space="preserve"> </v>
      </c>
      <c r="BE13" s="43"/>
      <c r="BF13" s="43"/>
      <c r="BG13" s="43"/>
      <c r="BH13" s="91" t="str">
        <f>IF(BF13=0," ",(VLOOKUP(BF13,PROTOKOL!$A$1:$E$29,2,FALSE))*BG13)</f>
        <v xml:space="preserve"> </v>
      </c>
      <c r="BI13" s="175" t="str">
        <f t="shared" si="5"/>
        <v xml:space="preserve"> </v>
      </c>
      <c r="BJ13" s="176" t="str">
        <f>IF(BF13=0," ",VLOOKUP(BF13,PROTOKOL!$A:$E,5,FALSE))</f>
        <v xml:space="preserve"> </v>
      </c>
      <c r="BK13" s="212" t="str">
        <f t="shared" si="169"/>
        <v xml:space="preserve"> </v>
      </c>
      <c r="BL13" s="176">
        <f t="shared" si="67"/>
        <v>0</v>
      </c>
      <c r="BM13" s="177" t="str">
        <f t="shared" si="68"/>
        <v xml:space="preserve"> </v>
      </c>
      <c r="BO13" s="173">
        <v>28</v>
      </c>
      <c r="BP13" s="230"/>
      <c r="BQ13" s="174" t="str">
        <f>IF(BS13=0," ",VLOOKUP(BS13,PROTOKOL!$A:$F,6,FALSE))</f>
        <v xml:space="preserve"> </v>
      </c>
      <c r="BR13" s="43"/>
      <c r="BS13" s="43"/>
      <c r="BT13" s="43"/>
      <c r="BU13" s="42" t="str">
        <f>IF(BS13=0," ",(VLOOKUP(BS13,PROTOKOL!$A$1:$E$29,2,FALSE))*BT13)</f>
        <v xml:space="preserve"> </v>
      </c>
      <c r="BV13" s="175" t="str">
        <f t="shared" si="6"/>
        <v xml:space="preserve"> </v>
      </c>
      <c r="BW13" s="212" t="str">
        <f>IF(BS13=0," ",VLOOKUP(BS13,PROTOKOL!$A:$E,5,FALSE))</f>
        <v xml:space="preserve"> </v>
      </c>
      <c r="BX13" s="176" t="s">
        <v>142</v>
      </c>
      <c r="BY13" s="177" t="str">
        <f t="shared" si="170"/>
        <v xml:space="preserve"> </v>
      </c>
      <c r="BZ13" s="217" t="str">
        <f>IF(CB13=0," ",VLOOKUP(CB13,PROTOKOL!$A:$F,6,FALSE))</f>
        <v xml:space="preserve"> </v>
      </c>
      <c r="CA13" s="43"/>
      <c r="CB13" s="43"/>
      <c r="CC13" s="43"/>
      <c r="CD13" s="91" t="str">
        <f>IF(CB13=0," ",(VLOOKUP(CB13,PROTOKOL!$A$1:$E$29,2,FALSE))*CC13)</f>
        <v xml:space="preserve"> </v>
      </c>
      <c r="CE13" s="175" t="str">
        <f t="shared" si="7"/>
        <v xml:space="preserve"> </v>
      </c>
      <c r="CF13" s="176" t="str">
        <f>IF(CB13=0," ",VLOOKUP(CB13,PROTOKOL!$A:$E,5,FALSE))</f>
        <v xml:space="preserve"> </v>
      </c>
      <c r="CG13" s="212" t="str">
        <f t="shared" si="69"/>
        <v xml:space="preserve"> </v>
      </c>
      <c r="CH13" s="176">
        <f t="shared" si="70"/>
        <v>0</v>
      </c>
      <c r="CI13" s="177" t="str">
        <f t="shared" si="71"/>
        <v xml:space="preserve"> </v>
      </c>
      <c r="CK13" s="173">
        <v>28</v>
      </c>
      <c r="CL13" s="230"/>
      <c r="CM13" s="174" t="str">
        <f>IF(CO13=0," ",VLOOKUP(CO13,PROTOKOL!$A:$F,6,FALSE))</f>
        <v xml:space="preserve"> </v>
      </c>
      <c r="CN13" s="43"/>
      <c r="CO13" s="43"/>
      <c r="CP13" s="43"/>
      <c r="CQ13" s="42" t="str">
        <f>IF(CO13=0," ",(VLOOKUP(CO13,PROTOKOL!$A$1:$E$29,2,FALSE))*CP13)</f>
        <v xml:space="preserve"> </v>
      </c>
      <c r="CR13" s="175" t="str">
        <f t="shared" si="8"/>
        <v xml:space="preserve"> </v>
      </c>
      <c r="CS13" s="212" t="str">
        <f>IF(CO13=0," ",VLOOKUP(CO13,PROTOKOL!$A:$E,5,FALSE))</f>
        <v xml:space="preserve"> </v>
      </c>
      <c r="CT13" s="176" t="s">
        <v>142</v>
      </c>
      <c r="CU13" s="177" t="str">
        <f t="shared" si="171"/>
        <v xml:space="preserve"> </v>
      </c>
      <c r="CV13" s="217" t="str">
        <f>IF(CX13=0," ",VLOOKUP(CX13,PROTOKOL!$A:$F,6,FALSE))</f>
        <v xml:space="preserve"> </v>
      </c>
      <c r="CW13" s="43"/>
      <c r="CX13" s="43"/>
      <c r="CY13" s="43"/>
      <c r="CZ13" s="91" t="str">
        <f>IF(CX13=0," ",(VLOOKUP(CX13,PROTOKOL!$A$1:$E$29,2,FALSE))*CY13)</f>
        <v xml:space="preserve"> </v>
      </c>
      <c r="DA13" s="175" t="str">
        <f t="shared" si="9"/>
        <v xml:space="preserve"> </v>
      </c>
      <c r="DB13" s="176" t="str">
        <f>IF(CX13=0," ",VLOOKUP(CX13,PROTOKOL!$A:$E,5,FALSE))</f>
        <v xml:space="preserve"> </v>
      </c>
      <c r="DC13" s="212" t="str">
        <f t="shared" si="72"/>
        <v xml:space="preserve"> </v>
      </c>
      <c r="DD13" s="176">
        <f t="shared" si="73"/>
        <v>0</v>
      </c>
      <c r="DE13" s="177" t="str">
        <f t="shared" si="74"/>
        <v xml:space="preserve"> </v>
      </c>
      <c r="DG13" s="173">
        <v>28</v>
      </c>
      <c r="DH13" s="230"/>
      <c r="DI13" s="174" t="str">
        <f>IF(DK13=0," ",VLOOKUP(DK13,PROTOKOL!$A:$F,6,FALSE))</f>
        <v xml:space="preserve"> </v>
      </c>
      <c r="DJ13" s="43"/>
      <c r="DK13" s="43"/>
      <c r="DL13" s="43"/>
      <c r="DM13" s="42" t="str">
        <f>IF(DK13=0," ",(VLOOKUP(DK13,PROTOKOL!$A$1:$E$29,2,FALSE))*DL13)</f>
        <v xml:space="preserve"> </v>
      </c>
      <c r="DN13" s="175" t="str">
        <f t="shared" si="10"/>
        <v xml:space="preserve"> </v>
      </c>
      <c r="DO13" s="212" t="str">
        <f>IF(DK13=0," ",VLOOKUP(DK13,PROTOKOL!$A:$E,5,FALSE))</f>
        <v xml:space="preserve"> </v>
      </c>
      <c r="DP13" s="176" t="s">
        <v>142</v>
      </c>
      <c r="DQ13" s="177" t="str">
        <f t="shared" si="75"/>
        <v xml:space="preserve"> </v>
      </c>
      <c r="DR13" s="217" t="str">
        <f>IF(DT13=0," ",VLOOKUP(DT13,PROTOKOL!$A:$F,6,FALSE))</f>
        <v xml:space="preserve"> </v>
      </c>
      <c r="DS13" s="43"/>
      <c r="DT13" s="43"/>
      <c r="DU13" s="43"/>
      <c r="DV13" s="91" t="str">
        <f>IF(DT13=0," ",(VLOOKUP(DT13,PROTOKOL!$A$1:$E$29,2,FALSE))*DU13)</f>
        <v xml:space="preserve"> </v>
      </c>
      <c r="DW13" s="175" t="str">
        <f t="shared" si="11"/>
        <v xml:space="preserve"> </v>
      </c>
      <c r="DX13" s="176" t="str">
        <f>IF(DT13=0," ",VLOOKUP(DT13,PROTOKOL!$A:$E,5,FALSE))</f>
        <v xml:space="preserve"> </v>
      </c>
      <c r="DY13" s="212" t="str">
        <f t="shared" si="76"/>
        <v xml:space="preserve"> </v>
      </c>
      <c r="DZ13" s="176">
        <f t="shared" si="77"/>
        <v>0</v>
      </c>
      <c r="EA13" s="177" t="str">
        <f t="shared" si="78"/>
        <v xml:space="preserve"> </v>
      </c>
      <c r="EC13" s="173">
        <v>28</v>
      </c>
      <c r="ED13" s="230"/>
      <c r="EE13" s="174" t="str">
        <f>IF(EG13=0," ",VLOOKUP(EG13,PROTOKOL!$A:$F,6,FALSE))</f>
        <v xml:space="preserve"> </v>
      </c>
      <c r="EF13" s="43"/>
      <c r="EG13" s="43"/>
      <c r="EH13" s="43"/>
      <c r="EI13" s="42" t="str">
        <f>IF(EG13=0," ",(VLOOKUP(EG13,PROTOKOL!$A$1:$E$29,2,FALSE))*EH13)</f>
        <v xml:space="preserve"> </v>
      </c>
      <c r="EJ13" s="175" t="str">
        <f t="shared" si="12"/>
        <v xml:space="preserve"> </v>
      </c>
      <c r="EK13" s="212" t="str">
        <f>IF(EG13=0," ",VLOOKUP(EG13,PROTOKOL!$A:$E,5,FALSE))</f>
        <v xml:space="preserve"> </v>
      </c>
      <c r="EL13" s="176" t="s">
        <v>142</v>
      </c>
      <c r="EM13" s="177" t="str">
        <f t="shared" si="79"/>
        <v xml:space="preserve"> </v>
      </c>
      <c r="EN13" s="217" t="str">
        <f>IF(EP13=0," ",VLOOKUP(EP13,PROTOKOL!$A:$F,6,FALSE))</f>
        <v xml:space="preserve"> </v>
      </c>
      <c r="EO13" s="43"/>
      <c r="EP13" s="43"/>
      <c r="EQ13" s="43"/>
      <c r="ER13" s="91" t="str">
        <f>IF(EP13=0," ",(VLOOKUP(EP13,PROTOKOL!$A$1:$E$29,2,FALSE))*EQ13)</f>
        <v xml:space="preserve"> </v>
      </c>
      <c r="ES13" s="175" t="str">
        <f t="shared" si="13"/>
        <v xml:space="preserve"> </v>
      </c>
      <c r="ET13" s="176" t="str">
        <f>IF(EP13=0," ",VLOOKUP(EP13,PROTOKOL!$A:$E,5,FALSE))</f>
        <v xml:space="preserve"> </v>
      </c>
      <c r="EU13" s="212" t="str">
        <f t="shared" si="80"/>
        <v xml:space="preserve"> </v>
      </c>
      <c r="EV13" s="176">
        <f t="shared" si="81"/>
        <v>0</v>
      </c>
      <c r="EW13" s="177" t="str">
        <f t="shared" si="82"/>
        <v xml:space="preserve"> </v>
      </c>
      <c r="EY13" s="173">
        <v>28</v>
      </c>
      <c r="EZ13" s="230"/>
      <c r="FA13" s="174" t="str">
        <f>IF(FC13=0," ",VLOOKUP(FC13,PROTOKOL!$A:$F,6,FALSE))</f>
        <v xml:space="preserve"> </v>
      </c>
      <c r="FB13" s="43"/>
      <c r="FC13" s="43"/>
      <c r="FD13" s="43"/>
      <c r="FE13" s="42" t="str">
        <f>IF(FC13=0," ",(VLOOKUP(FC13,PROTOKOL!$A$1:$E$29,2,FALSE))*FD13)</f>
        <v xml:space="preserve"> </v>
      </c>
      <c r="FF13" s="175" t="str">
        <f t="shared" si="14"/>
        <v xml:space="preserve"> </v>
      </c>
      <c r="FG13" s="212" t="str">
        <f>IF(FC13=0," ",VLOOKUP(FC13,PROTOKOL!$A:$E,5,FALSE))</f>
        <v xml:space="preserve"> </v>
      </c>
      <c r="FH13" s="176" t="s">
        <v>142</v>
      </c>
      <c r="FI13" s="177" t="str">
        <f t="shared" si="83"/>
        <v xml:space="preserve"> </v>
      </c>
      <c r="FJ13" s="217" t="str">
        <f>IF(FL13=0," ",VLOOKUP(FL13,PROTOKOL!$A:$F,6,FALSE))</f>
        <v xml:space="preserve"> </v>
      </c>
      <c r="FK13" s="43"/>
      <c r="FL13" s="43"/>
      <c r="FM13" s="43"/>
      <c r="FN13" s="91" t="str">
        <f>IF(FL13=0," ",(VLOOKUP(FL13,PROTOKOL!$A$1:$E$29,2,FALSE))*FM13)</f>
        <v xml:space="preserve"> </v>
      </c>
      <c r="FO13" s="175" t="str">
        <f t="shared" si="15"/>
        <v xml:space="preserve"> </v>
      </c>
      <c r="FP13" s="176" t="str">
        <f>IF(FL13=0," ",VLOOKUP(FL13,PROTOKOL!$A:$E,5,FALSE))</f>
        <v xml:space="preserve"> </v>
      </c>
      <c r="FQ13" s="212" t="str">
        <f t="shared" si="84"/>
        <v xml:space="preserve"> </v>
      </c>
      <c r="FR13" s="176">
        <f t="shared" si="85"/>
        <v>0</v>
      </c>
      <c r="FS13" s="177" t="str">
        <f t="shared" si="86"/>
        <v xml:space="preserve"> </v>
      </c>
      <c r="FU13" s="173">
        <v>28</v>
      </c>
      <c r="FV13" s="230"/>
      <c r="FW13" s="174" t="str">
        <f>IF(FY13=0," ",VLOOKUP(FY13,PROTOKOL!$A:$F,6,FALSE))</f>
        <v xml:space="preserve"> </v>
      </c>
      <c r="FX13" s="43"/>
      <c r="FY13" s="43"/>
      <c r="FZ13" s="43"/>
      <c r="GA13" s="42" t="str">
        <f>IF(FY13=0," ",(VLOOKUP(FY13,PROTOKOL!$A$1:$E$29,2,FALSE))*FZ13)</f>
        <v xml:space="preserve"> </v>
      </c>
      <c r="GB13" s="175" t="str">
        <f t="shared" si="16"/>
        <v xml:space="preserve"> </v>
      </c>
      <c r="GC13" s="212" t="str">
        <f>IF(FY13=0," ",VLOOKUP(FY13,PROTOKOL!$A:$E,5,FALSE))</f>
        <v xml:space="preserve"> </v>
      </c>
      <c r="GD13" s="176" t="s">
        <v>142</v>
      </c>
      <c r="GE13" s="177" t="str">
        <f t="shared" si="87"/>
        <v xml:space="preserve"> </v>
      </c>
      <c r="GF13" s="217" t="str">
        <f>IF(GH13=0," ",VLOOKUP(GH13,PROTOKOL!$A:$F,6,FALSE))</f>
        <v xml:space="preserve"> </v>
      </c>
      <c r="GG13" s="43"/>
      <c r="GH13" s="43"/>
      <c r="GI13" s="43"/>
      <c r="GJ13" s="91" t="str">
        <f>IF(GH13=0," ",(VLOOKUP(GH13,PROTOKOL!$A$1:$E$29,2,FALSE))*GI13)</f>
        <v xml:space="preserve"> </v>
      </c>
      <c r="GK13" s="175" t="str">
        <f t="shared" si="17"/>
        <v xml:space="preserve"> </v>
      </c>
      <c r="GL13" s="176" t="str">
        <f>IF(GH13=0," ",VLOOKUP(GH13,PROTOKOL!$A:$E,5,FALSE))</f>
        <v xml:space="preserve"> </v>
      </c>
      <c r="GM13" s="212" t="str">
        <f t="shared" si="88"/>
        <v xml:space="preserve"> </v>
      </c>
      <c r="GN13" s="176">
        <f t="shared" si="89"/>
        <v>0</v>
      </c>
      <c r="GO13" s="177" t="str">
        <f t="shared" si="90"/>
        <v xml:space="preserve"> </v>
      </c>
      <c r="GQ13" s="173">
        <v>28</v>
      </c>
      <c r="GR13" s="230"/>
      <c r="GS13" s="174" t="str">
        <f>IF(GU13=0," ",VLOOKUP(GU13,PROTOKOL!$A:$F,6,FALSE))</f>
        <v xml:space="preserve"> </v>
      </c>
      <c r="GT13" s="43"/>
      <c r="GU13" s="43"/>
      <c r="GV13" s="43"/>
      <c r="GW13" s="42" t="str">
        <f>IF(GU13=0," ",(VLOOKUP(GU13,PROTOKOL!$A$1:$E$29,2,FALSE))*GV13)</f>
        <v xml:space="preserve"> </v>
      </c>
      <c r="GX13" s="175" t="str">
        <f t="shared" si="18"/>
        <v xml:space="preserve"> </v>
      </c>
      <c r="GY13" s="212" t="str">
        <f>IF(GU13=0," ",VLOOKUP(GU13,PROTOKOL!$A:$E,5,FALSE))</f>
        <v xml:space="preserve"> </v>
      </c>
      <c r="GZ13" s="176" t="s">
        <v>142</v>
      </c>
      <c r="HA13" s="177" t="str">
        <f t="shared" si="91"/>
        <v xml:space="preserve"> </v>
      </c>
      <c r="HB13" s="217" t="str">
        <f>IF(HD13=0," ",VLOOKUP(HD13,PROTOKOL!$A:$F,6,FALSE))</f>
        <v xml:space="preserve"> </v>
      </c>
      <c r="HC13" s="43"/>
      <c r="HD13" s="43"/>
      <c r="HE13" s="43"/>
      <c r="HF13" s="91" t="str">
        <f>IF(HD13=0," ",(VLOOKUP(HD13,PROTOKOL!$A$1:$E$29,2,FALSE))*HE13)</f>
        <v xml:space="preserve"> </v>
      </c>
      <c r="HG13" s="175" t="str">
        <f t="shared" si="19"/>
        <v xml:space="preserve"> </v>
      </c>
      <c r="HH13" s="176" t="str">
        <f>IF(HD13=0," ",VLOOKUP(HD13,PROTOKOL!$A:$E,5,FALSE))</f>
        <v xml:space="preserve"> </v>
      </c>
      <c r="HI13" s="212" t="str">
        <f t="shared" si="172"/>
        <v xml:space="preserve"> </v>
      </c>
      <c r="HJ13" s="176">
        <f t="shared" si="92"/>
        <v>0</v>
      </c>
      <c r="HK13" s="177" t="str">
        <f t="shared" si="93"/>
        <v xml:space="preserve"> </v>
      </c>
      <c r="HM13" s="173">
        <v>28</v>
      </c>
      <c r="HN13" s="230"/>
      <c r="HO13" s="174" t="str">
        <f>IF(HQ13=0," ",VLOOKUP(HQ13,PROTOKOL!$A:$F,6,FALSE))</f>
        <v xml:space="preserve"> </v>
      </c>
      <c r="HP13" s="43"/>
      <c r="HQ13" s="43"/>
      <c r="HR13" s="43"/>
      <c r="HS13" s="42" t="str">
        <f>IF(HQ13=0," ",(VLOOKUP(HQ13,PROTOKOL!$A$1:$E$29,2,FALSE))*HR13)</f>
        <v xml:space="preserve"> </v>
      </c>
      <c r="HT13" s="175" t="str">
        <f t="shared" si="20"/>
        <v xml:space="preserve"> </v>
      </c>
      <c r="HU13" s="212" t="str">
        <f>IF(HQ13=0," ",VLOOKUP(HQ13,PROTOKOL!$A:$E,5,FALSE))</f>
        <v xml:space="preserve"> </v>
      </c>
      <c r="HV13" s="176" t="s">
        <v>142</v>
      </c>
      <c r="HW13" s="177" t="str">
        <f t="shared" si="94"/>
        <v xml:space="preserve"> </v>
      </c>
      <c r="HX13" s="217" t="str">
        <f>IF(HZ13=0," ",VLOOKUP(HZ13,PROTOKOL!$A:$F,6,FALSE))</f>
        <v xml:space="preserve"> </v>
      </c>
      <c r="HY13" s="43"/>
      <c r="HZ13" s="43"/>
      <c r="IA13" s="43"/>
      <c r="IB13" s="91" t="str">
        <f>IF(HZ13=0," ",(VLOOKUP(HZ13,PROTOKOL!$A$1:$E$29,2,FALSE))*IA13)</f>
        <v xml:space="preserve"> </v>
      </c>
      <c r="IC13" s="175" t="str">
        <f t="shared" si="21"/>
        <v xml:space="preserve"> </v>
      </c>
      <c r="ID13" s="176" t="str">
        <f>IF(HZ13=0," ",VLOOKUP(HZ13,PROTOKOL!$A:$E,5,FALSE))</f>
        <v xml:space="preserve"> </v>
      </c>
      <c r="IE13" s="212" t="str">
        <f t="shared" si="95"/>
        <v xml:space="preserve"> </v>
      </c>
      <c r="IF13" s="176">
        <f t="shared" si="96"/>
        <v>0</v>
      </c>
      <c r="IG13" s="177" t="str">
        <f t="shared" si="97"/>
        <v xml:space="preserve"> </v>
      </c>
      <c r="II13" s="173">
        <v>28</v>
      </c>
      <c r="IJ13" s="230"/>
      <c r="IK13" s="174" t="str">
        <f>IF(IM13=0," ",VLOOKUP(IM13,PROTOKOL!$A:$F,6,FALSE))</f>
        <v xml:space="preserve"> </v>
      </c>
      <c r="IL13" s="43"/>
      <c r="IM13" s="43"/>
      <c r="IN13" s="43"/>
      <c r="IO13" s="42" t="str">
        <f>IF(IM13=0," ",(VLOOKUP(IM13,PROTOKOL!$A$1:$E$29,2,FALSE))*IN13)</f>
        <v xml:space="preserve"> </v>
      </c>
      <c r="IP13" s="175" t="str">
        <f t="shared" si="22"/>
        <v xml:space="preserve"> </v>
      </c>
      <c r="IQ13" s="212" t="str">
        <f>IF(IM13=0," ",VLOOKUP(IM13,PROTOKOL!$A:$E,5,FALSE))</f>
        <v xml:space="preserve"> </v>
      </c>
      <c r="IR13" s="176" t="s">
        <v>142</v>
      </c>
      <c r="IS13" s="177" t="str">
        <f t="shared" si="98"/>
        <v xml:space="preserve"> </v>
      </c>
      <c r="IT13" s="217" t="str">
        <f>IF(IV13=0," ",VLOOKUP(IV13,PROTOKOL!$A:$F,6,FALSE))</f>
        <v xml:space="preserve"> </v>
      </c>
      <c r="IU13" s="43"/>
      <c r="IV13" s="43"/>
      <c r="IW13" s="43"/>
      <c r="IX13" s="91" t="str">
        <f>IF(IV13=0," ",(VLOOKUP(IV13,PROTOKOL!$A$1:$E$29,2,FALSE))*IW13)</f>
        <v xml:space="preserve"> </v>
      </c>
      <c r="IY13" s="175" t="str">
        <f t="shared" si="23"/>
        <v xml:space="preserve"> </v>
      </c>
      <c r="IZ13" s="176" t="str">
        <f>IF(IV13=0," ",VLOOKUP(IV13,PROTOKOL!$A:$E,5,FALSE))</f>
        <v xml:space="preserve"> </v>
      </c>
      <c r="JA13" s="212" t="str">
        <f t="shared" si="99"/>
        <v xml:space="preserve"> </v>
      </c>
      <c r="JB13" s="176">
        <f t="shared" si="100"/>
        <v>0</v>
      </c>
      <c r="JC13" s="177" t="str">
        <f t="shared" si="101"/>
        <v xml:space="preserve"> </v>
      </c>
      <c r="JE13" s="173">
        <v>28</v>
      </c>
      <c r="JF13" s="230"/>
      <c r="JG13" s="174" t="str">
        <f>IF(JI13=0," ",VLOOKUP(JI13,PROTOKOL!$A:$F,6,FALSE))</f>
        <v xml:space="preserve"> </v>
      </c>
      <c r="JH13" s="43"/>
      <c r="JI13" s="43"/>
      <c r="JJ13" s="43"/>
      <c r="JK13" s="42" t="str">
        <f>IF(JI13=0," ",(VLOOKUP(JI13,PROTOKOL!$A$1:$E$29,2,FALSE))*JJ13)</f>
        <v xml:space="preserve"> </v>
      </c>
      <c r="JL13" s="175" t="str">
        <f t="shared" si="24"/>
        <v xml:space="preserve"> </v>
      </c>
      <c r="JM13" s="212" t="str">
        <f>IF(JI13=0," ",VLOOKUP(JI13,PROTOKOL!$A:$E,5,FALSE))</f>
        <v xml:space="preserve"> </v>
      </c>
      <c r="JN13" s="176" t="s">
        <v>142</v>
      </c>
      <c r="JO13" s="177" t="str">
        <f t="shared" si="102"/>
        <v xml:space="preserve"> </v>
      </c>
      <c r="JP13" s="217" t="str">
        <f>IF(JR13=0," ",VLOOKUP(JR13,PROTOKOL!$A:$F,6,FALSE))</f>
        <v xml:space="preserve"> </v>
      </c>
      <c r="JQ13" s="43"/>
      <c r="JR13" s="43"/>
      <c r="JS13" s="43"/>
      <c r="JT13" s="91" t="str">
        <f>IF(JR13=0," ",(VLOOKUP(JR13,PROTOKOL!$A$1:$E$29,2,FALSE))*JS13)</f>
        <v xml:space="preserve"> </v>
      </c>
      <c r="JU13" s="175" t="str">
        <f t="shared" si="25"/>
        <v xml:space="preserve"> </v>
      </c>
      <c r="JV13" s="176" t="str">
        <f>IF(JR13=0," ",VLOOKUP(JR13,PROTOKOL!$A:$E,5,FALSE))</f>
        <v xml:space="preserve"> </v>
      </c>
      <c r="JW13" s="212" t="str">
        <f t="shared" si="103"/>
        <v xml:space="preserve"> </v>
      </c>
      <c r="JX13" s="176">
        <f t="shared" si="104"/>
        <v>0</v>
      </c>
      <c r="JY13" s="177" t="str">
        <f t="shared" si="105"/>
        <v xml:space="preserve"> </v>
      </c>
      <c r="KA13" s="173">
        <v>28</v>
      </c>
      <c r="KB13" s="230"/>
      <c r="KC13" s="174" t="str">
        <f>IF(KE13=0," ",VLOOKUP(KE13,PROTOKOL!$A:$F,6,FALSE))</f>
        <v xml:space="preserve"> </v>
      </c>
      <c r="KD13" s="43"/>
      <c r="KE13" s="43"/>
      <c r="KF13" s="43"/>
      <c r="KG13" s="42" t="str">
        <f>IF(KE13=0," ",(VLOOKUP(KE13,PROTOKOL!$A$1:$E$29,2,FALSE))*KF13)</f>
        <v xml:space="preserve"> </v>
      </c>
      <c r="KH13" s="175" t="str">
        <f t="shared" si="26"/>
        <v xml:space="preserve"> </v>
      </c>
      <c r="KI13" s="212" t="str">
        <f>IF(KE13=0," ",VLOOKUP(KE13,PROTOKOL!$A:$E,5,FALSE))</f>
        <v xml:space="preserve"> </v>
      </c>
      <c r="KJ13" s="176" t="s">
        <v>142</v>
      </c>
      <c r="KK13" s="177" t="str">
        <f t="shared" si="173"/>
        <v xml:space="preserve"> </v>
      </c>
      <c r="KL13" s="217" t="str">
        <f>IF(KN13=0," ",VLOOKUP(KN13,PROTOKOL!$A:$F,6,FALSE))</f>
        <v xml:space="preserve"> </v>
      </c>
      <c r="KM13" s="43"/>
      <c r="KN13" s="43"/>
      <c r="KO13" s="43"/>
      <c r="KP13" s="91" t="str">
        <f>IF(KN13=0," ",(VLOOKUP(KN13,PROTOKOL!$A$1:$E$29,2,FALSE))*KO13)</f>
        <v xml:space="preserve"> </v>
      </c>
      <c r="KQ13" s="175" t="str">
        <f t="shared" si="27"/>
        <v xml:space="preserve"> </v>
      </c>
      <c r="KR13" s="176" t="str">
        <f>IF(KN13=0," ",VLOOKUP(KN13,PROTOKOL!$A:$E,5,FALSE))</f>
        <v xml:space="preserve"> </v>
      </c>
      <c r="KS13" s="212" t="str">
        <f t="shared" si="174"/>
        <v xml:space="preserve"> </v>
      </c>
      <c r="KT13" s="176">
        <f t="shared" si="106"/>
        <v>0</v>
      </c>
      <c r="KU13" s="177" t="str">
        <f t="shared" si="107"/>
        <v xml:space="preserve"> </v>
      </c>
      <c r="KW13" s="173">
        <v>28</v>
      </c>
      <c r="KX13" s="230"/>
      <c r="KY13" s="174" t="str">
        <f>IF(LA13=0," ",VLOOKUP(LA13,PROTOKOL!$A:$F,6,FALSE))</f>
        <v xml:space="preserve"> </v>
      </c>
      <c r="KZ13" s="43"/>
      <c r="LA13" s="43"/>
      <c r="LB13" s="43"/>
      <c r="LC13" s="42" t="str">
        <f>IF(LA13=0," ",(VLOOKUP(LA13,PROTOKOL!$A$1:$E$29,2,FALSE))*LB13)</f>
        <v xml:space="preserve"> </v>
      </c>
      <c r="LD13" s="175" t="str">
        <f t="shared" si="28"/>
        <v xml:space="preserve"> </v>
      </c>
      <c r="LE13" s="212" t="str">
        <f>IF(LA13=0," ",VLOOKUP(LA13,PROTOKOL!$A:$E,5,FALSE))</f>
        <v xml:space="preserve"> </v>
      </c>
      <c r="LF13" s="176" t="s">
        <v>142</v>
      </c>
      <c r="LG13" s="177" t="str">
        <f t="shared" si="108"/>
        <v xml:space="preserve"> </v>
      </c>
      <c r="LH13" s="217" t="str">
        <f>IF(LJ13=0," ",VLOOKUP(LJ13,PROTOKOL!$A:$F,6,FALSE))</f>
        <v xml:space="preserve"> </v>
      </c>
      <c r="LI13" s="43"/>
      <c r="LJ13" s="43"/>
      <c r="LK13" s="43"/>
      <c r="LL13" s="91" t="str">
        <f>IF(LJ13=0," ",(VLOOKUP(LJ13,PROTOKOL!$A$1:$E$29,2,FALSE))*LK13)</f>
        <v xml:space="preserve"> </v>
      </c>
      <c r="LM13" s="175" t="str">
        <f t="shared" si="29"/>
        <v xml:space="preserve"> </v>
      </c>
      <c r="LN13" s="176" t="str">
        <f>IF(LJ13=0," ",VLOOKUP(LJ13,PROTOKOL!$A:$E,5,FALSE))</f>
        <v xml:space="preserve"> </v>
      </c>
      <c r="LO13" s="212" t="str">
        <f t="shared" si="109"/>
        <v xml:space="preserve"> </v>
      </c>
      <c r="LP13" s="176">
        <f t="shared" si="110"/>
        <v>0</v>
      </c>
      <c r="LQ13" s="177" t="str">
        <f t="shared" si="111"/>
        <v xml:space="preserve"> </v>
      </c>
      <c r="LS13" s="173">
        <v>28</v>
      </c>
      <c r="LT13" s="230"/>
      <c r="LU13" s="174" t="str">
        <f>IF(LW13=0," ",VLOOKUP(LW13,PROTOKOL!$A:$F,6,FALSE))</f>
        <v xml:space="preserve"> </v>
      </c>
      <c r="LV13" s="43"/>
      <c r="LW13" s="43"/>
      <c r="LX13" s="43"/>
      <c r="LY13" s="42" t="str">
        <f>IF(LW13=0," ",(VLOOKUP(LW13,PROTOKOL!$A$1:$E$29,2,FALSE))*LX13)</f>
        <v xml:space="preserve"> </v>
      </c>
      <c r="LZ13" s="175" t="str">
        <f t="shared" si="30"/>
        <v xml:space="preserve"> </v>
      </c>
      <c r="MA13" s="212" t="str">
        <f>IF(LW13=0," ",VLOOKUP(LW13,PROTOKOL!$A:$E,5,FALSE))</f>
        <v xml:space="preserve"> </v>
      </c>
      <c r="MB13" s="176" t="s">
        <v>142</v>
      </c>
      <c r="MC13" s="177" t="str">
        <f t="shared" si="175"/>
        <v xml:space="preserve"> </v>
      </c>
      <c r="MD13" s="217" t="str">
        <f>IF(MF13=0," ",VLOOKUP(MF13,PROTOKOL!$A:$F,6,FALSE))</f>
        <v xml:space="preserve"> </v>
      </c>
      <c r="ME13" s="43"/>
      <c r="MF13" s="43"/>
      <c r="MG13" s="43"/>
      <c r="MH13" s="91" t="str">
        <f>IF(MF13=0," ",(VLOOKUP(MF13,PROTOKOL!$A$1:$E$29,2,FALSE))*MG13)</f>
        <v xml:space="preserve"> </v>
      </c>
      <c r="MI13" s="175" t="str">
        <f t="shared" si="31"/>
        <v xml:space="preserve"> </v>
      </c>
      <c r="MJ13" s="176" t="str">
        <f>IF(MF13=0," ",VLOOKUP(MF13,PROTOKOL!$A:$E,5,FALSE))</f>
        <v xml:space="preserve"> </v>
      </c>
      <c r="MK13" s="212" t="str">
        <f t="shared" si="112"/>
        <v xml:space="preserve"> </v>
      </c>
      <c r="ML13" s="176">
        <f t="shared" si="113"/>
        <v>0</v>
      </c>
      <c r="MM13" s="177" t="str">
        <f t="shared" si="114"/>
        <v xml:space="preserve"> </v>
      </c>
      <c r="MO13" s="173">
        <v>28</v>
      </c>
      <c r="MP13" s="230"/>
      <c r="MQ13" s="174" t="str">
        <f>IF(MS13=0," ",VLOOKUP(MS13,PROTOKOL!$A:$F,6,FALSE))</f>
        <v xml:space="preserve"> </v>
      </c>
      <c r="MR13" s="43"/>
      <c r="MS13" s="43"/>
      <c r="MT13" s="43"/>
      <c r="MU13" s="42" t="str">
        <f>IF(MS13=0," ",(VLOOKUP(MS13,PROTOKOL!$A$1:$E$29,2,FALSE))*MT13)</f>
        <v xml:space="preserve"> </v>
      </c>
      <c r="MV13" s="175" t="str">
        <f t="shared" si="32"/>
        <v xml:space="preserve"> </v>
      </c>
      <c r="MW13" s="212" t="str">
        <f>IF(MS13=0," ",VLOOKUP(MS13,PROTOKOL!$A:$E,5,FALSE))</f>
        <v xml:space="preserve"> </v>
      </c>
      <c r="MX13" s="176" t="s">
        <v>142</v>
      </c>
      <c r="MY13" s="177" t="str">
        <f t="shared" si="115"/>
        <v xml:space="preserve"> </v>
      </c>
      <c r="MZ13" s="217" t="str">
        <f>IF(NB13=0," ",VLOOKUP(NB13,PROTOKOL!$A:$F,6,FALSE))</f>
        <v xml:space="preserve"> </v>
      </c>
      <c r="NA13" s="43"/>
      <c r="NB13" s="43"/>
      <c r="NC13" s="43"/>
      <c r="ND13" s="91" t="str">
        <f>IF(NB13=0," ",(VLOOKUP(NB13,PROTOKOL!$A$1:$E$29,2,FALSE))*NC13)</f>
        <v xml:space="preserve"> </v>
      </c>
      <c r="NE13" s="175" t="str">
        <f t="shared" si="33"/>
        <v xml:space="preserve"> </v>
      </c>
      <c r="NF13" s="176" t="str">
        <f>IF(NB13=0," ",VLOOKUP(NB13,PROTOKOL!$A:$E,5,FALSE))</f>
        <v xml:space="preserve"> </v>
      </c>
      <c r="NG13" s="212" t="str">
        <f t="shared" si="116"/>
        <v xml:space="preserve"> </v>
      </c>
      <c r="NH13" s="176">
        <f t="shared" si="117"/>
        <v>0</v>
      </c>
      <c r="NI13" s="177" t="str">
        <f t="shared" si="118"/>
        <v xml:space="preserve"> </v>
      </c>
      <c r="NK13" s="173">
        <v>28</v>
      </c>
      <c r="NL13" s="230"/>
      <c r="NM13" s="174" t="str">
        <f>IF(NO13=0," ",VLOOKUP(NO13,PROTOKOL!$A:$F,6,FALSE))</f>
        <v xml:space="preserve"> </v>
      </c>
      <c r="NN13" s="43"/>
      <c r="NO13" s="43"/>
      <c r="NP13" s="43"/>
      <c r="NQ13" s="42" t="str">
        <f>IF(NO13=0," ",(VLOOKUP(NO13,PROTOKOL!$A$1:$E$29,2,FALSE))*NP13)</f>
        <v xml:space="preserve"> </v>
      </c>
      <c r="NR13" s="175" t="str">
        <f t="shared" si="34"/>
        <v xml:space="preserve"> </v>
      </c>
      <c r="NS13" s="212" t="str">
        <f>IF(NO13=0," ",VLOOKUP(NO13,PROTOKOL!$A:$E,5,FALSE))</f>
        <v xml:space="preserve"> </v>
      </c>
      <c r="NT13" s="176" t="s">
        <v>142</v>
      </c>
      <c r="NU13" s="177" t="str">
        <f t="shared" si="119"/>
        <v xml:space="preserve"> </v>
      </c>
      <c r="NV13" s="217" t="str">
        <f>IF(NX13=0," ",VLOOKUP(NX13,PROTOKOL!$A:$F,6,FALSE))</f>
        <v xml:space="preserve"> </v>
      </c>
      <c r="NW13" s="43"/>
      <c r="NX13" s="43"/>
      <c r="NY13" s="43"/>
      <c r="NZ13" s="91" t="str">
        <f>IF(NX13=0," ",(VLOOKUP(NX13,PROTOKOL!$A$1:$E$29,2,FALSE))*NY13)</f>
        <v xml:space="preserve"> </v>
      </c>
      <c r="OA13" s="175" t="str">
        <f t="shared" si="35"/>
        <v xml:space="preserve"> </v>
      </c>
      <c r="OB13" s="176" t="str">
        <f>IF(NX13=0," ",VLOOKUP(NX13,PROTOKOL!$A:$E,5,FALSE))</f>
        <v xml:space="preserve"> </v>
      </c>
      <c r="OC13" s="212" t="str">
        <f t="shared" si="176"/>
        <v xml:space="preserve"> </v>
      </c>
      <c r="OD13" s="176">
        <f t="shared" si="120"/>
        <v>0</v>
      </c>
      <c r="OE13" s="177" t="str">
        <f t="shared" si="121"/>
        <v xml:space="preserve"> </v>
      </c>
      <c r="OG13" s="173">
        <v>28</v>
      </c>
      <c r="OH13" s="230"/>
      <c r="OI13" s="174" t="str">
        <f>IF(OK13=0," ",VLOOKUP(OK13,PROTOKOL!$A:$F,6,FALSE))</f>
        <v xml:space="preserve"> </v>
      </c>
      <c r="OJ13" s="43"/>
      <c r="OK13" s="43"/>
      <c r="OL13" s="43"/>
      <c r="OM13" s="42" t="str">
        <f>IF(OK13=0," ",(VLOOKUP(OK13,PROTOKOL!$A$1:$E$29,2,FALSE))*OL13)</f>
        <v xml:space="preserve"> </v>
      </c>
      <c r="ON13" s="175" t="str">
        <f t="shared" si="36"/>
        <v xml:space="preserve"> </v>
      </c>
      <c r="OO13" s="212" t="str">
        <f>IF(OK13=0," ",VLOOKUP(OK13,PROTOKOL!$A:$E,5,FALSE))</f>
        <v xml:space="preserve"> </v>
      </c>
      <c r="OP13" s="176" t="s">
        <v>142</v>
      </c>
      <c r="OQ13" s="177" t="str">
        <f t="shared" si="177"/>
        <v xml:space="preserve"> </v>
      </c>
      <c r="OR13" s="217" t="str">
        <f>IF(OT13=0," ",VLOOKUP(OT13,PROTOKOL!$A:$F,6,FALSE))</f>
        <v xml:space="preserve"> </v>
      </c>
      <c r="OS13" s="43"/>
      <c r="OT13" s="43"/>
      <c r="OU13" s="43"/>
      <c r="OV13" s="91" t="str">
        <f>IF(OT13=0," ",(VLOOKUP(OT13,PROTOKOL!$A$1:$E$29,2,FALSE))*OU13)</f>
        <v xml:space="preserve"> </v>
      </c>
      <c r="OW13" s="175" t="str">
        <f t="shared" si="37"/>
        <v xml:space="preserve"> </v>
      </c>
      <c r="OX13" s="176" t="str">
        <f>IF(OT13=0," ",VLOOKUP(OT13,PROTOKOL!$A:$E,5,FALSE))</f>
        <v xml:space="preserve"> </v>
      </c>
      <c r="OY13" s="212" t="str">
        <f t="shared" si="122"/>
        <v xml:space="preserve"> </v>
      </c>
      <c r="OZ13" s="176">
        <f t="shared" si="123"/>
        <v>0</v>
      </c>
      <c r="PA13" s="177" t="str">
        <f t="shared" si="124"/>
        <v xml:space="preserve"> </v>
      </c>
      <c r="PC13" s="173">
        <v>28</v>
      </c>
      <c r="PD13" s="230"/>
      <c r="PE13" s="174" t="str">
        <f>IF(PG13=0," ",VLOOKUP(PG13,PROTOKOL!$A:$F,6,FALSE))</f>
        <v xml:space="preserve"> </v>
      </c>
      <c r="PF13" s="43"/>
      <c r="PG13" s="43"/>
      <c r="PH13" s="43"/>
      <c r="PI13" s="42" t="str">
        <f>IF(PG13=0," ",(VLOOKUP(PG13,PROTOKOL!$A$1:$E$29,2,FALSE))*PH13)</f>
        <v xml:space="preserve"> </v>
      </c>
      <c r="PJ13" s="175" t="str">
        <f t="shared" si="38"/>
        <v xml:space="preserve"> </v>
      </c>
      <c r="PK13" s="212" t="str">
        <f>IF(PG13=0," ",VLOOKUP(PG13,PROTOKOL!$A:$E,5,FALSE))</f>
        <v xml:space="preserve"> </v>
      </c>
      <c r="PL13" s="176" t="s">
        <v>142</v>
      </c>
      <c r="PM13" s="177" t="str">
        <f t="shared" si="178"/>
        <v xml:space="preserve"> </v>
      </c>
      <c r="PN13" s="217" t="str">
        <f>IF(PP13=0," ",VLOOKUP(PP13,PROTOKOL!$A:$F,6,FALSE))</f>
        <v xml:space="preserve"> </v>
      </c>
      <c r="PO13" s="43"/>
      <c r="PP13" s="43"/>
      <c r="PQ13" s="43"/>
      <c r="PR13" s="91" t="str">
        <f>IF(PP13=0," ",(VLOOKUP(PP13,PROTOKOL!$A$1:$E$29,2,FALSE))*PQ13)</f>
        <v xml:space="preserve"> </v>
      </c>
      <c r="PS13" s="175" t="str">
        <f t="shared" si="39"/>
        <v xml:space="preserve"> </v>
      </c>
      <c r="PT13" s="176" t="str">
        <f>IF(PP13=0," ",VLOOKUP(PP13,PROTOKOL!$A:$E,5,FALSE))</f>
        <v xml:space="preserve"> </v>
      </c>
      <c r="PU13" s="212" t="str">
        <f t="shared" si="125"/>
        <v xml:space="preserve"> </v>
      </c>
      <c r="PV13" s="176">
        <f t="shared" si="126"/>
        <v>0</v>
      </c>
      <c r="PW13" s="177" t="str">
        <f t="shared" si="127"/>
        <v xml:space="preserve"> </v>
      </c>
      <c r="PY13" s="173">
        <v>28</v>
      </c>
      <c r="PZ13" s="230"/>
      <c r="QA13" s="174" t="str">
        <f>IF(QC13=0," ",VLOOKUP(QC13,PROTOKOL!$A:$F,6,FALSE))</f>
        <v xml:space="preserve"> </v>
      </c>
      <c r="QB13" s="43"/>
      <c r="QC13" s="43"/>
      <c r="QD13" s="43"/>
      <c r="QE13" s="42" t="str">
        <f>IF(QC13=0," ",(VLOOKUP(QC13,PROTOKOL!$A$1:$E$29,2,FALSE))*QD13)</f>
        <v xml:space="preserve"> </v>
      </c>
      <c r="QF13" s="175" t="str">
        <f t="shared" si="40"/>
        <v xml:space="preserve"> </v>
      </c>
      <c r="QG13" s="212" t="str">
        <f>IF(QC13=0," ",VLOOKUP(QC13,PROTOKOL!$A:$E,5,FALSE))</f>
        <v xml:space="preserve"> </v>
      </c>
      <c r="QH13" s="176" t="s">
        <v>142</v>
      </c>
      <c r="QI13" s="177" t="str">
        <f t="shared" si="128"/>
        <v xml:space="preserve"> </v>
      </c>
      <c r="QJ13" s="217" t="str">
        <f>IF(QL13=0," ",VLOOKUP(QL13,PROTOKOL!$A:$F,6,FALSE))</f>
        <v xml:space="preserve"> </v>
      </c>
      <c r="QK13" s="43"/>
      <c r="QL13" s="43"/>
      <c r="QM13" s="43"/>
      <c r="QN13" s="91" t="str">
        <f>IF(QL13=0," ",(VLOOKUP(QL13,PROTOKOL!$A$1:$E$29,2,FALSE))*QM13)</f>
        <v xml:space="preserve"> </v>
      </c>
      <c r="QO13" s="175" t="str">
        <f t="shared" si="41"/>
        <v xml:space="preserve"> </v>
      </c>
      <c r="QP13" s="176" t="str">
        <f>IF(QL13=0," ",VLOOKUP(QL13,PROTOKOL!$A:$E,5,FALSE))</f>
        <v xml:space="preserve"> </v>
      </c>
      <c r="QQ13" s="212" t="str">
        <f t="shared" si="129"/>
        <v xml:space="preserve"> </v>
      </c>
      <c r="QR13" s="176">
        <f t="shared" si="130"/>
        <v>0</v>
      </c>
      <c r="QS13" s="177" t="str">
        <f t="shared" si="131"/>
        <v xml:space="preserve"> </v>
      </c>
      <c r="QU13" s="173">
        <v>28</v>
      </c>
      <c r="QV13" s="230"/>
      <c r="QW13" s="174" t="str">
        <f>IF(QY13=0," ",VLOOKUP(QY13,PROTOKOL!$A:$F,6,FALSE))</f>
        <v xml:space="preserve"> </v>
      </c>
      <c r="QX13" s="43"/>
      <c r="QY13" s="43"/>
      <c r="QZ13" s="43"/>
      <c r="RA13" s="42" t="str">
        <f>IF(QY13=0," ",(VLOOKUP(QY13,PROTOKOL!$A$1:$E$29,2,FALSE))*QZ13)</f>
        <v xml:space="preserve"> </v>
      </c>
      <c r="RB13" s="175" t="str">
        <f t="shared" si="42"/>
        <v xml:space="preserve"> </v>
      </c>
      <c r="RC13" s="212" t="str">
        <f>IF(QY13=0," ",VLOOKUP(QY13,PROTOKOL!$A:$E,5,FALSE))</f>
        <v xml:space="preserve"> </v>
      </c>
      <c r="RD13" s="176" t="s">
        <v>142</v>
      </c>
      <c r="RE13" s="177" t="str">
        <f t="shared" si="132"/>
        <v xml:space="preserve"> </v>
      </c>
      <c r="RF13" s="217" t="str">
        <f>IF(RH13=0," ",VLOOKUP(RH13,PROTOKOL!$A:$F,6,FALSE))</f>
        <v xml:space="preserve"> </v>
      </c>
      <c r="RG13" s="43"/>
      <c r="RH13" s="43"/>
      <c r="RI13" s="43"/>
      <c r="RJ13" s="91" t="str">
        <f>IF(RH13=0," ",(VLOOKUP(RH13,PROTOKOL!$A$1:$E$29,2,FALSE))*RI13)</f>
        <v xml:space="preserve"> </v>
      </c>
      <c r="RK13" s="175" t="str">
        <f t="shared" si="43"/>
        <v xml:space="preserve"> </v>
      </c>
      <c r="RL13" s="176" t="str">
        <f>IF(RH13=0," ",VLOOKUP(RH13,PROTOKOL!$A:$E,5,FALSE))</f>
        <v xml:space="preserve"> </v>
      </c>
      <c r="RM13" s="212" t="str">
        <f t="shared" si="133"/>
        <v xml:space="preserve"> </v>
      </c>
      <c r="RN13" s="176">
        <f t="shared" si="134"/>
        <v>0</v>
      </c>
      <c r="RO13" s="177" t="str">
        <f t="shared" si="135"/>
        <v xml:space="preserve"> </v>
      </c>
      <c r="RQ13" s="173">
        <v>28</v>
      </c>
      <c r="RR13" s="230"/>
      <c r="RS13" s="174" t="str">
        <f>IF(RU13=0," ",VLOOKUP(RU13,PROTOKOL!$A:$F,6,FALSE))</f>
        <v xml:space="preserve"> </v>
      </c>
      <c r="RT13" s="43"/>
      <c r="RU13" s="43"/>
      <c r="RV13" s="43"/>
      <c r="RW13" s="42" t="str">
        <f>IF(RU13=0," ",(VLOOKUP(RU13,PROTOKOL!$A$1:$E$29,2,FALSE))*RV13)</f>
        <v xml:space="preserve"> </v>
      </c>
      <c r="RX13" s="175" t="str">
        <f t="shared" si="44"/>
        <v xml:space="preserve"> </v>
      </c>
      <c r="RY13" s="212" t="str">
        <f>IF(RU13=0," ",VLOOKUP(RU13,PROTOKOL!$A:$E,5,FALSE))</f>
        <v xml:space="preserve"> </v>
      </c>
      <c r="RZ13" s="176" t="s">
        <v>142</v>
      </c>
      <c r="SA13" s="177" t="str">
        <f t="shared" si="179"/>
        <v xml:space="preserve"> </v>
      </c>
      <c r="SB13" s="217" t="str">
        <f>IF(SD13=0," ",VLOOKUP(SD13,PROTOKOL!$A:$F,6,FALSE))</f>
        <v xml:space="preserve"> </v>
      </c>
      <c r="SC13" s="43"/>
      <c r="SD13" s="43"/>
      <c r="SE13" s="43"/>
      <c r="SF13" s="91" t="str">
        <f>IF(SD13=0," ",(VLOOKUP(SD13,PROTOKOL!$A$1:$E$29,2,FALSE))*SE13)</f>
        <v xml:space="preserve"> </v>
      </c>
      <c r="SG13" s="175" t="str">
        <f t="shared" si="45"/>
        <v xml:space="preserve"> </v>
      </c>
      <c r="SH13" s="176" t="str">
        <f>IF(SD13=0," ",VLOOKUP(SD13,PROTOKOL!$A:$E,5,FALSE))</f>
        <v xml:space="preserve"> </v>
      </c>
      <c r="SI13" s="212" t="str">
        <f t="shared" si="136"/>
        <v xml:space="preserve"> </v>
      </c>
      <c r="SJ13" s="176">
        <f t="shared" si="137"/>
        <v>0</v>
      </c>
      <c r="SK13" s="177" t="str">
        <f t="shared" si="138"/>
        <v xml:space="preserve"> </v>
      </c>
      <c r="SM13" s="173">
        <v>28</v>
      </c>
      <c r="SN13" s="230"/>
      <c r="SO13" s="174" t="str">
        <f>IF(SQ13=0," ",VLOOKUP(SQ13,PROTOKOL!$A:$F,6,FALSE))</f>
        <v xml:space="preserve"> </v>
      </c>
      <c r="SP13" s="43"/>
      <c r="SQ13" s="43"/>
      <c r="SR13" s="43"/>
      <c r="SS13" s="42" t="str">
        <f>IF(SQ13=0," ",(VLOOKUP(SQ13,PROTOKOL!$A$1:$E$29,2,FALSE))*SR13)</f>
        <v xml:space="preserve"> </v>
      </c>
      <c r="ST13" s="175" t="str">
        <f t="shared" si="46"/>
        <v xml:space="preserve"> </v>
      </c>
      <c r="SU13" s="212" t="str">
        <f>IF(SQ13=0," ",VLOOKUP(SQ13,PROTOKOL!$A:$E,5,FALSE))</f>
        <v xml:space="preserve"> </v>
      </c>
      <c r="SV13" s="176" t="s">
        <v>142</v>
      </c>
      <c r="SW13" s="177" t="str">
        <f t="shared" si="139"/>
        <v xml:space="preserve"> </v>
      </c>
      <c r="SX13" s="217" t="str">
        <f>IF(SZ13=0," ",VLOOKUP(SZ13,PROTOKOL!$A:$F,6,FALSE))</f>
        <v xml:space="preserve"> </v>
      </c>
      <c r="SY13" s="43"/>
      <c r="SZ13" s="43"/>
      <c r="TA13" s="43"/>
      <c r="TB13" s="91" t="str">
        <f>IF(SZ13=0," ",(VLOOKUP(SZ13,PROTOKOL!$A$1:$E$29,2,FALSE))*TA13)</f>
        <v xml:space="preserve"> </v>
      </c>
      <c r="TC13" s="175" t="str">
        <f t="shared" si="47"/>
        <v xml:space="preserve"> </v>
      </c>
      <c r="TD13" s="176" t="str">
        <f>IF(SZ13=0," ",VLOOKUP(SZ13,PROTOKOL!$A:$E,5,FALSE))</f>
        <v xml:space="preserve"> </v>
      </c>
      <c r="TE13" s="212" t="str">
        <f t="shared" si="140"/>
        <v xml:space="preserve"> </v>
      </c>
      <c r="TF13" s="176">
        <f t="shared" si="141"/>
        <v>0</v>
      </c>
      <c r="TG13" s="177" t="str">
        <f t="shared" si="142"/>
        <v xml:space="preserve"> </v>
      </c>
      <c r="TI13" s="173">
        <v>28</v>
      </c>
      <c r="TJ13" s="230"/>
      <c r="TK13" s="174" t="str">
        <f>IF(TM13=0," ",VLOOKUP(TM13,PROTOKOL!$A:$F,6,FALSE))</f>
        <v xml:space="preserve"> </v>
      </c>
      <c r="TL13" s="43"/>
      <c r="TM13" s="43"/>
      <c r="TN13" s="43"/>
      <c r="TO13" s="42" t="str">
        <f>IF(TM13=0," ",(VLOOKUP(TM13,PROTOKOL!$A$1:$E$29,2,FALSE))*TN13)</f>
        <v xml:space="preserve"> </v>
      </c>
      <c r="TP13" s="175" t="str">
        <f t="shared" si="48"/>
        <v xml:space="preserve"> </v>
      </c>
      <c r="TQ13" s="212" t="str">
        <f>IF(TM13=0," ",VLOOKUP(TM13,PROTOKOL!$A:$E,5,FALSE))</f>
        <v xml:space="preserve"> </v>
      </c>
      <c r="TR13" s="176" t="s">
        <v>142</v>
      </c>
      <c r="TS13" s="177" t="str">
        <f t="shared" si="143"/>
        <v xml:space="preserve"> </v>
      </c>
      <c r="TT13" s="217" t="str">
        <f>IF(TV13=0," ",VLOOKUP(TV13,PROTOKOL!$A:$F,6,FALSE))</f>
        <v xml:space="preserve"> </v>
      </c>
      <c r="TU13" s="43"/>
      <c r="TV13" s="43"/>
      <c r="TW13" s="43"/>
      <c r="TX13" s="91" t="str">
        <f>IF(TV13=0," ",(VLOOKUP(TV13,PROTOKOL!$A$1:$E$29,2,FALSE))*TW13)</f>
        <v xml:space="preserve"> </v>
      </c>
      <c r="TY13" s="175" t="str">
        <f t="shared" si="49"/>
        <v xml:space="preserve"> </v>
      </c>
      <c r="TZ13" s="176" t="str">
        <f>IF(TV13=0," ",VLOOKUP(TV13,PROTOKOL!$A:$E,5,FALSE))</f>
        <v xml:space="preserve"> </v>
      </c>
      <c r="UA13" s="212" t="str">
        <f t="shared" si="144"/>
        <v xml:space="preserve"> </v>
      </c>
      <c r="UB13" s="176">
        <f t="shared" si="145"/>
        <v>0</v>
      </c>
      <c r="UC13" s="177" t="str">
        <f t="shared" si="146"/>
        <v xml:space="preserve"> </v>
      </c>
      <c r="UE13" s="173">
        <v>28</v>
      </c>
      <c r="UF13" s="230"/>
      <c r="UG13" s="174" t="str">
        <f>IF(UI13=0," ",VLOOKUP(UI13,PROTOKOL!$A:$F,6,FALSE))</f>
        <v xml:space="preserve"> </v>
      </c>
      <c r="UH13" s="43"/>
      <c r="UI13" s="43"/>
      <c r="UJ13" s="43"/>
      <c r="UK13" s="42" t="str">
        <f>IF(UI13=0," ",(VLOOKUP(UI13,PROTOKOL!$A$1:$E$29,2,FALSE))*UJ13)</f>
        <v xml:space="preserve"> </v>
      </c>
      <c r="UL13" s="175" t="str">
        <f t="shared" si="50"/>
        <v xml:space="preserve"> </v>
      </c>
      <c r="UM13" s="212" t="str">
        <f>IF(UI13=0," ",VLOOKUP(UI13,PROTOKOL!$A:$E,5,FALSE))</f>
        <v xml:space="preserve"> </v>
      </c>
      <c r="UN13" s="176" t="s">
        <v>142</v>
      </c>
      <c r="UO13" s="177" t="str">
        <f t="shared" si="147"/>
        <v xml:space="preserve"> </v>
      </c>
      <c r="UP13" s="217" t="str">
        <f>IF(UR13=0," ",VLOOKUP(UR13,PROTOKOL!$A:$F,6,FALSE))</f>
        <v xml:space="preserve"> </v>
      </c>
      <c r="UQ13" s="43"/>
      <c r="UR13" s="43"/>
      <c r="US13" s="43"/>
      <c r="UT13" s="91" t="str">
        <f>IF(UR13=0," ",(VLOOKUP(UR13,PROTOKOL!$A$1:$E$29,2,FALSE))*US13)</f>
        <v xml:space="preserve"> </v>
      </c>
      <c r="UU13" s="175" t="str">
        <f t="shared" si="51"/>
        <v xml:space="preserve"> </v>
      </c>
      <c r="UV13" s="176" t="str">
        <f>IF(UR13=0," ",VLOOKUP(UR13,PROTOKOL!$A:$E,5,FALSE))</f>
        <v xml:space="preserve"> </v>
      </c>
      <c r="UW13" s="212" t="str">
        <f t="shared" si="148"/>
        <v xml:space="preserve"> </v>
      </c>
      <c r="UX13" s="176">
        <f t="shared" si="149"/>
        <v>0</v>
      </c>
      <c r="UY13" s="177" t="str">
        <f t="shared" si="150"/>
        <v xml:space="preserve"> </v>
      </c>
      <c r="VA13" s="173">
        <v>28</v>
      </c>
      <c r="VB13" s="230"/>
      <c r="VC13" s="174" t="str">
        <f>IF(VE13=0," ",VLOOKUP(VE13,PROTOKOL!$A:$F,6,FALSE))</f>
        <v xml:space="preserve"> </v>
      </c>
      <c r="VD13" s="43"/>
      <c r="VE13" s="43"/>
      <c r="VF13" s="43"/>
      <c r="VG13" s="42" t="str">
        <f>IF(VE13=0," ",(VLOOKUP(VE13,PROTOKOL!$A$1:$E$29,2,FALSE))*VF13)</f>
        <v xml:space="preserve"> </v>
      </c>
      <c r="VH13" s="175" t="str">
        <f t="shared" si="52"/>
        <v xml:space="preserve"> </v>
      </c>
      <c r="VI13" s="212" t="str">
        <f>IF(VE13=0," ",VLOOKUP(VE13,PROTOKOL!$A:$E,5,FALSE))</f>
        <v xml:space="preserve"> </v>
      </c>
      <c r="VJ13" s="176" t="s">
        <v>142</v>
      </c>
      <c r="VK13" s="177" t="str">
        <f t="shared" si="151"/>
        <v xml:space="preserve"> </v>
      </c>
      <c r="VL13" s="217" t="str">
        <f>IF(VN13=0," ",VLOOKUP(VN13,PROTOKOL!$A:$F,6,FALSE))</f>
        <v xml:space="preserve"> </v>
      </c>
      <c r="VM13" s="43"/>
      <c r="VN13" s="43"/>
      <c r="VO13" s="43"/>
      <c r="VP13" s="91" t="str">
        <f>IF(VN13=0," ",(VLOOKUP(VN13,PROTOKOL!$A$1:$E$29,2,FALSE))*VO13)</f>
        <v xml:space="preserve"> </v>
      </c>
      <c r="VQ13" s="175" t="str">
        <f t="shared" si="53"/>
        <v xml:space="preserve"> </v>
      </c>
      <c r="VR13" s="176" t="str">
        <f>IF(VN13=0," ",VLOOKUP(VN13,PROTOKOL!$A:$E,5,FALSE))</f>
        <v xml:space="preserve"> </v>
      </c>
      <c r="VS13" s="212" t="str">
        <f t="shared" si="152"/>
        <v xml:space="preserve"> </v>
      </c>
      <c r="VT13" s="176">
        <f t="shared" si="153"/>
        <v>0</v>
      </c>
      <c r="VU13" s="177" t="str">
        <f t="shared" si="154"/>
        <v xml:space="preserve"> </v>
      </c>
      <c r="VW13" s="173">
        <v>28</v>
      </c>
      <c r="VX13" s="230"/>
      <c r="VY13" s="174" t="str">
        <f>IF(WA13=0," ",VLOOKUP(WA13,PROTOKOL!$A:$F,6,FALSE))</f>
        <v>KOKU TESTİ</v>
      </c>
      <c r="VZ13" s="43">
        <v>1</v>
      </c>
      <c r="WA13" s="43">
        <v>17</v>
      </c>
      <c r="WB13" s="43">
        <v>1</v>
      </c>
      <c r="WC13" s="42">
        <f>IF(WA13=0," ",(VLOOKUP(WA13,PROTOKOL!$A$1:$E$29,2,FALSE))*WB13)</f>
        <v>0</v>
      </c>
      <c r="WD13" s="175">
        <f t="shared" si="54"/>
        <v>1</v>
      </c>
      <c r="WE13" s="212" t="e">
        <f>IF(WA13=0," ",VLOOKUP(WA13,PROTOKOL!$A:$E,5,FALSE))</f>
        <v>#DIV/0!</v>
      </c>
      <c r="WF13" s="176" t="s">
        <v>142</v>
      </c>
      <c r="WG13" s="177" t="e">
        <f>IF(WA13=0," ",(WE13*WD13))/7.5*1</f>
        <v>#DIV/0!</v>
      </c>
      <c r="WH13" s="217" t="str">
        <f>IF(WJ13=0," ",VLOOKUP(WJ13,PROTOKOL!$A:$F,6,FALSE))</f>
        <v xml:space="preserve"> </v>
      </c>
      <c r="WI13" s="43"/>
      <c r="WJ13" s="43"/>
      <c r="WK13" s="43"/>
      <c r="WL13" s="91" t="str">
        <f>IF(WJ13=0," ",(VLOOKUP(WJ13,PROTOKOL!$A$1:$E$29,2,FALSE))*WK13)</f>
        <v xml:space="preserve"> </v>
      </c>
      <c r="WM13" s="175" t="str">
        <f t="shared" si="55"/>
        <v xml:space="preserve"> </v>
      </c>
      <c r="WN13" s="176" t="str">
        <f>IF(WJ13=0," ",VLOOKUP(WJ13,PROTOKOL!$A:$E,5,FALSE))</f>
        <v xml:space="preserve"> </v>
      </c>
      <c r="WO13" s="212" t="str">
        <f t="shared" si="156"/>
        <v xml:space="preserve"> </v>
      </c>
      <c r="WP13" s="176">
        <f t="shared" si="157"/>
        <v>0</v>
      </c>
      <c r="WQ13" s="177" t="str">
        <f t="shared" si="158"/>
        <v xml:space="preserve"> </v>
      </c>
      <c r="WS13" s="173">
        <v>28</v>
      </c>
      <c r="WT13" s="230"/>
      <c r="WU13" s="174" t="str">
        <f>IF(WW13=0," ",VLOOKUP(WW13,PROTOKOL!$A:$F,6,FALSE))</f>
        <v xml:space="preserve"> </v>
      </c>
      <c r="WV13" s="43"/>
      <c r="WW13" s="43"/>
      <c r="WX13" s="43"/>
      <c r="WY13" s="42" t="str">
        <f>IF(WW13=0," ",(VLOOKUP(WW13,PROTOKOL!$A$1:$E$29,2,FALSE))*WX13)</f>
        <v xml:space="preserve"> </v>
      </c>
      <c r="WZ13" s="175" t="str">
        <f t="shared" si="56"/>
        <v xml:space="preserve"> </v>
      </c>
      <c r="XA13" s="212" t="str">
        <f>IF(WW13=0," ",VLOOKUP(WW13,PROTOKOL!$A:$E,5,FALSE))</f>
        <v xml:space="preserve"> </v>
      </c>
      <c r="XB13" s="176" t="s">
        <v>142</v>
      </c>
      <c r="XC13" s="177" t="str">
        <f t="shared" si="159"/>
        <v xml:space="preserve"> </v>
      </c>
      <c r="XD13" s="217" t="str">
        <f>IF(XF13=0," ",VLOOKUP(XF13,PROTOKOL!$A:$F,6,FALSE))</f>
        <v xml:space="preserve"> </v>
      </c>
      <c r="XE13" s="43"/>
      <c r="XF13" s="43"/>
      <c r="XG13" s="43"/>
      <c r="XH13" s="91" t="str">
        <f>IF(XF13=0," ",(VLOOKUP(XF13,PROTOKOL!$A$1:$E$29,2,FALSE))*XG13)</f>
        <v xml:space="preserve"> </v>
      </c>
      <c r="XI13" s="175" t="str">
        <f t="shared" si="57"/>
        <v xml:space="preserve"> </v>
      </c>
      <c r="XJ13" s="176" t="str">
        <f>IF(XF13=0," ",VLOOKUP(XF13,PROTOKOL!$A:$E,5,FALSE))</f>
        <v xml:space="preserve"> </v>
      </c>
      <c r="XK13" s="212" t="str">
        <f t="shared" si="160"/>
        <v xml:space="preserve"> </v>
      </c>
      <c r="XL13" s="176">
        <f t="shared" si="161"/>
        <v>0</v>
      </c>
      <c r="XM13" s="177" t="str">
        <f t="shared" si="162"/>
        <v xml:space="preserve"> </v>
      </c>
      <c r="XO13" s="173">
        <v>28</v>
      </c>
      <c r="XP13" s="230"/>
      <c r="XQ13" s="174" t="str">
        <f>IF(XS13=0," ",VLOOKUP(XS13,PROTOKOL!$A:$F,6,FALSE))</f>
        <v xml:space="preserve"> </v>
      </c>
      <c r="XR13" s="43"/>
      <c r="XS13" s="43"/>
      <c r="XT13" s="43"/>
      <c r="XU13" s="42" t="str">
        <f>IF(XS13=0," ",(VLOOKUP(XS13,PROTOKOL!$A$1:$E$29,2,FALSE))*XT13)</f>
        <v xml:space="preserve"> </v>
      </c>
      <c r="XV13" s="175" t="str">
        <f t="shared" si="58"/>
        <v xml:space="preserve"> </v>
      </c>
      <c r="XW13" s="212" t="str">
        <f>IF(XS13=0," ",VLOOKUP(XS13,PROTOKOL!$A:$E,5,FALSE))</f>
        <v xml:space="preserve"> </v>
      </c>
      <c r="XX13" s="176" t="s">
        <v>142</v>
      </c>
      <c r="XY13" s="177" t="str">
        <f t="shared" si="163"/>
        <v xml:space="preserve"> </v>
      </c>
      <c r="XZ13" s="217" t="str">
        <f>IF(YB13=0," ",VLOOKUP(YB13,PROTOKOL!$A:$F,6,FALSE))</f>
        <v xml:space="preserve"> </v>
      </c>
      <c r="YA13" s="43"/>
      <c r="YB13" s="43"/>
      <c r="YC13" s="43"/>
      <c r="YD13" s="91" t="str">
        <f>IF(YB13=0," ",(VLOOKUP(YB13,PROTOKOL!$A$1:$E$29,2,FALSE))*YC13)</f>
        <v xml:space="preserve"> </v>
      </c>
      <c r="YE13" s="175" t="str">
        <f t="shared" si="59"/>
        <v xml:space="preserve"> </v>
      </c>
      <c r="YF13" s="176" t="str">
        <f>IF(YB13=0," ",VLOOKUP(YB13,PROTOKOL!$A:$E,5,FALSE))</f>
        <v xml:space="preserve"> </v>
      </c>
      <c r="YG13" s="212" t="str">
        <f t="shared" si="164"/>
        <v xml:space="preserve"> </v>
      </c>
      <c r="YH13" s="176">
        <f t="shared" si="165"/>
        <v>0</v>
      </c>
      <c r="YI13" s="177" t="str">
        <f t="shared" si="166"/>
        <v xml:space="preserve"> </v>
      </c>
    </row>
    <row r="14" spans="1:659" ht="13.8">
      <c r="A14" s="173">
        <v>29</v>
      </c>
      <c r="B14" s="231">
        <v>29</v>
      </c>
      <c r="C14" s="174" t="str">
        <f>IF(E14=0," ",VLOOKUP(E14,PROTOKOL!$A:$F,6,FALSE))</f>
        <v>ÜRÜN KONTROL</v>
      </c>
      <c r="D14" s="43">
        <v>1</v>
      </c>
      <c r="E14" s="43">
        <v>20</v>
      </c>
      <c r="F14" s="43">
        <v>7.5</v>
      </c>
      <c r="G14" s="42">
        <f>IF(E14=0," ",(VLOOKUP(E14,PROTOKOL!$A$1:$E$29,2,FALSE))*F14)</f>
        <v>0</v>
      </c>
      <c r="H14" s="175">
        <f t="shared" si="0"/>
        <v>1</v>
      </c>
      <c r="I14" s="212" t="e">
        <f>IF(E14=0," ",VLOOKUP(E14,PROTOKOL!$A:$E,5,FALSE))</f>
        <v>#DIV/0!</v>
      </c>
      <c r="J14" s="176" t="s">
        <v>142</v>
      </c>
      <c r="K14" s="177" t="e">
        <f>IF(E14=0," ",(I14*H14))/7.5*7.5</f>
        <v>#DIV/0!</v>
      </c>
      <c r="L14" s="217" t="str">
        <f>IF(N14=0," ",VLOOKUP(N14,PROTOKOL!$A:$F,6,FALSE))</f>
        <v xml:space="preserve"> </v>
      </c>
      <c r="M14" s="43"/>
      <c r="N14" s="43"/>
      <c r="O14" s="43"/>
      <c r="P14" s="91" t="str">
        <f>IF(N14=0," ",(VLOOKUP(N14,PROTOKOL!$A$1:$E$29,2,FALSE))*O14)</f>
        <v xml:space="preserve"> </v>
      </c>
      <c r="Q14" s="175" t="str">
        <f t="shared" si="1"/>
        <v xml:space="preserve"> </v>
      </c>
      <c r="R14" s="176" t="str">
        <f>IF(N14=0," ",VLOOKUP(N14,PROTOKOL!$A:$E,5,FALSE))</f>
        <v xml:space="preserve"> </v>
      </c>
      <c r="S14" s="212" t="str">
        <f t="shared" si="61"/>
        <v xml:space="preserve"> </v>
      </c>
      <c r="T14" s="176">
        <f t="shared" si="62"/>
        <v>0</v>
      </c>
      <c r="U14" s="177" t="str">
        <f t="shared" si="63"/>
        <v xml:space="preserve"> </v>
      </c>
      <c r="W14" s="173">
        <v>29</v>
      </c>
      <c r="X14" s="231">
        <v>29</v>
      </c>
      <c r="Y14" s="174" t="s">
        <v>36</v>
      </c>
      <c r="Z14" s="43"/>
      <c r="AA14" s="43"/>
      <c r="AB14" s="43"/>
      <c r="AC14" s="42" t="str">
        <f>IF(AA14=0," ",(VLOOKUP(AA14,PROTOKOL!$A$1:$E$29,2,FALSE))*AB14)</f>
        <v xml:space="preserve"> </v>
      </c>
      <c r="AD14" s="175" t="str">
        <f t="shared" si="2"/>
        <v xml:space="preserve"> </v>
      </c>
      <c r="AE14" s="212" t="str">
        <f>IF(AA14=0," ",VLOOKUP(AA14,PROTOKOL!$A:$E,5,FALSE))</f>
        <v xml:space="preserve"> </v>
      </c>
      <c r="AF14" s="176" t="s">
        <v>142</v>
      </c>
      <c r="AG14" s="177" t="str">
        <f t="shared" si="167"/>
        <v xml:space="preserve"> </v>
      </c>
      <c r="AH14" s="217" t="str">
        <f>IF(AJ14=0," ",VLOOKUP(AJ14,PROTOKOL!$A:$F,6,FALSE))</f>
        <v xml:space="preserve"> </v>
      </c>
      <c r="AI14" s="43"/>
      <c r="AJ14" s="43"/>
      <c r="AK14" s="43"/>
      <c r="AL14" s="91" t="str">
        <f>IF(AJ14=0," ",(VLOOKUP(AJ14,PROTOKOL!$A$1:$E$29,2,FALSE))*AK14)</f>
        <v xml:space="preserve"> </v>
      </c>
      <c r="AM14" s="175" t="str">
        <f t="shared" si="3"/>
        <v xml:space="preserve"> </v>
      </c>
      <c r="AN14" s="176" t="str">
        <f>IF(AJ14=0," ",VLOOKUP(AJ14,PROTOKOL!$A:$E,5,FALSE))</f>
        <v xml:space="preserve"> </v>
      </c>
      <c r="AO14" s="212" t="str">
        <f t="shared" si="64"/>
        <v xml:space="preserve"> </v>
      </c>
      <c r="AP14" s="176">
        <f t="shared" si="65"/>
        <v>0</v>
      </c>
      <c r="AQ14" s="177" t="str">
        <f t="shared" si="66"/>
        <v xml:space="preserve"> </v>
      </c>
      <c r="AS14" s="173">
        <v>29</v>
      </c>
      <c r="AT14" s="231">
        <v>29</v>
      </c>
      <c r="AU14" s="174" t="s">
        <v>36</v>
      </c>
      <c r="AV14" s="43"/>
      <c r="AW14" s="43"/>
      <c r="AX14" s="43"/>
      <c r="AY14" s="42" t="str">
        <f>IF(AW14=0," ",(VLOOKUP(AW14,PROTOKOL!$A$1:$E$29,2,FALSE))*AX14)</f>
        <v xml:space="preserve"> </v>
      </c>
      <c r="AZ14" s="175" t="str">
        <f t="shared" si="4"/>
        <v xml:space="preserve"> </v>
      </c>
      <c r="BA14" s="212" t="str">
        <f>IF(AW14=0," ",VLOOKUP(AW14,PROTOKOL!$A:$E,5,FALSE))</f>
        <v xml:space="preserve"> </v>
      </c>
      <c r="BB14" s="176" t="s">
        <v>142</v>
      </c>
      <c r="BC14" s="177" t="str">
        <f t="shared" si="168"/>
        <v xml:space="preserve"> </v>
      </c>
      <c r="BD14" s="217" t="str">
        <f>IF(BF14=0," ",VLOOKUP(BF14,PROTOKOL!$A:$F,6,FALSE))</f>
        <v xml:space="preserve"> </v>
      </c>
      <c r="BE14" s="43"/>
      <c r="BF14" s="43"/>
      <c r="BG14" s="43"/>
      <c r="BH14" s="91" t="str">
        <f>IF(BF14=0," ",(VLOOKUP(BF14,PROTOKOL!$A$1:$E$29,2,FALSE))*BG14)</f>
        <v xml:space="preserve"> </v>
      </c>
      <c r="BI14" s="175" t="str">
        <f t="shared" si="5"/>
        <v xml:space="preserve"> </v>
      </c>
      <c r="BJ14" s="176" t="str">
        <f>IF(BF14=0," ",VLOOKUP(BF14,PROTOKOL!$A:$E,5,FALSE))</f>
        <v xml:space="preserve"> </v>
      </c>
      <c r="BK14" s="212" t="str">
        <f t="shared" si="169"/>
        <v xml:space="preserve"> </v>
      </c>
      <c r="BL14" s="176">
        <f t="shared" si="67"/>
        <v>0</v>
      </c>
      <c r="BM14" s="177" t="str">
        <f t="shared" si="68"/>
        <v xml:space="preserve"> </v>
      </c>
      <c r="BO14" s="173">
        <v>29</v>
      </c>
      <c r="BP14" s="231">
        <v>29</v>
      </c>
      <c r="BQ14" s="174" t="str">
        <f>IF(BS14=0," ",VLOOKUP(BS14,PROTOKOL!$A:$F,6,FALSE))</f>
        <v>VAKUM TEST</v>
      </c>
      <c r="BR14" s="43">
        <v>195</v>
      </c>
      <c r="BS14" s="43">
        <v>4</v>
      </c>
      <c r="BT14" s="43">
        <v>6.5</v>
      </c>
      <c r="BU14" s="42">
        <f>IF(BS14=0," ",(VLOOKUP(BS14,PROTOKOL!$A$1:$E$29,2,FALSE))*BT14)</f>
        <v>130</v>
      </c>
      <c r="BV14" s="175">
        <f t="shared" si="6"/>
        <v>65</v>
      </c>
      <c r="BW14" s="212">
        <f>IF(BS14=0," ",VLOOKUP(BS14,PROTOKOL!$A:$E,5,FALSE))</f>
        <v>0.44947554687499996</v>
      </c>
      <c r="BX14" s="176" t="s">
        <v>142</v>
      </c>
      <c r="BY14" s="177">
        <f t="shared" si="170"/>
        <v>29.215910546874998</v>
      </c>
      <c r="BZ14" s="217" t="str">
        <f>IF(CB14=0," ",VLOOKUP(CB14,PROTOKOL!$A:$F,6,FALSE))</f>
        <v xml:space="preserve"> </v>
      </c>
      <c r="CA14" s="43"/>
      <c r="CB14" s="43"/>
      <c r="CC14" s="43"/>
      <c r="CD14" s="91" t="str">
        <f>IF(CB14=0," ",(VLOOKUP(CB14,PROTOKOL!$A$1:$E$29,2,FALSE))*CC14)</f>
        <v xml:space="preserve"> </v>
      </c>
      <c r="CE14" s="175" t="str">
        <f t="shared" si="7"/>
        <v xml:space="preserve"> </v>
      </c>
      <c r="CF14" s="176" t="str">
        <f>IF(CB14=0," ",VLOOKUP(CB14,PROTOKOL!$A:$E,5,FALSE))</f>
        <v xml:space="preserve"> </v>
      </c>
      <c r="CG14" s="212" t="str">
        <f t="shared" si="69"/>
        <v xml:space="preserve"> </v>
      </c>
      <c r="CH14" s="176">
        <f t="shared" si="70"/>
        <v>0</v>
      </c>
      <c r="CI14" s="177" t="str">
        <f t="shared" si="71"/>
        <v xml:space="preserve"> </v>
      </c>
      <c r="CK14" s="173">
        <v>29</v>
      </c>
      <c r="CL14" s="231">
        <v>29</v>
      </c>
      <c r="CM14" s="174" t="str">
        <f>IF(CO14=0," ",VLOOKUP(CO14,PROTOKOL!$A:$F,6,FALSE))</f>
        <v>WNZL. YERD.KLZ. TAŞLAMA</v>
      </c>
      <c r="CN14" s="43">
        <v>191</v>
      </c>
      <c r="CO14" s="43">
        <v>2</v>
      </c>
      <c r="CP14" s="43">
        <v>7.5</v>
      </c>
      <c r="CQ14" s="42">
        <f>IF(CO14=0," ",(VLOOKUP(CO14,PROTOKOL!$A$1:$E$29,2,FALSE))*CP14)</f>
        <v>124.00000000000001</v>
      </c>
      <c r="CR14" s="175">
        <f t="shared" si="8"/>
        <v>66.999999999999986</v>
      </c>
      <c r="CS14" s="212">
        <f>IF(CO14=0," ",VLOOKUP(CO14,PROTOKOL!$A:$E,5,FALSE))</f>
        <v>0.54481884469696984</v>
      </c>
      <c r="CT14" s="176" t="s">
        <v>142</v>
      </c>
      <c r="CU14" s="177">
        <f t="shared" si="171"/>
        <v>36.502862594696971</v>
      </c>
      <c r="CV14" s="217" t="str">
        <f>IF(CX14=0," ",VLOOKUP(CX14,PROTOKOL!$A:$F,6,FALSE))</f>
        <v xml:space="preserve"> </v>
      </c>
      <c r="CW14" s="43"/>
      <c r="CX14" s="43"/>
      <c r="CY14" s="43"/>
      <c r="CZ14" s="91" t="str">
        <f>IF(CX14=0," ",(VLOOKUP(CX14,PROTOKOL!$A$1:$E$29,2,FALSE))*CY14)</f>
        <v xml:space="preserve"> </v>
      </c>
      <c r="DA14" s="175" t="str">
        <f t="shared" si="9"/>
        <v xml:space="preserve"> </v>
      </c>
      <c r="DB14" s="176" t="str">
        <f>IF(CX14=0," ",VLOOKUP(CX14,PROTOKOL!$A:$E,5,FALSE))</f>
        <v xml:space="preserve"> </v>
      </c>
      <c r="DC14" s="212" t="str">
        <f t="shared" si="72"/>
        <v xml:space="preserve"> </v>
      </c>
      <c r="DD14" s="176">
        <f t="shared" si="73"/>
        <v>0</v>
      </c>
      <c r="DE14" s="177" t="str">
        <f t="shared" si="74"/>
        <v xml:space="preserve"> </v>
      </c>
      <c r="DG14" s="173">
        <v>29</v>
      </c>
      <c r="DH14" s="231">
        <v>29</v>
      </c>
      <c r="DI14" s="174" t="s">
        <v>36</v>
      </c>
      <c r="DJ14" s="43"/>
      <c r="DK14" s="43"/>
      <c r="DL14" s="43"/>
      <c r="DM14" s="42" t="str">
        <f>IF(DK14=0," ",(VLOOKUP(DK14,PROTOKOL!$A$1:$E$29,2,FALSE))*DL14)</f>
        <v xml:space="preserve"> </v>
      </c>
      <c r="DN14" s="175" t="str">
        <f t="shared" si="10"/>
        <v xml:space="preserve"> </v>
      </c>
      <c r="DO14" s="212" t="str">
        <f>IF(DK14=0," ",VLOOKUP(DK14,PROTOKOL!$A:$E,5,FALSE))</f>
        <v xml:space="preserve"> </v>
      </c>
      <c r="DP14" s="176" t="s">
        <v>142</v>
      </c>
      <c r="DQ14" s="177" t="str">
        <f t="shared" si="75"/>
        <v xml:space="preserve"> </v>
      </c>
      <c r="DR14" s="217" t="str">
        <f>IF(DT14=0," ",VLOOKUP(DT14,PROTOKOL!$A:$F,6,FALSE))</f>
        <v xml:space="preserve"> </v>
      </c>
      <c r="DS14" s="43"/>
      <c r="DT14" s="43"/>
      <c r="DU14" s="43"/>
      <c r="DV14" s="91" t="str">
        <f>IF(DT14=0," ",(VLOOKUP(DT14,PROTOKOL!$A$1:$E$29,2,FALSE))*DU14)</f>
        <v xml:space="preserve"> </v>
      </c>
      <c r="DW14" s="175" t="str">
        <f t="shared" si="11"/>
        <v xml:space="preserve"> </v>
      </c>
      <c r="DX14" s="176" t="str">
        <f>IF(DT14=0," ",VLOOKUP(DT14,PROTOKOL!$A:$E,5,FALSE))</f>
        <v xml:space="preserve"> </v>
      </c>
      <c r="DY14" s="212" t="str">
        <f t="shared" si="76"/>
        <v xml:space="preserve"> </v>
      </c>
      <c r="DZ14" s="176">
        <f t="shared" si="77"/>
        <v>0</v>
      </c>
      <c r="EA14" s="177" t="str">
        <f t="shared" si="78"/>
        <v xml:space="preserve"> </v>
      </c>
      <c r="EC14" s="173">
        <v>29</v>
      </c>
      <c r="ED14" s="231">
        <v>29</v>
      </c>
      <c r="EE14" s="174" t="str">
        <f>IF(EG14=0," ",VLOOKUP(EG14,PROTOKOL!$A:$F,6,FALSE))</f>
        <v>FORKLİFT OPERATÖRÜ</v>
      </c>
      <c r="EF14" s="43">
        <v>1</v>
      </c>
      <c r="EG14" s="43">
        <v>14</v>
      </c>
      <c r="EH14" s="43">
        <v>7.5</v>
      </c>
      <c r="EI14" s="42">
        <f>IF(EG14=0," ",(VLOOKUP(EG14,PROTOKOL!$A$1:$E$29,2,FALSE))*EH14)</f>
        <v>0</v>
      </c>
      <c r="EJ14" s="175">
        <f t="shared" si="12"/>
        <v>1</v>
      </c>
      <c r="EK14" s="212">
        <f>IF(EG14=0," ",VLOOKUP(EG14,PROTOKOL!$A:$E,5,FALSE))</f>
        <v>7.5</v>
      </c>
      <c r="EL14" s="176" t="s">
        <v>142</v>
      </c>
      <c r="EM14" s="177">
        <f>IF(EG14=0," ",(EK14*EJ14))/7.5*7.5</f>
        <v>7.5</v>
      </c>
      <c r="EN14" s="217" t="str">
        <f>IF(EP14=0," ",VLOOKUP(EP14,PROTOKOL!$A:$F,6,FALSE))</f>
        <v xml:space="preserve"> </v>
      </c>
      <c r="EO14" s="43"/>
      <c r="EP14" s="43"/>
      <c r="EQ14" s="43"/>
      <c r="ER14" s="91" t="str">
        <f>IF(EP14=0," ",(VLOOKUP(EP14,PROTOKOL!$A$1:$E$29,2,FALSE))*EQ14)</f>
        <v xml:space="preserve"> </v>
      </c>
      <c r="ES14" s="175" t="str">
        <f t="shared" si="13"/>
        <v xml:space="preserve"> </v>
      </c>
      <c r="ET14" s="176" t="str">
        <f>IF(EP14=0," ",VLOOKUP(EP14,PROTOKOL!$A:$E,5,FALSE))</f>
        <v xml:space="preserve"> </v>
      </c>
      <c r="EU14" s="212" t="str">
        <f t="shared" si="80"/>
        <v xml:space="preserve"> </v>
      </c>
      <c r="EV14" s="176">
        <f t="shared" si="81"/>
        <v>0</v>
      </c>
      <c r="EW14" s="177" t="str">
        <f t="shared" si="82"/>
        <v xml:space="preserve"> </v>
      </c>
      <c r="EY14" s="173">
        <v>29</v>
      </c>
      <c r="EZ14" s="231">
        <v>29</v>
      </c>
      <c r="FA14" s="174" t="s">
        <v>36</v>
      </c>
      <c r="FB14" s="43"/>
      <c r="FC14" s="43"/>
      <c r="FD14" s="43"/>
      <c r="FE14" s="42" t="str">
        <f>IF(FC14=0," ",(VLOOKUP(FC14,PROTOKOL!$A$1:$E$29,2,FALSE))*FD14)</f>
        <v xml:space="preserve"> </v>
      </c>
      <c r="FF14" s="175" t="str">
        <f t="shared" si="14"/>
        <v xml:space="preserve"> </v>
      </c>
      <c r="FG14" s="212" t="str">
        <f>IF(FC14=0," ",VLOOKUP(FC14,PROTOKOL!$A:$E,5,FALSE))</f>
        <v xml:space="preserve"> </v>
      </c>
      <c r="FH14" s="176" t="s">
        <v>142</v>
      </c>
      <c r="FI14" s="177" t="str">
        <f t="shared" si="83"/>
        <v xml:space="preserve"> </v>
      </c>
      <c r="FJ14" s="217" t="str">
        <f>IF(FL14=0," ",VLOOKUP(FL14,PROTOKOL!$A:$F,6,FALSE))</f>
        <v xml:space="preserve"> </v>
      </c>
      <c r="FK14" s="43"/>
      <c r="FL14" s="43"/>
      <c r="FM14" s="43"/>
      <c r="FN14" s="91" t="str">
        <f>IF(FL14=0," ",(VLOOKUP(FL14,PROTOKOL!$A$1:$E$29,2,FALSE))*FM14)</f>
        <v xml:space="preserve"> </v>
      </c>
      <c r="FO14" s="175" t="str">
        <f t="shared" si="15"/>
        <v xml:space="preserve"> </v>
      </c>
      <c r="FP14" s="176" t="str">
        <f>IF(FL14=0," ",VLOOKUP(FL14,PROTOKOL!$A:$E,5,FALSE))</f>
        <v xml:space="preserve"> </v>
      </c>
      <c r="FQ14" s="212" t="str">
        <f t="shared" si="84"/>
        <v xml:space="preserve"> </v>
      </c>
      <c r="FR14" s="176">
        <f t="shared" si="85"/>
        <v>0</v>
      </c>
      <c r="FS14" s="177" t="str">
        <f t="shared" si="86"/>
        <v xml:space="preserve"> </v>
      </c>
      <c r="FU14" s="173">
        <v>29</v>
      </c>
      <c r="FV14" s="231">
        <v>29</v>
      </c>
      <c r="FW14" s="174" t="str">
        <f>IF(FY14=0," ",VLOOKUP(FY14,PROTOKOL!$A:$F,6,FALSE))</f>
        <v>PERDE KESME SULU SİST.</v>
      </c>
      <c r="FX14" s="43">
        <v>152</v>
      </c>
      <c r="FY14" s="43">
        <v>8</v>
      </c>
      <c r="FZ14" s="43">
        <v>7.5</v>
      </c>
      <c r="GA14" s="42">
        <f>IF(FY14=0," ",(VLOOKUP(FY14,PROTOKOL!$A$1:$E$29,2,FALSE))*FZ14)</f>
        <v>98</v>
      </c>
      <c r="GB14" s="175">
        <f t="shared" si="16"/>
        <v>54</v>
      </c>
      <c r="GC14" s="212">
        <f>IF(FY14=0," ",VLOOKUP(FY14,PROTOKOL!$A:$E,5,FALSE))</f>
        <v>0.69150084134615386</v>
      </c>
      <c r="GD14" s="176" t="s">
        <v>142</v>
      </c>
      <c r="GE14" s="177">
        <f t="shared" si="87"/>
        <v>37.341045432692312</v>
      </c>
      <c r="GF14" s="217" t="str">
        <f>IF(GH14=0," ",VLOOKUP(GH14,PROTOKOL!$A:$F,6,FALSE))</f>
        <v xml:space="preserve"> </v>
      </c>
      <c r="GG14" s="43"/>
      <c r="GH14" s="43"/>
      <c r="GI14" s="43"/>
      <c r="GJ14" s="91" t="str">
        <f>IF(GH14=0," ",(VLOOKUP(GH14,PROTOKOL!$A$1:$E$29,2,FALSE))*GI14)</f>
        <v xml:space="preserve"> </v>
      </c>
      <c r="GK14" s="175" t="str">
        <f t="shared" si="17"/>
        <v xml:space="preserve"> </v>
      </c>
      <c r="GL14" s="176" t="str">
        <f>IF(GH14=0," ",VLOOKUP(GH14,PROTOKOL!$A:$E,5,FALSE))</f>
        <v xml:space="preserve"> </v>
      </c>
      <c r="GM14" s="212" t="str">
        <f t="shared" si="88"/>
        <v xml:space="preserve"> </v>
      </c>
      <c r="GN14" s="176">
        <f t="shared" si="89"/>
        <v>0</v>
      </c>
      <c r="GO14" s="177" t="str">
        <f t="shared" si="90"/>
        <v xml:space="preserve"> </v>
      </c>
      <c r="GQ14" s="173">
        <v>29</v>
      </c>
      <c r="GR14" s="231">
        <v>29</v>
      </c>
      <c r="GS14" s="174" t="s">
        <v>36</v>
      </c>
      <c r="GT14" s="43"/>
      <c r="GU14" s="43"/>
      <c r="GV14" s="43"/>
      <c r="GW14" s="42" t="str">
        <f>IF(GU14=0," ",(VLOOKUP(GU14,PROTOKOL!$A$1:$E$29,2,FALSE))*GV14)</f>
        <v xml:space="preserve"> </v>
      </c>
      <c r="GX14" s="175" t="str">
        <f t="shared" si="18"/>
        <v xml:space="preserve"> </v>
      </c>
      <c r="GY14" s="212" t="str">
        <f>IF(GU14=0," ",VLOOKUP(GU14,PROTOKOL!$A:$E,5,FALSE))</f>
        <v xml:space="preserve"> </v>
      </c>
      <c r="GZ14" s="176" t="s">
        <v>142</v>
      </c>
      <c r="HA14" s="177" t="str">
        <f t="shared" si="91"/>
        <v xml:space="preserve"> </v>
      </c>
      <c r="HB14" s="217" t="str">
        <f>IF(HD14=0," ",VLOOKUP(HD14,PROTOKOL!$A:$F,6,FALSE))</f>
        <v xml:space="preserve"> </v>
      </c>
      <c r="HC14" s="43"/>
      <c r="HD14" s="43"/>
      <c r="HE14" s="43"/>
      <c r="HF14" s="91" t="str">
        <f>IF(HD14=0," ",(VLOOKUP(HD14,PROTOKOL!$A$1:$E$29,2,FALSE))*HE14)</f>
        <v xml:space="preserve"> </v>
      </c>
      <c r="HG14" s="175" t="str">
        <f t="shared" si="19"/>
        <v xml:space="preserve"> </v>
      </c>
      <c r="HH14" s="176" t="str">
        <f>IF(HD14=0," ",VLOOKUP(HD14,PROTOKOL!$A:$E,5,FALSE))</f>
        <v xml:space="preserve"> </v>
      </c>
      <c r="HI14" s="212" t="str">
        <f t="shared" si="172"/>
        <v xml:space="preserve"> </v>
      </c>
      <c r="HJ14" s="176">
        <f t="shared" si="92"/>
        <v>0</v>
      </c>
      <c r="HK14" s="177" t="str">
        <f t="shared" si="93"/>
        <v xml:space="preserve"> </v>
      </c>
      <c r="HM14" s="173">
        <v>29</v>
      </c>
      <c r="HN14" s="231">
        <v>29</v>
      </c>
      <c r="HO14" s="174" t="str">
        <f>IF(HQ14=0," ",VLOOKUP(HQ14,PROTOKOL!$A:$F,6,FALSE))</f>
        <v>VAKUM TEST</v>
      </c>
      <c r="HP14" s="43">
        <v>57</v>
      </c>
      <c r="HQ14" s="43">
        <v>4</v>
      </c>
      <c r="HR14" s="43">
        <v>2</v>
      </c>
      <c r="HS14" s="42">
        <f>IF(HQ14=0," ",(VLOOKUP(HQ14,PROTOKOL!$A$1:$E$29,2,FALSE))*HR14)</f>
        <v>40</v>
      </c>
      <c r="HT14" s="175">
        <f t="shared" si="20"/>
        <v>17</v>
      </c>
      <c r="HU14" s="212">
        <f>IF(HQ14=0," ",VLOOKUP(HQ14,PROTOKOL!$A:$E,5,FALSE))</f>
        <v>0.44947554687499996</v>
      </c>
      <c r="HV14" s="176" t="s">
        <v>142</v>
      </c>
      <c r="HW14" s="177">
        <f t="shared" si="94"/>
        <v>7.6410842968749995</v>
      </c>
      <c r="HX14" s="217" t="str">
        <f>IF(HZ14=0," ",VLOOKUP(HZ14,PROTOKOL!$A:$F,6,FALSE))</f>
        <v xml:space="preserve"> </v>
      </c>
      <c r="HY14" s="43"/>
      <c r="HZ14" s="43"/>
      <c r="IA14" s="43"/>
      <c r="IB14" s="91" t="str">
        <f>IF(HZ14=0," ",(VLOOKUP(HZ14,PROTOKOL!$A$1:$E$29,2,FALSE))*IA14)</f>
        <v xml:space="preserve"> </v>
      </c>
      <c r="IC14" s="175" t="str">
        <f t="shared" si="21"/>
        <v xml:space="preserve"> </v>
      </c>
      <c r="ID14" s="176" t="str">
        <f>IF(HZ14=0," ",VLOOKUP(HZ14,PROTOKOL!$A:$E,5,FALSE))</f>
        <v xml:space="preserve"> </v>
      </c>
      <c r="IE14" s="212" t="str">
        <f t="shared" si="95"/>
        <v xml:space="preserve"> </v>
      </c>
      <c r="IF14" s="176">
        <f t="shared" si="96"/>
        <v>0</v>
      </c>
      <c r="IG14" s="177" t="str">
        <f t="shared" si="97"/>
        <v xml:space="preserve"> </v>
      </c>
      <c r="II14" s="173">
        <v>29</v>
      </c>
      <c r="IJ14" s="231">
        <v>29</v>
      </c>
      <c r="IK14" s="174" t="str">
        <f>IF(IM14=0," ",VLOOKUP(IM14,PROTOKOL!$A:$F,6,FALSE))</f>
        <v>VİTRA CLEAN</v>
      </c>
      <c r="IL14" s="43">
        <v>97</v>
      </c>
      <c r="IM14" s="43">
        <v>13</v>
      </c>
      <c r="IN14" s="43">
        <v>7.5</v>
      </c>
      <c r="IO14" s="42">
        <f>IF(IM14=0," ",(VLOOKUP(IM14,PROTOKOL!$A$1:$E$29,2,FALSE))*IN14)</f>
        <v>59</v>
      </c>
      <c r="IP14" s="175">
        <f t="shared" si="22"/>
        <v>38</v>
      </c>
      <c r="IQ14" s="212">
        <f>IF(IM14=0," ",VLOOKUP(IM14,PROTOKOL!$A:$E,5,FALSE))</f>
        <v>1.1599368951612903</v>
      </c>
      <c r="IR14" s="176" t="s">
        <v>142</v>
      </c>
      <c r="IS14" s="177">
        <f t="shared" si="98"/>
        <v>44.077602016129028</v>
      </c>
      <c r="IT14" s="217" t="str">
        <f>IF(IV14=0," ",VLOOKUP(IV14,PROTOKOL!$A:$F,6,FALSE))</f>
        <v xml:space="preserve"> </v>
      </c>
      <c r="IU14" s="43"/>
      <c r="IV14" s="43"/>
      <c r="IW14" s="43"/>
      <c r="IX14" s="91" t="str">
        <f>IF(IV14=0," ",(VLOOKUP(IV14,PROTOKOL!$A$1:$E$29,2,FALSE))*IW14)</f>
        <v xml:space="preserve"> </v>
      </c>
      <c r="IY14" s="175" t="str">
        <f t="shared" si="23"/>
        <v xml:space="preserve"> </v>
      </c>
      <c r="IZ14" s="176" t="str">
        <f>IF(IV14=0," ",VLOOKUP(IV14,PROTOKOL!$A:$E,5,FALSE))</f>
        <v xml:space="preserve"> </v>
      </c>
      <c r="JA14" s="212" t="str">
        <f t="shared" si="99"/>
        <v xml:space="preserve"> </v>
      </c>
      <c r="JB14" s="176">
        <f t="shared" si="100"/>
        <v>0</v>
      </c>
      <c r="JC14" s="177" t="str">
        <f t="shared" si="101"/>
        <v xml:space="preserve"> </v>
      </c>
      <c r="JE14" s="173">
        <v>29</v>
      </c>
      <c r="JF14" s="231">
        <v>29</v>
      </c>
      <c r="JG14" s="174" t="str">
        <f>IF(JI14=0," ",VLOOKUP(JI14,PROTOKOL!$A:$F,6,FALSE))</f>
        <v>WNZL. LAV. VE DUV. ASMA KLZ</v>
      </c>
      <c r="JH14" s="43">
        <v>90</v>
      </c>
      <c r="JI14" s="43">
        <v>1</v>
      </c>
      <c r="JJ14" s="43">
        <v>3</v>
      </c>
      <c r="JK14" s="42">
        <f>IF(JI14=0," ",(VLOOKUP(JI14,PROTOKOL!$A$1:$E$29,2,FALSE))*JJ14)</f>
        <v>57.599999999999994</v>
      </c>
      <c r="JL14" s="175">
        <f t="shared" si="24"/>
        <v>32.400000000000006</v>
      </c>
      <c r="JM14" s="212">
        <f>IF(JI14=0," ",VLOOKUP(JI14,PROTOKOL!$A:$E,5,FALSE))</f>
        <v>0.4731321546052632</v>
      </c>
      <c r="JN14" s="176" t="s">
        <v>142</v>
      </c>
      <c r="JO14" s="177">
        <f t="shared" si="102"/>
        <v>15.329481809210531</v>
      </c>
      <c r="JP14" s="217" t="str">
        <f>IF(JR14=0," ",VLOOKUP(JR14,PROTOKOL!$A:$F,6,FALSE))</f>
        <v xml:space="preserve"> </v>
      </c>
      <c r="JQ14" s="43"/>
      <c r="JR14" s="43"/>
      <c r="JS14" s="43"/>
      <c r="JT14" s="91" t="str">
        <f>IF(JR14=0," ",(VLOOKUP(JR14,PROTOKOL!$A$1:$E$29,2,FALSE))*JS14)</f>
        <v xml:space="preserve"> </v>
      </c>
      <c r="JU14" s="175" t="str">
        <f t="shared" si="25"/>
        <v xml:space="preserve"> </v>
      </c>
      <c r="JV14" s="176" t="str">
        <f>IF(JR14=0," ",VLOOKUP(JR14,PROTOKOL!$A:$E,5,FALSE))</f>
        <v xml:space="preserve"> </v>
      </c>
      <c r="JW14" s="212" t="str">
        <f t="shared" si="103"/>
        <v xml:space="preserve"> </v>
      </c>
      <c r="JX14" s="176">
        <f t="shared" si="104"/>
        <v>0</v>
      </c>
      <c r="JY14" s="177" t="str">
        <f t="shared" si="105"/>
        <v xml:space="preserve"> </v>
      </c>
      <c r="KA14" s="173">
        <v>29</v>
      </c>
      <c r="KB14" s="231">
        <v>29</v>
      </c>
      <c r="KC14" s="174" t="s">
        <v>36</v>
      </c>
      <c r="KD14" s="43"/>
      <c r="KE14" s="43"/>
      <c r="KF14" s="43"/>
      <c r="KG14" s="42" t="str">
        <f>IF(KE14=0," ",(VLOOKUP(KE14,PROTOKOL!$A$1:$E$29,2,FALSE))*KF14)</f>
        <v xml:space="preserve"> </v>
      </c>
      <c r="KH14" s="175" t="str">
        <f t="shared" si="26"/>
        <v xml:space="preserve"> </v>
      </c>
      <c r="KI14" s="212" t="str">
        <f>IF(KE14=0," ",VLOOKUP(KE14,PROTOKOL!$A:$E,5,FALSE))</f>
        <v xml:space="preserve"> </v>
      </c>
      <c r="KJ14" s="176" t="s">
        <v>142</v>
      </c>
      <c r="KK14" s="177" t="str">
        <f t="shared" si="173"/>
        <v xml:space="preserve"> </v>
      </c>
      <c r="KL14" s="217" t="str">
        <f>IF(KN14=0," ",VLOOKUP(KN14,PROTOKOL!$A:$F,6,FALSE))</f>
        <v xml:space="preserve"> </v>
      </c>
      <c r="KM14" s="43"/>
      <c r="KN14" s="43"/>
      <c r="KO14" s="43"/>
      <c r="KP14" s="91" t="str">
        <f>IF(KN14=0," ",(VLOOKUP(KN14,PROTOKOL!$A$1:$E$29,2,FALSE))*KO14)</f>
        <v xml:space="preserve"> </v>
      </c>
      <c r="KQ14" s="175" t="str">
        <f t="shared" si="27"/>
        <v xml:space="preserve"> </v>
      </c>
      <c r="KR14" s="176" t="str">
        <f>IF(KN14=0," ",VLOOKUP(KN14,PROTOKOL!$A:$E,5,FALSE))</f>
        <v xml:space="preserve"> </v>
      </c>
      <c r="KS14" s="212" t="str">
        <f t="shared" si="174"/>
        <v xml:space="preserve"> </v>
      </c>
      <c r="KT14" s="176">
        <f t="shared" si="106"/>
        <v>0</v>
      </c>
      <c r="KU14" s="177" t="str">
        <f t="shared" si="107"/>
        <v xml:space="preserve"> </v>
      </c>
      <c r="KW14" s="173">
        <v>29</v>
      </c>
      <c r="KX14" s="231">
        <v>29</v>
      </c>
      <c r="KY14" s="174" t="str">
        <f>IF(LA14=0," ",VLOOKUP(LA14,PROTOKOL!$A:$F,6,FALSE))</f>
        <v>SIZDIRMAZLIK TAMİR</v>
      </c>
      <c r="KZ14" s="43">
        <v>120</v>
      </c>
      <c r="LA14" s="43">
        <v>12</v>
      </c>
      <c r="LB14" s="43">
        <v>7.5</v>
      </c>
      <c r="LC14" s="42">
        <f>IF(LA14=0," ",(VLOOKUP(LA14,PROTOKOL!$A$1:$E$29,2,FALSE))*LB14)</f>
        <v>78</v>
      </c>
      <c r="LD14" s="175">
        <f t="shared" si="28"/>
        <v>42</v>
      </c>
      <c r="LE14" s="212">
        <f>IF(LA14=0," ",VLOOKUP(LA14,PROTOKOL!$A:$E,5,FALSE))</f>
        <v>0.8561438988095238</v>
      </c>
      <c r="LF14" s="176" t="s">
        <v>142</v>
      </c>
      <c r="LG14" s="177">
        <f t="shared" si="108"/>
        <v>35.958043750000002</v>
      </c>
      <c r="LH14" s="217" t="str">
        <f>IF(LJ14=0," ",VLOOKUP(LJ14,PROTOKOL!$A:$F,6,FALSE))</f>
        <v xml:space="preserve"> </v>
      </c>
      <c r="LI14" s="43"/>
      <c r="LJ14" s="43"/>
      <c r="LK14" s="43"/>
      <c r="LL14" s="91" t="str">
        <f>IF(LJ14=0," ",(VLOOKUP(LJ14,PROTOKOL!$A$1:$E$29,2,FALSE))*LK14)</f>
        <v xml:space="preserve"> </v>
      </c>
      <c r="LM14" s="175" t="str">
        <f t="shared" si="29"/>
        <v xml:space="preserve"> </v>
      </c>
      <c r="LN14" s="176" t="str">
        <f>IF(LJ14=0," ",VLOOKUP(LJ14,PROTOKOL!$A:$E,5,FALSE))</f>
        <v xml:space="preserve"> </v>
      </c>
      <c r="LO14" s="212" t="str">
        <f t="shared" si="109"/>
        <v xml:space="preserve"> </v>
      </c>
      <c r="LP14" s="176">
        <f t="shared" si="110"/>
        <v>0</v>
      </c>
      <c r="LQ14" s="177" t="str">
        <f t="shared" si="111"/>
        <v xml:space="preserve"> </v>
      </c>
      <c r="LS14" s="173">
        <v>29</v>
      </c>
      <c r="LT14" s="231">
        <v>29</v>
      </c>
      <c r="LU14" s="174" t="s">
        <v>36</v>
      </c>
      <c r="LV14" s="43"/>
      <c r="LW14" s="43"/>
      <c r="LX14" s="43"/>
      <c r="LY14" s="42" t="str">
        <f>IF(LW14=0," ",(VLOOKUP(LW14,PROTOKOL!$A$1:$E$29,2,FALSE))*LX14)</f>
        <v xml:space="preserve"> </v>
      </c>
      <c r="LZ14" s="175" t="str">
        <f t="shared" si="30"/>
        <v xml:space="preserve"> </v>
      </c>
      <c r="MA14" s="212" t="str">
        <f>IF(LW14=0," ",VLOOKUP(LW14,PROTOKOL!$A:$E,5,FALSE))</f>
        <v xml:space="preserve"> </v>
      </c>
      <c r="MB14" s="176" t="s">
        <v>142</v>
      </c>
      <c r="MC14" s="177" t="str">
        <f t="shared" si="175"/>
        <v xml:space="preserve"> </v>
      </c>
      <c r="MD14" s="217" t="str">
        <f>IF(MF14=0," ",VLOOKUP(MF14,PROTOKOL!$A:$F,6,FALSE))</f>
        <v xml:space="preserve"> </v>
      </c>
      <c r="ME14" s="43"/>
      <c r="MF14" s="43"/>
      <c r="MG14" s="43"/>
      <c r="MH14" s="91" t="str">
        <f>IF(MF14=0," ",(VLOOKUP(MF14,PROTOKOL!$A$1:$E$29,2,FALSE))*MG14)</f>
        <v xml:space="preserve"> </v>
      </c>
      <c r="MI14" s="175" t="str">
        <f t="shared" si="31"/>
        <v xml:space="preserve"> </v>
      </c>
      <c r="MJ14" s="176" t="str">
        <f>IF(MF14=0," ",VLOOKUP(MF14,PROTOKOL!$A:$E,5,FALSE))</f>
        <v xml:space="preserve"> </v>
      </c>
      <c r="MK14" s="212" t="str">
        <f t="shared" si="112"/>
        <v xml:space="preserve"> </v>
      </c>
      <c r="ML14" s="176">
        <f t="shared" si="113"/>
        <v>0</v>
      </c>
      <c r="MM14" s="177" t="str">
        <f t="shared" si="114"/>
        <v xml:space="preserve"> </v>
      </c>
      <c r="MO14" s="173">
        <v>29</v>
      </c>
      <c r="MP14" s="231">
        <v>29</v>
      </c>
      <c r="MQ14" s="174" t="str">
        <f>IF(MS14=0," ",VLOOKUP(MS14,PROTOKOL!$A:$F,6,FALSE))</f>
        <v>SIZDIRMAZLIK TAMİR</v>
      </c>
      <c r="MR14" s="43">
        <v>120</v>
      </c>
      <c r="MS14" s="43">
        <v>12</v>
      </c>
      <c r="MT14" s="43">
        <v>7.5</v>
      </c>
      <c r="MU14" s="42">
        <f>IF(MS14=0," ",(VLOOKUP(MS14,PROTOKOL!$A$1:$E$29,2,FALSE))*MT14)</f>
        <v>78</v>
      </c>
      <c r="MV14" s="175">
        <f t="shared" si="32"/>
        <v>42</v>
      </c>
      <c r="MW14" s="212">
        <f>IF(MS14=0," ",VLOOKUP(MS14,PROTOKOL!$A:$E,5,FALSE))</f>
        <v>0.8561438988095238</v>
      </c>
      <c r="MX14" s="176" t="s">
        <v>142</v>
      </c>
      <c r="MY14" s="177">
        <f t="shared" si="115"/>
        <v>35.958043750000002</v>
      </c>
      <c r="MZ14" s="217" t="str">
        <f>IF(NB14=0," ",VLOOKUP(NB14,PROTOKOL!$A:$F,6,FALSE))</f>
        <v xml:space="preserve"> </v>
      </c>
      <c r="NA14" s="43"/>
      <c r="NB14" s="43"/>
      <c r="NC14" s="43"/>
      <c r="ND14" s="91" t="str">
        <f>IF(NB14=0," ",(VLOOKUP(NB14,PROTOKOL!$A$1:$E$29,2,FALSE))*NC14)</f>
        <v xml:space="preserve"> </v>
      </c>
      <c r="NE14" s="175" t="str">
        <f t="shared" si="33"/>
        <v xml:space="preserve"> </v>
      </c>
      <c r="NF14" s="176" t="str">
        <f>IF(NB14=0," ",VLOOKUP(NB14,PROTOKOL!$A:$E,5,FALSE))</f>
        <v xml:space="preserve"> </v>
      </c>
      <c r="NG14" s="212" t="str">
        <f t="shared" si="116"/>
        <v xml:space="preserve"> </v>
      </c>
      <c r="NH14" s="176">
        <f t="shared" si="117"/>
        <v>0</v>
      </c>
      <c r="NI14" s="177" t="str">
        <f t="shared" si="118"/>
        <v xml:space="preserve"> </v>
      </c>
      <c r="NK14" s="173">
        <v>29</v>
      </c>
      <c r="NL14" s="231">
        <v>29</v>
      </c>
      <c r="NM14" s="174" t="s">
        <v>36</v>
      </c>
      <c r="NN14" s="43"/>
      <c r="NO14" s="43"/>
      <c r="NP14" s="43"/>
      <c r="NQ14" s="42" t="str">
        <f>IF(NO14=0," ",(VLOOKUP(NO14,PROTOKOL!$A$1:$E$29,2,FALSE))*NP14)</f>
        <v xml:space="preserve"> </v>
      </c>
      <c r="NR14" s="175" t="str">
        <f t="shared" si="34"/>
        <v xml:space="preserve"> </v>
      </c>
      <c r="NS14" s="212" t="str">
        <f>IF(NO14=0," ",VLOOKUP(NO14,PROTOKOL!$A:$E,5,FALSE))</f>
        <v xml:space="preserve"> </v>
      </c>
      <c r="NT14" s="176" t="s">
        <v>142</v>
      </c>
      <c r="NU14" s="177" t="str">
        <f t="shared" si="119"/>
        <v xml:space="preserve"> </v>
      </c>
      <c r="NV14" s="217" t="str">
        <f>IF(NX14=0," ",VLOOKUP(NX14,PROTOKOL!$A:$F,6,FALSE))</f>
        <v xml:space="preserve"> </v>
      </c>
      <c r="NW14" s="43"/>
      <c r="NX14" s="43"/>
      <c r="NY14" s="43"/>
      <c r="NZ14" s="91" t="str">
        <f>IF(NX14=0," ",(VLOOKUP(NX14,PROTOKOL!$A$1:$E$29,2,FALSE))*NY14)</f>
        <v xml:space="preserve"> </v>
      </c>
      <c r="OA14" s="175" t="str">
        <f t="shared" si="35"/>
        <v xml:space="preserve"> </v>
      </c>
      <c r="OB14" s="176" t="str">
        <f>IF(NX14=0," ",VLOOKUP(NX14,PROTOKOL!$A:$E,5,FALSE))</f>
        <v xml:space="preserve"> </v>
      </c>
      <c r="OC14" s="212" t="str">
        <f t="shared" si="176"/>
        <v xml:space="preserve"> </v>
      </c>
      <c r="OD14" s="176">
        <f t="shared" si="120"/>
        <v>0</v>
      </c>
      <c r="OE14" s="177" t="str">
        <f t="shared" si="121"/>
        <v xml:space="preserve"> </v>
      </c>
      <c r="OG14" s="173">
        <v>29</v>
      </c>
      <c r="OH14" s="231">
        <v>29</v>
      </c>
      <c r="OI14" s="174" t="str">
        <f>IF(OK14=0," ",VLOOKUP(OK14,PROTOKOL!$A:$F,6,FALSE))</f>
        <v>VAKUM TEST</v>
      </c>
      <c r="OJ14" s="43">
        <v>230</v>
      </c>
      <c r="OK14" s="43">
        <v>4</v>
      </c>
      <c r="OL14" s="43">
        <v>7.5</v>
      </c>
      <c r="OM14" s="42">
        <f>IF(OK14=0," ",(VLOOKUP(OK14,PROTOKOL!$A$1:$E$29,2,FALSE))*OL14)</f>
        <v>150</v>
      </c>
      <c r="ON14" s="175">
        <f t="shared" si="36"/>
        <v>80</v>
      </c>
      <c r="OO14" s="212">
        <f>IF(OK14=0," ",VLOOKUP(OK14,PROTOKOL!$A:$E,5,FALSE))</f>
        <v>0.44947554687499996</v>
      </c>
      <c r="OP14" s="176" t="s">
        <v>142</v>
      </c>
      <c r="OQ14" s="177">
        <f t="shared" si="177"/>
        <v>35.958043749999995</v>
      </c>
      <c r="OR14" s="217" t="str">
        <f>IF(OT14=0," ",VLOOKUP(OT14,PROTOKOL!$A:$F,6,FALSE))</f>
        <v xml:space="preserve"> </v>
      </c>
      <c r="OS14" s="43"/>
      <c r="OT14" s="43"/>
      <c r="OU14" s="43"/>
      <c r="OV14" s="91" t="str">
        <f>IF(OT14=0," ",(VLOOKUP(OT14,PROTOKOL!$A$1:$E$29,2,FALSE))*OU14)</f>
        <v xml:space="preserve"> </v>
      </c>
      <c r="OW14" s="175" t="str">
        <f t="shared" si="37"/>
        <v xml:space="preserve"> </v>
      </c>
      <c r="OX14" s="176" t="str">
        <f>IF(OT14=0," ",VLOOKUP(OT14,PROTOKOL!$A:$E,5,FALSE))</f>
        <v xml:space="preserve"> </v>
      </c>
      <c r="OY14" s="212" t="str">
        <f t="shared" si="122"/>
        <v xml:space="preserve"> </v>
      </c>
      <c r="OZ14" s="176">
        <f t="shared" si="123"/>
        <v>0</v>
      </c>
      <c r="PA14" s="177" t="str">
        <f t="shared" si="124"/>
        <v xml:space="preserve"> </v>
      </c>
      <c r="PC14" s="173">
        <v>29</v>
      </c>
      <c r="PD14" s="231">
        <v>29</v>
      </c>
      <c r="PE14" s="174" t="s">
        <v>36</v>
      </c>
      <c r="PF14" s="43"/>
      <c r="PG14" s="43"/>
      <c r="PH14" s="43"/>
      <c r="PI14" s="42" t="str">
        <f>IF(PG14=0," ",(VLOOKUP(PG14,PROTOKOL!$A$1:$E$29,2,FALSE))*PH14)</f>
        <v xml:space="preserve"> </v>
      </c>
      <c r="PJ14" s="175" t="str">
        <f t="shared" si="38"/>
        <v xml:space="preserve"> </v>
      </c>
      <c r="PK14" s="212" t="str">
        <f>IF(PG14=0," ",VLOOKUP(PG14,PROTOKOL!$A:$E,5,FALSE))</f>
        <v xml:space="preserve"> </v>
      </c>
      <c r="PL14" s="176" t="s">
        <v>142</v>
      </c>
      <c r="PM14" s="177" t="str">
        <f t="shared" si="178"/>
        <v xml:space="preserve"> </v>
      </c>
      <c r="PN14" s="217" t="str">
        <f>IF(PP14=0," ",VLOOKUP(PP14,PROTOKOL!$A:$F,6,FALSE))</f>
        <v xml:space="preserve"> </v>
      </c>
      <c r="PO14" s="43"/>
      <c r="PP14" s="43"/>
      <c r="PQ14" s="43"/>
      <c r="PR14" s="91" t="str">
        <f>IF(PP14=0," ",(VLOOKUP(PP14,PROTOKOL!$A$1:$E$29,2,FALSE))*PQ14)</f>
        <v xml:space="preserve"> </v>
      </c>
      <c r="PS14" s="175" t="str">
        <f t="shared" si="39"/>
        <v xml:space="preserve"> </v>
      </c>
      <c r="PT14" s="176" t="str">
        <f>IF(PP14=0," ",VLOOKUP(PP14,PROTOKOL!$A:$E,5,FALSE))</f>
        <v xml:space="preserve"> </v>
      </c>
      <c r="PU14" s="212" t="str">
        <f t="shared" si="125"/>
        <v xml:space="preserve"> </v>
      </c>
      <c r="PV14" s="176">
        <f t="shared" si="126"/>
        <v>0</v>
      </c>
      <c r="PW14" s="177" t="str">
        <f t="shared" si="127"/>
        <v xml:space="preserve"> </v>
      </c>
      <c r="PY14" s="173">
        <v>29</v>
      </c>
      <c r="PZ14" s="231">
        <v>29</v>
      </c>
      <c r="QA14" s="174" t="s">
        <v>36</v>
      </c>
      <c r="QB14" s="43"/>
      <c r="QC14" s="43"/>
      <c r="QD14" s="43"/>
      <c r="QE14" s="42" t="str">
        <f>IF(QC14=0," ",(VLOOKUP(QC14,PROTOKOL!$A$1:$E$29,2,FALSE))*QD14)</f>
        <v xml:space="preserve"> </v>
      </c>
      <c r="QF14" s="175" t="str">
        <f t="shared" si="40"/>
        <v xml:space="preserve"> </v>
      </c>
      <c r="QG14" s="212" t="str">
        <f>IF(QC14=0," ",VLOOKUP(QC14,PROTOKOL!$A:$E,5,FALSE))</f>
        <v xml:space="preserve"> </v>
      </c>
      <c r="QH14" s="176" t="s">
        <v>142</v>
      </c>
      <c r="QI14" s="177" t="str">
        <f t="shared" si="128"/>
        <v xml:space="preserve"> </v>
      </c>
      <c r="QJ14" s="217" t="str">
        <f>IF(QL14=0," ",VLOOKUP(QL14,PROTOKOL!$A:$F,6,FALSE))</f>
        <v xml:space="preserve"> </v>
      </c>
      <c r="QK14" s="43"/>
      <c r="QL14" s="43"/>
      <c r="QM14" s="43"/>
      <c r="QN14" s="91" t="str">
        <f>IF(QL14=0," ",(VLOOKUP(QL14,PROTOKOL!$A$1:$E$29,2,FALSE))*QM14)</f>
        <v xml:space="preserve"> </v>
      </c>
      <c r="QO14" s="175" t="str">
        <f t="shared" si="41"/>
        <v xml:space="preserve"> </v>
      </c>
      <c r="QP14" s="176" t="str">
        <f>IF(QL14=0," ",VLOOKUP(QL14,PROTOKOL!$A:$E,5,FALSE))</f>
        <v xml:space="preserve"> </v>
      </c>
      <c r="QQ14" s="212" t="str">
        <f t="shared" si="129"/>
        <v xml:space="preserve"> </v>
      </c>
      <c r="QR14" s="176">
        <f t="shared" si="130"/>
        <v>0</v>
      </c>
      <c r="QS14" s="177" t="str">
        <f t="shared" si="131"/>
        <v xml:space="preserve"> </v>
      </c>
      <c r="QU14" s="173">
        <v>29</v>
      </c>
      <c r="QV14" s="231">
        <v>29</v>
      </c>
      <c r="QW14" s="174" t="str">
        <f>IF(QY14=0," ",VLOOKUP(QY14,PROTOKOL!$A:$F,6,FALSE))</f>
        <v>PANTOGRAF KLOZET  PİSUAR  TAŞLAMA</v>
      </c>
      <c r="QX14" s="43">
        <v>105</v>
      </c>
      <c r="QY14" s="43">
        <v>10</v>
      </c>
      <c r="QZ14" s="43">
        <v>7.5</v>
      </c>
      <c r="RA14" s="42">
        <f>IF(QY14=0," ",(VLOOKUP(QY14,PROTOKOL!$A$1:$E$29,2,FALSE))*QZ14)</f>
        <v>65</v>
      </c>
      <c r="RB14" s="175">
        <f t="shared" si="42"/>
        <v>40</v>
      </c>
      <c r="RC14" s="212">
        <f>IF(QY14=0," ",VLOOKUP(QY14,PROTOKOL!$A:$E,5,FALSE))</f>
        <v>1.0273726785714283</v>
      </c>
      <c r="RD14" s="176" t="s">
        <v>142</v>
      </c>
      <c r="RE14" s="177">
        <f t="shared" si="132"/>
        <v>41.094907142857132</v>
      </c>
      <c r="RF14" s="217" t="str">
        <f>IF(RH14=0," ",VLOOKUP(RH14,PROTOKOL!$A:$F,6,FALSE))</f>
        <v xml:space="preserve"> </v>
      </c>
      <c r="RG14" s="43"/>
      <c r="RH14" s="43"/>
      <c r="RI14" s="43"/>
      <c r="RJ14" s="91" t="str">
        <f>IF(RH14=0," ",(VLOOKUP(RH14,PROTOKOL!$A$1:$E$29,2,FALSE))*RI14)</f>
        <v xml:space="preserve"> </v>
      </c>
      <c r="RK14" s="175" t="str">
        <f t="shared" si="43"/>
        <v xml:space="preserve"> </v>
      </c>
      <c r="RL14" s="176" t="str">
        <f>IF(RH14=0," ",VLOOKUP(RH14,PROTOKOL!$A:$E,5,FALSE))</f>
        <v xml:space="preserve"> </v>
      </c>
      <c r="RM14" s="212" t="str">
        <f t="shared" si="133"/>
        <v xml:space="preserve"> </v>
      </c>
      <c r="RN14" s="176">
        <f t="shared" si="134"/>
        <v>0</v>
      </c>
      <c r="RO14" s="177" t="str">
        <f t="shared" si="135"/>
        <v xml:space="preserve"> </v>
      </c>
      <c r="RQ14" s="173">
        <v>29</v>
      </c>
      <c r="RR14" s="231">
        <v>29</v>
      </c>
      <c r="RS14" s="174" t="s">
        <v>36</v>
      </c>
      <c r="RT14" s="43"/>
      <c r="RU14" s="43"/>
      <c r="RV14" s="43"/>
      <c r="RW14" s="42" t="str">
        <f>IF(RU14=0," ",(VLOOKUP(RU14,PROTOKOL!$A$1:$E$29,2,FALSE))*RV14)</f>
        <v xml:space="preserve"> </v>
      </c>
      <c r="RX14" s="175" t="str">
        <f t="shared" si="44"/>
        <v xml:space="preserve"> </v>
      </c>
      <c r="RY14" s="212" t="str">
        <f>IF(RU14=0," ",VLOOKUP(RU14,PROTOKOL!$A:$E,5,FALSE))</f>
        <v xml:space="preserve"> </v>
      </c>
      <c r="RZ14" s="176" t="s">
        <v>142</v>
      </c>
      <c r="SA14" s="177" t="str">
        <f t="shared" si="179"/>
        <v xml:space="preserve"> </v>
      </c>
      <c r="SB14" s="217" t="str">
        <f>IF(SD14=0," ",VLOOKUP(SD14,PROTOKOL!$A:$F,6,FALSE))</f>
        <v xml:space="preserve"> </v>
      </c>
      <c r="SC14" s="43"/>
      <c r="SD14" s="43"/>
      <c r="SE14" s="43"/>
      <c r="SF14" s="91" t="str">
        <f>IF(SD14=0," ",(VLOOKUP(SD14,PROTOKOL!$A$1:$E$29,2,FALSE))*SE14)</f>
        <v xml:space="preserve"> </v>
      </c>
      <c r="SG14" s="175" t="str">
        <f t="shared" si="45"/>
        <v xml:space="preserve"> </v>
      </c>
      <c r="SH14" s="176" t="str">
        <f>IF(SD14=0," ",VLOOKUP(SD14,PROTOKOL!$A:$E,5,FALSE))</f>
        <v xml:space="preserve"> </v>
      </c>
      <c r="SI14" s="212" t="str">
        <f t="shared" si="136"/>
        <v xml:space="preserve"> </v>
      </c>
      <c r="SJ14" s="176">
        <f t="shared" si="137"/>
        <v>0</v>
      </c>
      <c r="SK14" s="177" t="str">
        <f t="shared" si="138"/>
        <v xml:space="preserve"> </v>
      </c>
      <c r="SM14" s="173">
        <v>29</v>
      </c>
      <c r="SN14" s="231">
        <v>29</v>
      </c>
      <c r="SO14" s="174" t="str">
        <f>IF(SQ14=0," ",VLOOKUP(SQ14,PROTOKOL!$A:$F,6,FALSE))</f>
        <v>VAKUM TEST</v>
      </c>
      <c r="SP14" s="43">
        <v>230</v>
      </c>
      <c r="SQ14" s="43">
        <v>4</v>
      </c>
      <c r="SR14" s="43">
        <v>7.5</v>
      </c>
      <c r="SS14" s="42">
        <f>IF(SQ14=0," ",(VLOOKUP(SQ14,PROTOKOL!$A$1:$E$29,2,FALSE))*SR14)</f>
        <v>150</v>
      </c>
      <c r="ST14" s="175">
        <f t="shared" si="46"/>
        <v>80</v>
      </c>
      <c r="SU14" s="212">
        <f>IF(SQ14=0," ",VLOOKUP(SQ14,PROTOKOL!$A:$E,5,FALSE))</f>
        <v>0.44947554687499996</v>
      </c>
      <c r="SV14" s="176" t="s">
        <v>142</v>
      </c>
      <c r="SW14" s="177">
        <f t="shared" si="139"/>
        <v>35.958043749999995</v>
      </c>
      <c r="SX14" s="217" t="str">
        <f>IF(SZ14=0," ",VLOOKUP(SZ14,PROTOKOL!$A:$F,6,FALSE))</f>
        <v xml:space="preserve"> </v>
      </c>
      <c r="SY14" s="43"/>
      <c r="SZ14" s="43"/>
      <c r="TA14" s="43"/>
      <c r="TB14" s="91" t="str">
        <f>IF(SZ14=0," ",(VLOOKUP(SZ14,PROTOKOL!$A$1:$E$29,2,FALSE))*TA14)</f>
        <v xml:space="preserve"> </v>
      </c>
      <c r="TC14" s="175" t="str">
        <f t="shared" si="47"/>
        <v xml:space="preserve"> </v>
      </c>
      <c r="TD14" s="176" t="str">
        <f>IF(SZ14=0," ",VLOOKUP(SZ14,PROTOKOL!$A:$E,5,FALSE))</f>
        <v xml:space="preserve"> </v>
      </c>
      <c r="TE14" s="212" t="str">
        <f t="shared" si="140"/>
        <v xml:space="preserve"> </v>
      </c>
      <c r="TF14" s="176">
        <f t="shared" si="141"/>
        <v>0</v>
      </c>
      <c r="TG14" s="177" t="str">
        <f t="shared" si="142"/>
        <v xml:space="preserve"> </v>
      </c>
      <c r="TI14" s="173">
        <v>29</v>
      </c>
      <c r="TJ14" s="231">
        <v>29</v>
      </c>
      <c r="TK14" s="174" t="s">
        <v>143</v>
      </c>
      <c r="TL14" s="43"/>
      <c r="TM14" s="43"/>
      <c r="TN14" s="43"/>
      <c r="TO14" s="42" t="str">
        <f>IF(TM14=0," ",(VLOOKUP(TM14,PROTOKOL!$A$1:$E$29,2,FALSE))*TN14)</f>
        <v xml:space="preserve"> </v>
      </c>
      <c r="TP14" s="175" t="str">
        <f t="shared" si="48"/>
        <v xml:space="preserve"> </v>
      </c>
      <c r="TQ14" s="212" t="str">
        <f>IF(TM14=0," ",VLOOKUP(TM14,PROTOKOL!$A:$E,5,FALSE))</f>
        <v xml:space="preserve"> </v>
      </c>
      <c r="TR14" s="176" t="s">
        <v>142</v>
      </c>
      <c r="TS14" s="177" t="str">
        <f t="shared" si="143"/>
        <v xml:space="preserve"> </v>
      </c>
      <c r="TT14" s="217" t="str">
        <f>IF(TV14=0," ",VLOOKUP(TV14,PROTOKOL!$A:$F,6,FALSE))</f>
        <v xml:space="preserve"> </v>
      </c>
      <c r="TU14" s="43"/>
      <c r="TV14" s="43"/>
      <c r="TW14" s="43"/>
      <c r="TX14" s="91" t="str">
        <f>IF(TV14=0," ",(VLOOKUP(TV14,PROTOKOL!$A$1:$E$29,2,FALSE))*TW14)</f>
        <v xml:space="preserve"> </v>
      </c>
      <c r="TY14" s="175" t="str">
        <f t="shared" si="49"/>
        <v xml:space="preserve"> </v>
      </c>
      <c r="TZ14" s="176" t="str">
        <f>IF(TV14=0," ",VLOOKUP(TV14,PROTOKOL!$A:$E,5,FALSE))</f>
        <v xml:space="preserve"> </v>
      </c>
      <c r="UA14" s="212" t="str">
        <f t="shared" si="144"/>
        <v xml:space="preserve"> </v>
      </c>
      <c r="UB14" s="176">
        <f t="shared" si="145"/>
        <v>0</v>
      </c>
      <c r="UC14" s="177" t="str">
        <f t="shared" si="146"/>
        <v xml:space="preserve"> </v>
      </c>
      <c r="UE14" s="173">
        <v>29</v>
      </c>
      <c r="UF14" s="231">
        <v>29</v>
      </c>
      <c r="UG14" s="174" t="s">
        <v>36</v>
      </c>
      <c r="UH14" s="43"/>
      <c r="UI14" s="43"/>
      <c r="UJ14" s="43"/>
      <c r="UK14" s="42" t="str">
        <f>IF(UI14=0," ",(VLOOKUP(UI14,PROTOKOL!$A$1:$E$29,2,FALSE))*UJ14)</f>
        <v xml:space="preserve"> </v>
      </c>
      <c r="UL14" s="175" t="str">
        <f t="shared" si="50"/>
        <v xml:space="preserve"> </v>
      </c>
      <c r="UM14" s="212" t="str">
        <f>IF(UI14=0," ",VLOOKUP(UI14,PROTOKOL!$A:$E,5,FALSE))</f>
        <v xml:space="preserve"> </v>
      </c>
      <c r="UN14" s="176" t="s">
        <v>142</v>
      </c>
      <c r="UO14" s="177" t="str">
        <f t="shared" si="147"/>
        <v xml:space="preserve"> </v>
      </c>
      <c r="UP14" s="217" t="str">
        <f>IF(UR14=0," ",VLOOKUP(UR14,PROTOKOL!$A:$F,6,FALSE))</f>
        <v xml:space="preserve"> </v>
      </c>
      <c r="UQ14" s="43"/>
      <c r="UR14" s="43"/>
      <c r="US14" s="43"/>
      <c r="UT14" s="91" t="str">
        <f>IF(UR14=0," ",(VLOOKUP(UR14,PROTOKOL!$A$1:$E$29,2,FALSE))*US14)</f>
        <v xml:space="preserve"> </v>
      </c>
      <c r="UU14" s="175" t="str">
        <f t="shared" si="51"/>
        <v xml:space="preserve"> </v>
      </c>
      <c r="UV14" s="176" t="str">
        <f>IF(UR14=0," ",VLOOKUP(UR14,PROTOKOL!$A:$E,5,FALSE))</f>
        <v xml:space="preserve"> </v>
      </c>
      <c r="UW14" s="212" t="str">
        <f t="shared" si="148"/>
        <v xml:space="preserve"> </v>
      </c>
      <c r="UX14" s="176">
        <f t="shared" si="149"/>
        <v>0</v>
      </c>
      <c r="UY14" s="177" t="str">
        <f t="shared" si="150"/>
        <v xml:space="preserve"> </v>
      </c>
      <c r="VA14" s="173">
        <v>29</v>
      </c>
      <c r="VB14" s="231">
        <v>29</v>
      </c>
      <c r="VC14" s="174" t="s">
        <v>36</v>
      </c>
      <c r="VD14" s="43"/>
      <c r="VE14" s="43"/>
      <c r="VF14" s="43"/>
      <c r="VG14" s="42" t="str">
        <f>IF(VE14=0," ",(VLOOKUP(VE14,PROTOKOL!$A$1:$E$29,2,FALSE))*VF14)</f>
        <v xml:space="preserve"> </v>
      </c>
      <c r="VH14" s="175" t="str">
        <f t="shared" si="52"/>
        <v xml:space="preserve"> </v>
      </c>
      <c r="VI14" s="212" t="str">
        <f>IF(VE14=0," ",VLOOKUP(VE14,PROTOKOL!$A:$E,5,FALSE))</f>
        <v xml:space="preserve"> </v>
      </c>
      <c r="VJ14" s="176" t="s">
        <v>142</v>
      </c>
      <c r="VK14" s="177" t="str">
        <f t="shared" si="151"/>
        <v xml:space="preserve"> </v>
      </c>
      <c r="VL14" s="217" t="str">
        <f>IF(VN14=0," ",VLOOKUP(VN14,PROTOKOL!$A:$F,6,FALSE))</f>
        <v xml:space="preserve"> </v>
      </c>
      <c r="VM14" s="43"/>
      <c r="VN14" s="43"/>
      <c r="VO14" s="43"/>
      <c r="VP14" s="91" t="str">
        <f>IF(VN14=0," ",(VLOOKUP(VN14,PROTOKOL!$A$1:$E$29,2,FALSE))*VO14)</f>
        <v xml:space="preserve"> </v>
      </c>
      <c r="VQ14" s="175" t="str">
        <f t="shared" si="53"/>
        <v xml:space="preserve"> </v>
      </c>
      <c r="VR14" s="176" t="str">
        <f>IF(VN14=0," ",VLOOKUP(VN14,PROTOKOL!$A:$E,5,FALSE))</f>
        <v xml:space="preserve"> </v>
      </c>
      <c r="VS14" s="212" t="str">
        <f t="shared" si="152"/>
        <v xml:space="preserve"> </v>
      </c>
      <c r="VT14" s="176">
        <f t="shared" si="153"/>
        <v>0</v>
      </c>
      <c r="VU14" s="177" t="str">
        <f t="shared" si="154"/>
        <v xml:space="preserve"> </v>
      </c>
      <c r="VW14" s="173">
        <v>29</v>
      </c>
      <c r="VX14" s="231">
        <v>29</v>
      </c>
      <c r="VY14" s="174" t="str">
        <f>IF(WA14=0," ",VLOOKUP(WA14,PROTOKOL!$A:$F,6,FALSE))</f>
        <v>ÜRÜN KONTROL</v>
      </c>
      <c r="VZ14" s="43">
        <v>1</v>
      </c>
      <c r="WA14" s="43">
        <v>20</v>
      </c>
      <c r="WB14" s="43">
        <v>7.5</v>
      </c>
      <c r="WC14" s="42">
        <f>IF(WA14=0," ",(VLOOKUP(WA14,PROTOKOL!$A$1:$E$29,2,FALSE))*WB14)</f>
        <v>0</v>
      </c>
      <c r="WD14" s="175">
        <f t="shared" si="54"/>
        <v>1</v>
      </c>
      <c r="WE14" s="212" t="e">
        <f>IF(WA14=0," ",VLOOKUP(WA14,PROTOKOL!$A:$E,5,FALSE))</f>
        <v>#DIV/0!</v>
      </c>
      <c r="WF14" s="176" t="s">
        <v>142</v>
      </c>
      <c r="WG14" s="177" t="e">
        <f>IF(WA14=0," ",(WE14*WD14))/7.5*7.5</f>
        <v>#DIV/0!</v>
      </c>
      <c r="WH14" s="217" t="str">
        <f>IF(WJ14=0," ",VLOOKUP(WJ14,PROTOKOL!$A:$F,6,FALSE))</f>
        <v xml:space="preserve"> </v>
      </c>
      <c r="WI14" s="43"/>
      <c r="WJ14" s="43"/>
      <c r="WK14" s="43"/>
      <c r="WL14" s="91" t="str">
        <f>IF(WJ14=0," ",(VLOOKUP(WJ14,PROTOKOL!$A$1:$E$29,2,FALSE))*WK14)</f>
        <v xml:space="preserve"> </v>
      </c>
      <c r="WM14" s="175" t="str">
        <f t="shared" si="55"/>
        <v xml:space="preserve"> </v>
      </c>
      <c r="WN14" s="176" t="str">
        <f>IF(WJ14=0," ",VLOOKUP(WJ14,PROTOKOL!$A:$E,5,FALSE))</f>
        <v xml:space="preserve"> </v>
      </c>
      <c r="WO14" s="212" t="str">
        <f t="shared" si="156"/>
        <v xml:space="preserve"> </v>
      </c>
      <c r="WP14" s="176">
        <f t="shared" si="157"/>
        <v>0</v>
      </c>
      <c r="WQ14" s="177" t="str">
        <f t="shared" si="158"/>
        <v xml:space="preserve"> </v>
      </c>
      <c r="WS14" s="173">
        <v>29</v>
      </c>
      <c r="WT14" s="231">
        <v>29</v>
      </c>
      <c r="WU14" s="174" t="str">
        <f>IF(WW14=0," ",VLOOKUP(WW14,PROTOKOL!$A:$F,6,FALSE))</f>
        <v>VAKUM TEST</v>
      </c>
      <c r="WV14" s="43">
        <v>34</v>
      </c>
      <c r="WW14" s="43">
        <v>4</v>
      </c>
      <c r="WX14" s="43">
        <v>1</v>
      </c>
      <c r="WY14" s="42">
        <f>IF(WW14=0," ",(VLOOKUP(WW14,PROTOKOL!$A$1:$E$29,2,FALSE))*WX14)</f>
        <v>20</v>
      </c>
      <c r="WZ14" s="175">
        <f t="shared" si="56"/>
        <v>14</v>
      </c>
      <c r="XA14" s="212">
        <f>IF(WW14=0," ",VLOOKUP(WW14,PROTOKOL!$A:$E,5,FALSE))</f>
        <v>0.44947554687499996</v>
      </c>
      <c r="XB14" s="176" t="s">
        <v>142</v>
      </c>
      <c r="XC14" s="177">
        <f t="shared" si="159"/>
        <v>6.2926576562499994</v>
      </c>
      <c r="XD14" s="217" t="str">
        <f>IF(XF14=0," ",VLOOKUP(XF14,PROTOKOL!$A:$F,6,FALSE))</f>
        <v xml:space="preserve"> </v>
      </c>
      <c r="XE14" s="43"/>
      <c r="XF14" s="43"/>
      <c r="XG14" s="43"/>
      <c r="XH14" s="91" t="str">
        <f>IF(XF14=0," ",(VLOOKUP(XF14,PROTOKOL!$A$1:$E$29,2,FALSE))*XG14)</f>
        <v xml:space="preserve"> </v>
      </c>
      <c r="XI14" s="175" t="str">
        <f t="shared" si="57"/>
        <v xml:space="preserve"> </v>
      </c>
      <c r="XJ14" s="176" t="str">
        <f>IF(XF14=0," ",VLOOKUP(XF14,PROTOKOL!$A:$E,5,FALSE))</f>
        <v xml:space="preserve"> </v>
      </c>
      <c r="XK14" s="212" t="str">
        <f t="shared" si="160"/>
        <v xml:space="preserve"> </v>
      </c>
      <c r="XL14" s="176">
        <f t="shared" si="161"/>
        <v>0</v>
      </c>
      <c r="XM14" s="177" t="str">
        <f t="shared" si="162"/>
        <v xml:space="preserve"> </v>
      </c>
      <c r="XO14" s="173">
        <v>29</v>
      </c>
      <c r="XP14" s="231">
        <v>29</v>
      </c>
      <c r="XQ14" s="174" t="str">
        <f>IF(XS14=0," ",VLOOKUP(XS14,PROTOKOL!$A:$F,6,FALSE))</f>
        <v>WNZL. YERD.KLZ. TAŞLAMA</v>
      </c>
      <c r="XR14" s="43">
        <v>174</v>
      </c>
      <c r="XS14" s="43">
        <v>2</v>
      </c>
      <c r="XT14" s="43">
        <v>7</v>
      </c>
      <c r="XU14" s="42">
        <f>IF(XS14=0," ",(VLOOKUP(XS14,PROTOKOL!$A$1:$E$29,2,FALSE))*XT14)</f>
        <v>115.73333333333335</v>
      </c>
      <c r="XV14" s="175">
        <f t="shared" si="58"/>
        <v>58.266666666666652</v>
      </c>
      <c r="XW14" s="212">
        <f>IF(XS14=0," ",VLOOKUP(XS14,PROTOKOL!$A:$E,5,FALSE))</f>
        <v>0.54481884469696984</v>
      </c>
      <c r="XX14" s="176" t="s">
        <v>142</v>
      </c>
      <c r="XY14" s="177">
        <f t="shared" si="163"/>
        <v>31.744778017676769</v>
      </c>
      <c r="XZ14" s="217" t="str">
        <f>IF(YB14=0," ",VLOOKUP(YB14,PROTOKOL!$A:$F,6,FALSE))</f>
        <v xml:space="preserve"> </v>
      </c>
      <c r="YA14" s="43"/>
      <c r="YB14" s="43"/>
      <c r="YC14" s="43"/>
      <c r="YD14" s="91" t="str">
        <f>IF(YB14=0," ",(VLOOKUP(YB14,PROTOKOL!$A$1:$E$29,2,FALSE))*YC14)</f>
        <v xml:space="preserve"> </v>
      </c>
      <c r="YE14" s="175" t="str">
        <f t="shared" si="59"/>
        <v xml:space="preserve"> </v>
      </c>
      <c r="YF14" s="176" t="str">
        <f>IF(YB14=0," ",VLOOKUP(YB14,PROTOKOL!$A:$E,5,FALSE))</f>
        <v xml:space="preserve"> </v>
      </c>
      <c r="YG14" s="212" t="str">
        <f t="shared" si="164"/>
        <v xml:space="preserve"> </v>
      </c>
      <c r="YH14" s="176">
        <f t="shared" si="165"/>
        <v>0</v>
      </c>
      <c r="YI14" s="177" t="str">
        <f t="shared" si="166"/>
        <v xml:space="preserve"> </v>
      </c>
    </row>
    <row r="15" spans="1:659" ht="13.8">
      <c r="A15" s="173">
        <v>29</v>
      </c>
      <c r="B15" s="229"/>
      <c r="C15" s="174" t="str">
        <f>IF(E15=0," ",VLOOKUP(E15,PROTOKOL!$A:$F,6,FALSE))</f>
        <v xml:space="preserve"> </v>
      </c>
      <c r="D15" s="43"/>
      <c r="E15" s="43"/>
      <c r="F15" s="43"/>
      <c r="G15" s="42" t="str">
        <f>IF(E15=0," ",(VLOOKUP(E15,PROTOKOL!$A$1:$E$29,2,FALSE))*F15)</f>
        <v xml:space="preserve"> </v>
      </c>
      <c r="H15" s="175" t="str">
        <f t="shared" si="0"/>
        <v xml:space="preserve"> </v>
      </c>
      <c r="I15" s="212" t="str">
        <f>IF(E15=0," ",VLOOKUP(E15,PROTOKOL!$A:$E,5,FALSE))</f>
        <v xml:space="preserve"> </v>
      </c>
      <c r="J15" s="176" t="s">
        <v>142</v>
      </c>
      <c r="K15" s="177" t="str">
        <f t="shared" si="60"/>
        <v xml:space="preserve"> </v>
      </c>
      <c r="L15" s="217" t="str">
        <f>IF(N15=0," ",VLOOKUP(N15,PROTOKOL!$A:$F,6,FALSE))</f>
        <v xml:space="preserve"> </v>
      </c>
      <c r="M15" s="43"/>
      <c r="N15" s="43"/>
      <c r="O15" s="43"/>
      <c r="P15" s="91" t="str">
        <f>IF(N15=0," ",(VLOOKUP(N15,PROTOKOL!$A$1:$E$29,2,FALSE))*O15)</f>
        <v xml:space="preserve"> </v>
      </c>
      <c r="Q15" s="175" t="str">
        <f t="shared" si="1"/>
        <v xml:space="preserve"> </v>
      </c>
      <c r="R15" s="176" t="str">
        <f>IF(N15=0," ",VLOOKUP(N15,PROTOKOL!$A:$E,5,FALSE))</f>
        <v xml:space="preserve"> </v>
      </c>
      <c r="S15" s="212" t="str">
        <f t="shared" si="61"/>
        <v xml:space="preserve"> </v>
      </c>
      <c r="T15" s="176">
        <f t="shared" si="62"/>
        <v>0</v>
      </c>
      <c r="U15" s="177" t="str">
        <f t="shared" si="63"/>
        <v xml:space="preserve"> </v>
      </c>
      <c r="W15" s="173">
        <v>29</v>
      </c>
      <c r="X15" s="229"/>
      <c r="Y15" s="174" t="str">
        <f>IF(AA15=0," ",VLOOKUP(AA15,PROTOKOL!$A:$F,6,FALSE))</f>
        <v xml:space="preserve"> </v>
      </c>
      <c r="Z15" s="43"/>
      <c r="AA15" s="43"/>
      <c r="AB15" s="43"/>
      <c r="AC15" s="42" t="str">
        <f>IF(AA15=0," ",(VLOOKUP(AA15,PROTOKOL!$A$1:$E$29,2,FALSE))*AB15)</f>
        <v xml:space="preserve"> </v>
      </c>
      <c r="AD15" s="175" t="str">
        <f t="shared" si="2"/>
        <v xml:space="preserve"> </v>
      </c>
      <c r="AE15" s="212" t="str">
        <f>IF(AA15=0," ",VLOOKUP(AA15,PROTOKOL!$A:$E,5,FALSE))</f>
        <v xml:space="preserve"> </v>
      </c>
      <c r="AF15" s="176" t="s">
        <v>142</v>
      </c>
      <c r="AG15" s="177" t="str">
        <f t="shared" si="167"/>
        <v xml:space="preserve"> </v>
      </c>
      <c r="AH15" s="217" t="str">
        <f>IF(AJ15=0," ",VLOOKUP(AJ15,PROTOKOL!$A:$F,6,FALSE))</f>
        <v xml:space="preserve"> </v>
      </c>
      <c r="AI15" s="43"/>
      <c r="AJ15" s="43"/>
      <c r="AK15" s="43"/>
      <c r="AL15" s="91" t="str">
        <f>IF(AJ15=0," ",(VLOOKUP(AJ15,PROTOKOL!$A$1:$E$29,2,FALSE))*AK15)</f>
        <v xml:space="preserve"> </v>
      </c>
      <c r="AM15" s="175" t="str">
        <f t="shared" si="3"/>
        <v xml:space="preserve"> </v>
      </c>
      <c r="AN15" s="176" t="str">
        <f>IF(AJ15=0," ",VLOOKUP(AJ15,PROTOKOL!$A:$E,5,FALSE))</f>
        <v xml:space="preserve"> </v>
      </c>
      <c r="AO15" s="212" t="str">
        <f t="shared" si="64"/>
        <v xml:space="preserve"> </v>
      </c>
      <c r="AP15" s="176">
        <f t="shared" si="65"/>
        <v>0</v>
      </c>
      <c r="AQ15" s="177" t="str">
        <f t="shared" si="66"/>
        <v xml:space="preserve"> </v>
      </c>
      <c r="AS15" s="173">
        <v>29</v>
      </c>
      <c r="AT15" s="229"/>
      <c r="AU15" s="174" t="str">
        <f>IF(AW15=0," ",VLOOKUP(AW15,PROTOKOL!$A:$F,6,FALSE))</f>
        <v xml:space="preserve"> </v>
      </c>
      <c r="AV15" s="43"/>
      <c r="AW15" s="43"/>
      <c r="AX15" s="43"/>
      <c r="AY15" s="42" t="str">
        <f>IF(AW15=0," ",(VLOOKUP(AW15,PROTOKOL!$A$1:$E$29,2,FALSE))*AX15)</f>
        <v xml:space="preserve"> </v>
      </c>
      <c r="AZ15" s="175" t="str">
        <f t="shared" si="4"/>
        <v xml:space="preserve"> </v>
      </c>
      <c r="BA15" s="212" t="str">
        <f>IF(AW15=0," ",VLOOKUP(AW15,PROTOKOL!$A:$E,5,FALSE))</f>
        <v xml:space="preserve"> </v>
      </c>
      <c r="BB15" s="176" t="s">
        <v>142</v>
      </c>
      <c r="BC15" s="177" t="str">
        <f t="shared" si="168"/>
        <v xml:space="preserve"> </v>
      </c>
      <c r="BD15" s="217" t="str">
        <f>IF(BF15=0," ",VLOOKUP(BF15,PROTOKOL!$A:$F,6,FALSE))</f>
        <v xml:space="preserve"> </v>
      </c>
      <c r="BE15" s="43"/>
      <c r="BF15" s="43"/>
      <c r="BG15" s="43"/>
      <c r="BH15" s="91" t="str">
        <f>IF(BF15=0," ",(VLOOKUP(BF15,PROTOKOL!$A$1:$E$29,2,FALSE))*BG15)</f>
        <v xml:space="preserve"> </v>
      </c>
      <c r="BI15" s="175" t="str">
        <f t="shared" si="5"/>
        <v xml:space="preserve"> </v>
      </c>
      <c r="BJ15" s="176" t="str">
        <f>IF(BF15=0," ",VLOOKUP(BF15,PROTOKOL!$A:$E,5,FALSE))</f>
        <v xml:space="preserve"> </v>
      </c>
      <c r="BK15" s="212" t="str">
        <f t="shared" si="169"/>
        <v xml:space="preserve"> </v>
      </c>
      <c r="BL15" s="176">
        <f t="shared" si="67"/>
        <v>0</v>
      </c>
      <c r="BM15" s="177" t="str">
        <f t="shared" si="68"/>
        <v xml:space="preserve"> </v>
      </c>
      <c r="BO15" s="173">
        <v>29</v>
      </c>
      <c r="BP15" s="229"/>
      <c r="BQ15" s="174" t="str">
        <f>IF(BS15=0," ",VLOOKUP(BS15,PROTOKOL!$A:$F,6,FALSE))</f>
        <v>KOKU TESTİ</v>
      </c>
      <c r="BR15" s="43">
        <v>1</v>
      </c>
      <c r="BS15" s="43">
        <v>17</v>
      </c>
      <c r="BT15" s="43">
        <v>1</v>
      </c>
      <c r="BU15" s="42">
        <f>IF(BS15=0," ",(VLOOKUP(BS15,PROTOKOL!$A$1:$E$29,2,FALSE))*BT15)</f>
        <v>0</v>
      </c>
      <c r="BV15" s="175">
        <f t="shared" si="6"/>
        <v>1</v>
      </c>
      <c r="BW15" s="212" t="e">
        <f>IF(BS15=0," ",VLOOKUP(BS15,PROTOKOL!$A:$E,5,FALSE))</f>
        <v>#DIV/0!</v>
      </c>
      <c r="BX15" s="176" t="s">
        <v>142</v>
      </c>
      <c r="BY15" s="177" t="e">
        <f>IF(BS15=0," ",(BW15*BV15))/7.5*1</f>
        <v>#DIV/0!</v>
      </c>
      <c r="BZ15" s="217" t="str">
        <f>IF(CB15=0," ",VLOOKUP(CB15,PROTOKOL!$A:$F,6,FALSE))</f>
        <v xml:space="preserve"> </v>
      </c>
      <c r="CA15" s="43"/>
      <c r="CB15" s="43"/>
      <c r="CC15" s="43"/>
      <c r="CD15" s="91" t="str">
        <f>IF(CB15=0," ",(VLOOKUP(CB15,PROTOKOL!$A$1:$E$29,2,FALSE))*CC15)</f>
        <v xml:space="preserve"> </v>
      </c>
      <c r="CE15" s="175" t="str">
        <f t="shared" si="7"/>
        <v xml:space="preserve"> </v>
      </c>
      <c r="CF15" s="176" t="str">
        <f>IF(CB15=0," ",VLOOKUP(CB15,PROTOKOL!$A:$E,5,FALSE))</f>
        <v xml:space="preserve"> </v>
      </c>
      <c r="CG15" s="212" t="str">
        <f t="shared" si="69"/>
        <v xml:space="preserve"> </v>
      </c>
      <c r="CH15" s="176">
        <f t="shared" si="70"/>
        <v>0</v>
      </c>
      <c r="CI15" s="177" t="str">
        <f t="shared" si="71"/>
        <v xml:space="preserve"> </v>
      </c>
      <c r="CK15" s="173">
        <v>29</v>
      </c>
      <c r="CL15" s="229"/>
      <c r="CM15" s="174" t="str">
        <f>IF(CO15=0," ",VLOOKUP(CO15,PROTOKOL!$A:$F,6,FALSE))</f>
        <v xml:space="preserve"> </v>
      </c>
      <c r="CN15" s="43"/>
      <c r="CO15" s="43"/>
      <c r="CP15" s="43"/>
      <c r="CQ15" s="42" t="str">
        <f>IF(CO15=0," ",(VLOOKUP(CO15,PROTOKOL!$A$1:$E$29,2,FALSE))*CP15)</f>
        <v xml:space="preserve"> </v>
      </c>
      <c r="CR15" s="175" t="str">
        <f t="shared" si="8"/>
        <v xml:space="preserve"> </v>
      </c>
      <c r="CS15" s="212" t="str">
        <f>IF(CO15=0," ",VLOOKUP(CO15,PROTOKOL!$A:$E,5,FALSE))</f>
        <v xml:space="preserve"> </v>
      </c>
      <c r="CT15" s="176" t="s">
        <v>142</v>
      </c>
      <c r="CU15" s="177" t="str">
        <f t="shared" si="171"/>
        <v xml:space="preserve"> </v>
      </c>
      <c r="CV15" s="217" t="str">
        <f>IF(CX15=0," ",VLOOKUP(CX15,PROTOKOL!$A:$F,6,FALSE))</f>
        <v xml:space="preserve"> </v>
      </c>
      <c r="CW15" s="43"/>
      <c r="CX15" s="43"/>
      <c r="CY15" s="43"/>
      <c r="CZ15" s="91" t="str">
        <f>IF(CX15=0," ",(VLOOKUP(CX15,PROTOKOL!$A$1:$E$29,2,FALSE))*CY15)</f>
        <v xml:space="preserve"> </v>
      </c>
      <c r="DA15" s="175" t="str">
        <f t="shared" si="9"/>
        <v xml:space="preserve"> </v>
      </c>
      <c r="DB15" s="176" t="str">
        <f>IF(CX15=0," ",VLOOKUP(CX15,PROTOKOL!$A:$E,5,FALSE))</f>
        <v xml:space="preserve"> </v>
      </c>
      <c r="DC15" s="212" t="str">
        <f t="shared" si="72"/>
        <v xml:space="preserve"> </v>
      </c>
      <c r="DD15" s="176">
        <f t="shared" si="73"/>
        <v>0</v>
      </c>
      <c r="DE15" s="177" t="str">
        <f t="shared" si="74"/>
        <v xml:space="preserve"> </v>
      </c>
      <c r="DG15" s="173">
        <v>29</v>
      </c>
      <c r="DH15" s="229"/>
      <c r="DI15" s="174" t="str">
        <f>IF(DK15=0," ",VLOOKUP(DK15,PROTOKOL!$A:$F,6,FALSE))</f>
        <v xml:space="preserve"> </v>
      </c>
      <c r="DJ15" s="43"/>
      <c r="DK15" s="43"/>
      <c r="DL15" s="43"/>
      <c r="DM15" s="42" t="str">
        <f>IF(DK15=0," ",(VLOOKUP(DK15,PROTOKOL!$A$1:$E$29,2,FALSE))*DL15)</f>
        <v xml:space="preserve"> </v>
      </c>
      <c r="DN15" s="175" t="str">
        <f t="shared" si="10"/>
        <v xml:space="preserve"> </v>
      </c>
      <c r="DO15" s="212" t="str">
        <f>IF(DK15=0," ",VLOOKUP(DK15,PROTOKOL!$A:$E,5,FALSE))</f>
        <v xml:space="preserve"> </v>
      </c>
      <c r="DP15" s="176" t="s">
        <v>142</v>
      </c>
      <c r="DQ15" s="177" t="str">
        <f t="shared" si="75"/>
        <v xml:space="preserve"> </v>
      </c>
      <c r="DR15" s="217" t="str">
        <f>IF(DT15=0," ",VLOOKUP(DT15,PROTOKOL!$A:$F,6,FALSE))</f>
        <v xml:space="preserve"> </v>
      </c>
      <c r="DS15" s="43"/>
      <c r="DT15" s="43"/>
      <c r="DU15" s="43"/>
      <c r="DV15" s="91" t="str">
        <f>IF(DT15=0," ",(VLOOKUP(DT15,PROTOKOL!$A$1:$E$29,2,FALSE))*DU15)</f>
        <v xml:space="preserve"> </v>
      </c>
      <c r="DW15" s="175" t="str">
        <f t="shared" si="11"/>
        <v xml:space="preserve"> </v>
      </c>
      <c r="DX15" s="176" t="str">
        <f>IF(DT15=0," ",VLOOKUP(DT15,PROTOKOL!$A:$E,5,FALSE))</f>
        <v xml:space="preserve"> </v>
      </c>
      <c r="DY15" s="212" t="str">
        <f t="shared" si="76"/>
        <v xml:space="preserve"> </v>
      </c>
      <c r="DZ15" s="176">
        <f t="shared" si="77"/>
        <v>0</v>
      </c>
      <c r="EA15" s="177" t="str">
        <f t="shared" si="78"/>
        <v xml:space="preserve"> </v>
      </c>
      <c r="EC15" s="173">
        <v>29</v>
      </c>
      <c r="ED15" s="229"/>
      <c r="EE15" s="174" t="str">
        <f>IF(EG15=0," ",VLOOKUP(EG15,PROTOKOL!$A:$F,6,FALSE))</f>
        <v xml:space="preserve"> </v>
      </c>
      <c r="EF15" s="43"/>
      <c r="EG15" s="43"/>
      <c r="EH15" s="43"/>
      <c r="EI15" s="42" t="str">
        <f>IF(EG15=0," ",(VLOOKUP(EG15,PROTOKOL!$A$1:$E$29,2,FALSE))*EH15)</f>
        <v xml:space="preserve"> </v>
      </c>
      <c r="EJ15" s="175" t="str">
        <f t="shared" si="12"/>
        <v xml:space="preserve"> </v>
      </c>
      <c r="EK15" s="212" t="str">
        <f>IF(EG15=0," ",VLOOKUP(EG15,PROTOKOL!$A:$E,5,FALSE))</f>
        <v xml:space="preserve"> </v>
      </c>
      <c r="EL15" s="176" t="s">
        <v>142</v>
      </c>
      <c r="EM15" s="177" t="str">
        <f t="shared" si="79"/>
        <v xml:space="preserve"> </v>
      </c>
      <c r="EN15" s="217" t="str">
        <f>IF(EP15=0," ",VLOOKUP(EP15,PROTOKOL!$A:$F,6,FALSE))</f>
        <v xml:space="preserve"> </v>
      </c>
      <c r="EO15" s="43"/>
      <c r="EP15" s="43"/>
      <c r="EQ15" s="43"/>
      <c r="ER15" s="91" t="str">
        <f>IF(EP15=0," ",(VLOOKUP(EP15,PROTOKOL!$A$1:$E$29,2,FALSE))*EQ15)</f>
        <v xml:space="preserve"> </v>
      </c>
      <c r="ES15" s="175" t="str">
        <f t="shared" si="13"/>
        <v xml:space="preserve"> </v>
      </c>
      <c r="ET15" s="176" t="str">
        <f>IF(EP15=0," ",VLOOKUP(EP15,PROTOKOL!$A:$E,5,FALSE))</f>
        <v xml:space="preserve"> </v>
      </c>
      <c r="EU15" s="212" t="str">
        <f t="shared" si="80"/>
        <v xml:space="preserve"> </v>
      </c>
      <c r="EV15" s="176">
        <f t="shared" si="81"/>
        <v>0</v>
      </c>
      <c r="EW15" s="177" t="str">
        <f t="shared" si="82"/>
        <v xml:space="preserve"> </v>
      </c>
      <c r="EY15" s="173">
        <v>29</v>
      </c>
      <c r="EZ15" s="229"/>
      <c r="FA15" s="174" t="str">
        <f>IF(FC15=0," ",VLOOKUP(FC15,PROTOKOL!$A:$F,6,FALSE))</f>
        <v xml:space="preserve"> </v>
      </c>
      <c r="FB15" s="43"/>
      <c r="FC15" s="43"/>
      <c r="FD15" s="43"/>
      <c r="FE15" s="42" t="str">
        <f>IF(FC15=0," ",(VLOOKUP(FC15,PROTOKOL!$A$1:$E$29,2,FALSE))*FD15)</f>
        <v xml:space="preserve"> </v>
      </c>
      <c r="FF15" s="175" t="str">
        <f t="shared" si="14"/>
        <v xml:space="preserve"> </v>
      </c>
      <c r="FG15" s="212" t="str">
        <f>IF(FC15=0," ",VLOOKUP(FC15,PROTOKOL!$A:$E,5,FALSE))</f>
        <v xml:space="preserve"> </v>
      </c>
      <c r="FH15" s="176" t="s">
        <v>142</v>
      </c>
      <c r="FI15" s="177" t="str">
        <f t="shared" si="83"/>
        <v xml:space="preserve"> </v>
      </c>
      <c r="FJ15" s="217" t="str">
        <f>IF(FL15=0," ",VLOOKUP(FL15,PROTOKOL!$A:$F,6,FALSE))</f>
        <v xml:space="preserve"> </v>
      </c>
      <c r="FK15" s="43"/>
      <c r="FL15" s="43"/>
      <c r="FM15" s="43"/>
      <c r="FN15" s="91" t="str">
        <f>IF(FL15=0," ",(VLOOKUP(FL15,PROTOKOL!$A$1:$E$29,2,FALSE))*FM15)</f>
        <v xml:space="preserve"> </v>
      </c>
      <c r="FO15" s="175" t="str">
        <f t="shared" si="15"/>
        <v xml:space="preserve"> </v>
      </c>
      <c r="FP15" s="176" t="str">
        <f>IF(FL15=0," ",VLOOKUP(FL15,PROTOKOL!$A:$E,5,FALSE))</f>
        <v xml:space="preserve"> </v>
      </c>
      <c r="FQ15" s="212" t="str">
        <f t="shared" si="84"/>
        <v xml:space="preserve"> </v>
      </c>
      <c r="FR15" s="176">
        <f t="shared" si="85"/>
        <v>0</v>
      </c>
      <c r="FS15" s="177" t="str">
        <f t="shared" si="86"/>
        <v xml:space="preserve"> </v>
      </c>
      <c r="FU15" s="173">
        <v>29</v>
      </c>
      <c r="FV15" s="229"/>
      <c r="FW15" s="174" t="str">
        <f>IF(FY15=0," ",VLOOKUP(FY15,PROTOKOL!$A:$F,6,FALSE))</f>
        <v xml:space="preserve"> </v>
      </c>
      <c r="FX15" s="43"/>
      <c r="FY15" s="43"/>
      <c r="FZ15" s="43"/>
      <c r="GA15" s="42" t="str">
        <f>IF(FY15=0," ",(VLOOKUP(FY15,PROTOKOL!$A$1:$E$29,2,FALSE))*FZ15)</f>
        <v xml:space="preserve"> </v>
      </c>
      <c r="GB15" s="175" t="str">
        <f t="shared" si="16"/>
        <v xml:space="preserve"> </v>
      </c>
      <c r="GC15" s="212" t="str">
        <f>IF(FY15=0," ",VLOOKUP(FY15,PROTOKOL!$A:$E,5,FALSE))</f>
        <v xml:space="preserve"> </v>
      </c>
      <c r="GD15" s="176" t="s">
        <v>142</v>
      </c>
      <c r="GE15" s="177" t="str">
        <f t="shared" si="87"/>
        <v xml:space="preserve"> </v>
      </c>
      <c r="GF15" s="217" t="str">
        <f>IF(GH15=0," ",VLOOKUP(GH15,PROTOKOL!$A:$F,6,FALSE))</f>
        <v xml:space="preserve"> </v>
      </c>
      <c r="GG15" s="43"/>
      <c r="GH15" s="43"/>
      <c r="GI15" s="43"/>
      <c r="GJ15" s="91" t="str">
        <f>IF(GH15=0," ",(VLOOKUP(GH15,PROTOKOL!$A$1:$E$29,2,FALSE))*GI15)</f>
        <v xml:space="preserve"> </v>
      </c>
      <c r="GK15" s="175" t="str">
        <f t="shared" si="17"/>
        <v xml:space="preserve"> </v>
      </c>
      <c r="GL15" s="176" t="str">
        <f>IF(GH15=0," ",VLOOKUP(GH15,PROTOKOL!$A:$E,5,FALSE))</f>
        <v xml:space="preserve"> </v>
      </c>
      <c r="GM15" s="212" t="str">
        <f t="shared" si="88"/>
        <v xml:space="preserve"> </v>
      </c>
      <c r="GN15" s="176">
        <f t="shared" si="89"/>
        <v>0</v>
      </c>
      <c r="GO15" s="177" t="str">
        <f t="shared" si="90"/>
        <v xml:space="preserve"> </v>
      </c>
      <c r="GQ15" s="173">
        <v>29</v>
      </c>
      <c r="GR15" s="229"/>
      <c r="GS15" s="174" t="str">
        <f>IF(GU15=0," ",VLOOKUP(GU15,PROTOKOL!$A:$F,6,FALSE))</f>
        <v xml:space="preserve"> </v>
      </c>
      <c r="GT15" s="43"/>
      <c r="GU15" s="43"/>
      <c r="GV15" s="43"/>
      <c r="GW15" s="42" t="str">
        <f>IF(GU15=0," ",(VLOOKUP(GU15,PROTOKOL!$A$1:$E$29,2,FALSE))*GV15)</f>
        <v xml:space="preserve"> </v>
      </c>
      <c r="GX15" s="175" t="str">
        <f t="shared" si="18"/>
        <v xml:space="preserve"> </v>
      </c>
      <c r="GY15" s="212" t="str">
        <f>IF(GU15=0," ",VLOOKUP(GU15,PROTOKOL!$A:$E,5,FALSE))</f>
        <v xml:space="preserve"> </v>
      </c>
      <c r="GZ15" s="176" t="s">
        <v>142</v>
      </c>
      <c r="HA15" s="177" t="str">
        <f t="shared" si="91"/>
        <v xml:space="preserve"> </v>
      </c>
      <c r="HB15" s="217" t="str">
        <f>IF(HD15=0," ",VLOOKUP(HD15,PROTOKOL!$A:$F,6,FALSE))</f>
        <v xml:space="preserve"> </v>
      </c>
      <c r="HC15" s="43"/>
      <c r="HD15" s="43"/>
      <c r="HE15" s="43"/>
      <c r="HF15" s="91" t="str">
        <f>IF(HD15=0," ",(VLOOKUP(HD15,PROTOKOL!$A$1:$E$29,2,FALSE))*HE15)</f>
        <v xml:space="preserve"> </v>
      </c>
      <c r="HG15" s="175" t="str">
        <f t="shared" si="19"/>
        <v xml:space="preserve"> </v>
      </c>
      <c r="HH15" s="176" t="str">
        <f>IF(HD15=0," ",VLOOKUP(HD15,PROTOKOL!$A:$E,5,FALSE))</f>
        <v xml:space="preserve"> </v>
      </c>
      <c r="HI15" s="212" t="str">
        <f t="shared" si="172"/>
        <v xml:space="preserve"> </v>
      </c>
      <c r="HJ15" s="176">
        <f t="shared" si="92"/>
        <v>0</v>
      </c>
      <c r="HK15" s="177" t="str">
        <f t="shared" si="93"/>
        <v xml:space="preserve"> </v>
      </c>
      <c r="HM15" s="173">
        <v>29</v>
      </c>
      <c r="HN15" s="229"/>
      <c r="HO15" s="174" t="str">
        <f>IF(HQ15=0," ",VLOOKUP(HQ15,PROTOKOL!$A:$F,6,FALSE))</f>
        <v>ÜRÜN KONTROL</v>
      </c>
      <c r="HP15" s="43">
        <v>1</v>
      </c>
      <c r="HQ15" s="43">
        <v>20</v>
      </c>
      <c r="HR15" s="43">
        <v>5.5</v>
      </c>
      <c r="HS15" s="42">
        <f>IF(HQ15=0," ",(VLOOKUP(HQ15,PROTOKOL!$A$1:$E$29,2,FALSE))*HR15)</f>
        <v>0</v>
      </c>
      <c r="HT15" s="175">
        <f t="shared" si="20"/>
        <v>1</v>
      </c>
      <c r="HU15" s="212" t="e">
        <f>IF(HQ15=0," ",VLOOKUP(HQ15,PROTOKOL!$A:$E,5,FALSE))</f>
        <v>#DIV/0!</v>
      </c>
      <c r="HV15" s="176" t="s">
        <v>142</v>
      </c>
      <c r="HW15" s="177" t="e">
        <f>IF(HQ15=0," ",(HU15*HT15))/7.5*5.5</f>
        <v>#DIV/0!</v>
      </c>
      <c r="HX15" s="217" t="str">
        <f>IF(HZ15=0," ",VLOOKUP(HZ15,PROTOKOL!$A:$F,6,FALSE))</f>
        <v xml:space="preserve"> </v>
      </c>
      <c r="HY15" s="43"/>
      <c r="HZ15" s="43"/>
      <c r="IA15" s="43"/>
      <c r="IB15" s="91" t="str">
        <f>IF(HZ15=0," ",(VLOOKUP(HZ15,PROTOKOL!$A$1:$E$29,2,FALSE))*IA15)</f>
        <v xml:space="preserve"> </v>
      </c>
      <c r="IC15" s="175" t="str">
        <f t="shared" si="21"/>
        <v xml:space="preserve"> </v>
      </c>
      <c r="ID15" s="176" t="str">
        <f>IF(HZ15=0," ",VLOOKUP(HZ15,PROTOKOL!$A:$E,5,FALSE))</f>
        <v xml:space="preserve"> </v>
      </c>
      <c r="IE15" s="212" t="str">
        <f t="shared" si="95"/>
        <v xml:space="preserve"> </v>
      </c>
      <c r="IF15" s="176">
        <f t="shared" si="96"/>
        <v>0</v>
      </c>
      <c r="IG15" s="177" t="str">
        <f t="shared" si="97"/>
        <v xml:space="preserve"> </v>
      </c>
      <c r="II15" s="173">
        <v>29</v>
      </c>
      <c r="IJ15" s="229"/>
      <c r="IK15" s="174" t="str">
        <f>IF(IM15=0," ",VLOOKUP(IM15,PROTOKOL!$A:$F,6,FALSE))</f>
        <v xml:space="preserve"> </v>
      </c>
      <c r="IL15" s="43"/>
      <c r="IM15" s="43"/>
      <c r="IN15" s="43"/>
      <c r="IO15" s="42" t="str">
        <f>IF(IM15=0," ",(VLOOKUP(IM15,PROTOKOL!$A$1:$E$29,2,FALSE))*IN15)</f>
        <v xml:space="preserve"> </v>
      </c>
      <c r="IP15" s="175" t="str">
        <f t="shared" si="22"/>
        <v xml:space="preserve"> </v>
      </c>
      <c r="IQ15" s="212" t="str">
        <f>IF(IM15=0," ",VLOOKUP(IM15,PROTOKOL!$A:$E,5,FALSE))</f>
        <v xml:space="preserve"> </v>
      </c>
      <c r="IR15" s="176" t="s">
        <v>142</v>
      </c>
      <c r="IS15" s="177" t="str">
        <f t="shared" si="98"/>
        <v xml:space="preserve"> </v>
      </c>
      <c r="IT15" s="217" t="str">
        <f>IF(IV15=0," ",VLOOKUP(IV15,PROTOKOL!$A:$F,6,FALSE))</f>
        <v xml:space="preserve"> </v>
      </c>
      <c r="IU15" s="43"/>
      <c r="IV15" s="43"/>
      <c r="IW15" s="43"/>
      <c r="IX15" s="91" t="str">
        <f>IF(IV15=0," ",(VLOOKUP(IV15,PROTOKOL!$A$1:$E$29,2,FALSE))*IW15)</f>
        <v xml:space="preserve"> </v>
      </c>
      <c r="IY15" s="175" t="str">
        <f t="shared" si="23"/>
        <v xml:space="preserve"> </v>
      </c>
      <c r="IZ15" s="176" t="str">
        <f>IF(IV15=0," ",VLOOKUP(IV15,PROTOKOL!$A:$E,5,FALSE))</f>
        <v xml:space="preserve"> </v>
      </c>
      <c r="JA15" s="212" t="str">
        <f t="shared" si="99"/>
        <v xml:space="preserve"> </v>
      </c>
      <c r="JB15" s="176">
        <f t="shared" si="100"/>
        <v>0</v>
      </c>
      <c r="JC15" s="177" t="str">
        <f t="shared" si="101"/>
        <v xml:space="preserve"> </v>
      </c>
      <c r="JE15" s="173">
        <v>29</v>
      </c>
      <c r="JF15" s="229"/>
      <c r="JG15" s="174" t="str">
        <f>IF(JI15=0," ",VLOOKUP(JI15,PROTOKOL!$A:$F,6,FALSE))</f>
        <v>TAH.BORU MONTAJ</v>
      </c>
      <c r="JH15" s="43">
        <v>90</v>
      </c>
      <c r="JI15" s="43">
        <v>3</v>
      </c>
      <c r="JJ15" s="43">
        <v>4.5</v>
      </c>
      <c r="JK15" s="42">
        <f>IF(JI15=0," ",(VLOOKUP(JI15,PROTOKOL!$A$1:$E$29,2,FALSE))*JJ15)</f>
        <v>58.8</v>
      </c>
      <c r="JL15" s="175">
        <f t="shared" si="24"/>
        <v>31.200000000000003</v>
      </c>
      <c r="JM15" s="212">
        <f>IF(JI15=0," ",VLOOKUP(JI15,PROTOKOL!$A:$E,5,FALSE))</f>
        <v>0.69150084134615386</v>
      </c>
      <c r="JN15" s="176" t="s">
        <v>142</v>
      </c>
      <c r="JO15" s="177">
        <f t="shared" si="102"/>
        <v>21.574826250000001</v>
      </c>
      <c r="JP15" s="217" t="str">
        <f>IF(JR15=0," ",VLOOKUP(JR15,PROTOKOL!$A:$F,6,FALSE))</f>
        <v xml:space="preserve"> </v>
      </c>
      <c r="JQ15" s="43"/>
      <c r="JR15" s="43"/>
      <c r="JS15" s="43"/>
      <c r="JT15" s="91" t="str">
        <f>IF(JR15=0," ",(VLOOKUP(JR15,PROTOKOL!$A$1:$E$29,2,FALSE))*JS15)</f>
        <v xml:space="preserve"> </v>
      </c>
      <c r="JU15" s="175" t="str">
        <f t="shared" si="25"/>
        <v xml:space="preserve"> </v>
      </c>
      <c r="JV15" s="176" t="str">
        <f>IF(JR15=0," ",VLOOKUP(JR15,PROTOKOL!$A:$E,5,FALSE))</f>
        <v xml:space="preserve"> </v>
      </c>
      <c r="JW15" s="212" t="str">
        <f t="shared" si="103"/>
        <v xml:space="preserve"> </v>
      </c>
      <c r="JX15" s="176">
        <f t="shared" si="104"/>
        <v>0</v>
      </c>
      <c r="JY15" s="177" t="str">
        <f t="shared" si="105"/>
        <v xml:space="preserve"> </v>
      </c>
      <c r="KA15" s="173">
        <v>29</v>
      </c>
      <c r="KB15" s="229"/>
      <c r="KC15" s="174" t="str">
        <f>IF(KE15=0," ",VLOOKUP(KE15,PROTOKOL!$A:$F,6,FALSE))</f>
        <v xml:space="preserve"> </v>
      </c>
      <c r="KD15" s="43"/>
      <c r="KE15" s="43"/>
      <c r="KF15" s="43"/>
      <c r="KG15" s="42" t="str">
        <f>IF(KE15=0," ",(VLOOKUP(KE15,PROTOKOL!$A$1:$E$29,2,FALSE))*KF15)</f>
        <v xml:space="preserve"> </v>
      </c>
      <c r="KH15" s="175" t="str">
        <f t="shared" si="26"/>
        <v xml:space="preserve"> </v>
      </c>
      <c r="KI15" s="212" t="str">
        <f>IF(KE15=0," ",VLOOKUP(KE15,PROTOKOL!$A:$E,5,FALSE))</f>
        <v xml:space="preserve"> </v>
      </c>
      <c r="KJ15" s="176" t="s">
        <v>142</v>
      </c>
      <c r="KK15" s="177" t="str">
        <f t="shared" si="173"/>
        <v xml:space="preserve"> </v>
      </c>
      <c r="KL15" s="217" t="str">
        <f>IF(KN15=0," ",VLOOKUP(KN15,PROTOKOL!$A:$F,6,FALSE))</f>
        <v xml:space="preserve"> </v>
      </c>
      <c r="KM15" s="43"/>
      <c r="KN15" s="43"/>
      <c r="KO15" s="43"/>
      <c r="KP15" s="91" t="str">
        <f>IF(KN15=0," ",(VLOOKUP(KN15,PROTOKOL!$A$1:$E$29,2,FALSE))*KO15)</f>
        <v xml:space="preserve"> </v>
      </c>
      <c r="KQ15" s="175" t="str">
        <f t="shared" si="27"/>
        <v xml:space="preserve"> </v>
      </c>
      <c r="KR15" s="176" t="str">
        <f>IF(KN15=0," ",VLOOKUP(KN15,PROTOKOL!$A:$E,5,FALSE))</f>
        <v xml:space="preserve"> </v>
      </c>
      <c r="KS15" s="212" t="str">
        <f t="shared" si="174"/>
        <v xml:space="preserve"> </v>
      </c>
      <c r="KT15" s="176">
        <f t="shared" si="106"/>
        <v>0</v>
      </c>
      <c r="KU15" s="177" t="str">
        <f t="shared" si="107"/>
        <v xml:space="preserve"> </v>
      </c>
      <c r="KW15" s="173">
        <v>29</v>
      </c>
      <c r="KX15" s="229"/>
      <c r="KY15" s="174" t="str">
        <f>IF(LA15=0," ",VLOOKUP(LA15,PROTOKOL!$A:$F,6,FALSE))</f>
        <v xml:space="preserve"> </v>
      </c>
      <c r="KZ15" s="43"/>
      <c r="LA15" s="43"/>
      <c r="LB15" s="43"/>
      <c r="LC15" s="42" t="str">
        <f>IF(LA15=0," ",(VLOOKUP(LA15,PROTOKOL!$A$1:$E$29,2,FALSE))*LB15)</f>
        <v xml:space="preserve"> </v>
      </c>
      <c r="LD15" s="175" t="str">
        <f t="shared" si="28"/>
        <v xml:space="preserve"> </v>
      </c>
      <c r="LE15" s="212" t="str">
        <f>IF(LA15=0," ",VLOOKUP(LA15,PROTOKOL!$A:$E,5,FALSE))</f>
        <v xml:space="preserve"> </v>
      </c>
      <c r="LF15" s="176" t="s">
        <v>142</v>
      </c>
      <c r="LG15" s="177" t="str">
        <f t="shared" si="108"/>
        <v xml:space="preserve"> </v>
      </c>
      <c r="LH15" s="217" t="str">
        <f>IF(LJ15=0," ",VLOOKUP(LJ15,PROTOKOL!$A:$F,6,FALSE))</f>
        <v xml:space="preserve"> </v>
      </c>
      <c r="LI15" s="43"/>
      <c r="LJ15" s="43"/>
      <c r="LK15" s="43"/>
      <c r="LL15" s="91" t="str">
        <f>IF(LJ15=0," ",(VLOOKUP(LJ15,PROTOKOL!$A$1:$E$29,2,FALSE))*LK15)</f>
        <v xml:space="preserve"> </v>
      </c>
      <c r="LM15" s="175" t="str">
        <f t="shared" si="29"/>
        <v xml:space="preserve"> </v>
      </c>
      <c r="LN15" s="176" t="str">
        <f>IF(LJ15=0," ",VLOOKUP(LJ15,PROTOKOL!$A:$E,5,FALSE))</f>
        <v xml:space="preserve"> </v>
      </c>
      <c r="LO15" s="212" t="str">
        <f t="shared" si="109"/>
        <v xml:space="preserve"> </v>
      </c>
      <c r="LP15" s="176">
        <f t="shared" si="110"/>
        <v>0</v>
      </c>
      <c r="LQ15" s="177" t="str">
        <f t="shared" si="111"/>
        <v xml:space="preserve"> </v>
      </c>
      <c r="LS15" s="173">
        <v>29</v>
      </c>
      <c r="LT15" s="229"/>
      <c r="LU15" s="174" t="str">
        <f>IF(LW15=0," ",VLOOKUP(LW15,PROTOKOL!$A:$F,6,FALSE))</f>
        <v xml:space="preserve"> </v>
      </c>
      <c r="LV15" s="43"/>
      <c r="LW15" s="43"/>
      <c r="LX15" s="43"/>
      <c r="LY15" s="42" t="str">
        <f>IF(LW15=0," ",(VLOOKUP(LW15,PROTOKOL!$A$1:$E$29,2,FALSE))*LX15)</f>
        <v xml:space="preserve"> </v>
      </c>
      <c r="LZ15" s="175" t="str">
        <f t="shared" si="30"/>
        <v xml:space="preserve"> </v>
      </c>
      <c r="MA15" s="212" t="str">
        <f>IF(LW15=0," ",VLOOKUP(LW15,PROTOKOL!$A:$E,5,FALSE))</f>
        <v xml:space="preserve"> </v>
      </c>
      <c r="MB15" s="176" t="s">
        <v>142</v>
      </c>
      <c r="MC15" s="177" t="str">
        <f t="shared" si="175"/>
        <v xml:space="preserve"> </v>
      </c>
      <c r="MD15" s="217" t="str">
        <f>IF(MF15=0," ",VLOOKUP(MF15,PROTOKOL!$A:$F,6,FALSE))</f>
        <v xml:space="preserve"> </v>
      </c>
      <c r="ME15" s="43"/>
      <c r="MF15" s="43"/>
      <c r="MG15" s="43"/>
      <c r="MH15" s="91" t="str">
        <f>IF(MF15=0," ",(VLOOKUP(MF15,PROTOKOL!$A$1:$E$29,2,FALSE))*MG15)</f>
        <v xml:space="preserve"> </v>
      </c>
      <c r="MI15" s="175" t="str">
        <f t="shared" si="31"/>
        <v xml:space="preserve"> </v>
      </c>
      <c r="MJ15" s="176" t="str">
        <f>IF(MF15=0," ",VLOOKUP(MF15,PROTOKOL!$A:$E,5,FALSE))</f>
        <v xml:space="preserve"> </v>
      </c>
      <c r="MK15" s="212" t="str">
        <f t="shared" si="112"/>
        <v xml:space="preserve"> </v>
      </c>
      <c r="ML15" s="176">
        <f t="shared" si="113"/>
        <v>0</v>
      </c>
      <c r="MM15" s="177" t="str">
        <f t="shared" si="114"/>
        <v xml:space="preserve"> </v>
      </c>
      <c r="MO15" s="173">
        <v>29</v>
      </c>
      <c r="MP15" s="229"/>
      <c r="MQ15" s="174" t="str">
        <f>IF(MS15=0," ",VLOOKUP(MS15,PROTOKOL!$A:$F,6,FALSE))</f>
        <v xml:space="preserve"> </v>
      </c>
      <c r="MR15" s="43"/>
      <c r="MS15" s="43"/>
      <c r="MT15" s="43"/>
      <c r="MU15" s="42" t="str">
        <f>IF(MS15=0," ",(VLOOKUP(MS15,PROTOKOL!$A$1:$E$29,2,FALSE))*MT15)</f>
        <v xml:space="preserve"> </v>
      </c>
      <c r="MV15" s="175" t="str">
        <f t="shared" si="32"/>
        <v xml:space="preserve"> </v>
      </c>
      <c r="MW15" s="212" t="str">
        <f>IF(MS15=0," ",VLOOKUP(MS15,PROTOKOL!$A:$E,5,FALSE))</f>
        <v xml:space="preserve"> </v>
      </c>
      <c r="MX15" s="176" t="s">
        <v>142</v>
      </c>
      <c r="MY15" s="177" t="str">
        <f t="shared" si="115"/>
        <v xml:space="preserve"> </v>
      </c>
      <c r="MZ15" s="217" t="str">
        <f>IF(NB15=0," ",VLOOKUP(NB15,PROTOKOL!$A:$F,6,FALSE))</f>
        <v xml:space="preserve"> </v>
      </c>
      <c r="NA15" s="43"/>
      <c r="NB15" s="43"/>
      <c r="NC15" s="43"/>
      <c r="ND15" s="91" t="str">
        <f>IF(NB15=0," ",(VLOOKUP(NB15,PROTOKOL!$A$1:$E$29,2,FALSE))*NC15)</f>
        <v xml:space="preserve"> </v>
      </c>
      <c r="NE15" s="175" t="str">
        <f t="shared" si="33"/>
        <v xml:space="preserve"> </v>
      </c>
      <c r="NF15" s="176" t="str">
        <f>IF(NB15=0," ",VLOOKUP(NB15,PROTOKOL!$A:$E,5,FALSE))</f>
        <v xml:space="preserve"> </v>
      </c>
      <c r="NG15" s="212" t="str">
        <f t="shared" si="116"/>
        <v xml:space="preserve"> </v>
      </c>
      <c r="NH15" s="176">
        <f t="shared" si="117"/>
        <v>0</v>
      </c>
      <c r="NI15" s="177" t="str">
        <f t="shared" si="118"/>
        <v xml:space="preserve"> </v>
      </c>
      <c r="NK15" s="173">
        <v>29</v>
      </c>
      <c r="NL15" s="229"/>
      <c r="NM15" s="174" t="str">
        <f>IF(NO15=0," ",VLOOKUP(NO15,PROTOKOL!$A:$F,6,FALSE))</f>
        <v xml:space="preserve"> </v>
      </c>
      <c r="NN15" s="43"/>
      <c r="NO15" s="43"/>
      <c r="NP15" s="43"/>
      <c r="NQ15" s="42" t="str">
        <f>IF(NO15=0," ",(VLOOKUP(NO15,PROTOKOL!$A$1:$E$29,2,FALSE))*NP15)</f>
        <v xml:space="preserve"> </v>
      </c>
      <c r="NR15" s="175" t="str">
        <f t="shared" si="34"/>
        <v xml:space="preserve"> </v>
      </c>
      <c r="NS15" s="212" t="str">
        <f>IF(NO15=0," ",VLOOKUP(NO15,PROTOKOL!$A:$E,5,FALSE))</f>
        <v xml:space="preserve"> </v>
      </c>
      <c r="NT15" s="176" t="s">
        <v>142</v>
      </c>
      <c r="NU15" s="177" t="str">
        <f t="shared" si="119"/>
        <v xml:space="preserve"> </v>
      </c>
      <c r="NV15" s="217" t="str">
        <f>IF(NX15=0," ",VLOOKUP(NX15,PROTOKOL!$A:$F,6,FALSE))</f>
        <v xml:space="preserve"> </v>
      </c>
      <c r="NW15" s="43"/>
      <c r="NX15" s="43"/>
      <c r="NY15" s="43"/>
      <c r="NZ15" s="91" t="str">
        <f>IF(NX15=0," ",(VLOOKUP(NX15,PROTOKOL!$A$1:$E$29,2,FALSE))*NY15)</f>
        <v xml:space="preserve"> </v>
      </c>
      <c r="OA15" s="175" t="str">
        <f t="shared" si="35"/>
        <v xml:space="preserve"> </v>
      </c>
      <c r="OB15" s="176" t="str">
        <f>IF(NX15=0," ",VLOOKUP(NX15,PROTOKOL!$A:$E,5,FALSE))</f>
        <v xml:space="preserve"> </v>
      </c>
      <c r="OC15" s="212" t="str">
        <f t="shared" si="176"/>
        <v xml:space="preserve"> </v>
      </c>
      <c r="OD15" s="176">
        <f t="shared" si="120"/>
        <v>0</v>
      </c>
      <c r="OE15" s="177" t="str">
        <f t="shared" si="121"/>
        <v xml:space="preserve"> </v>
      </c>
      <c r="OG15" s="173">
        <v>29</v>
      </c>
      <c r="OH15" s="229"/>
      <c r="OI15" s="174" t="str">
        <f>IF(OK15=0," ",VLOOKUP(OK15,PROTOKOL!$A:$F,6,FALSE))</f>
        <v xml:space="preserve"> </v>
      </c>
      <c r="OJ15" s="43"/>
      <c r="OK15" s="43"/>
      <c r="OL15" s="43"/>
      <c r="OM15" s="42" t="str">
        <f>IF(OK15=0," ",(VLOOKUP(OK15,PROTOKOL!$A$1:$E$29,2,FALSE))*OL15)</f>
        <v xml:space="preserve"> </v>
      </c>
      <c r="ON15" s="175" t="str">
        <f t="shared" si="36"/>
        <v xml:space="preserve"> </v>
      </c>
      <c r="OO15" s="212" t="str">
        <f>IF(OK15=0," ",VLOOKUP(OK15,PROTOKOL!$A:$E,5,FALSE))</f>
        <v xml:space="preserve"> </v>
      </c>
      <c r="OP15" s="176" t="s">
        <v>142</v>
      </c>
      <c r="OQ15" s="177" t="str">
        <f t="shared" si="177"/>
        <v xml:space="preserve"> </v>
      </c>
      <c r="OR15" s="217" t="str">
        <f>IF(OT15=0," ",VLOOKUP(OT15,PROTOKOL!$A:$F,6,FALSE))</f>
        <v xml:space="preserve"> </v>
      </c>
      <c r="OS15" s="43"/>
      <c r="OT15" s="43"/>
      <c r="OU15" s="43"/>
      <c r="OV15" s="91" t="str">
        <f>IF(OT15=0," ",(VLOOKUP(OT15,PROTOKOL!$A$1:$E$29,2,FALSE))*OU15)</f>
        <v xml:space="preserve"> </v>
      </c>
      <c r="OW15" s="175" t="str">
        <f t="shared" si="37"/>
        <v xml:space="preserve"> </v>
      </c>
      <c r="OX15" s="176" t="str">
        <f>IF(OT15=0," ",VLOOKUP(OT15,PROTOKOL!$A:$E,5,FALSE))</f>
        <v xml:space="preserve"> </v>
      </c>
      <c r="OY15" s="212" t="str">
        <f t="shared" si="122"/>
        <v xml:space="preserve"> </v>
      </c>
      <c r="OZ15" s="176">
        <f t="shared" si="123"/>
        <v>0</v>
      </c>
      <c r="PA15" s="177" t="str">
        <f t="shared" si="124"/>
        <v xml:space="preserve"> </v>
      </c>
      <c r="PC15" s="173">
        <v>29</v>
      </c>
      <c r="PD15" s="229"/>
      <c r="PE15" s="174" t="str">
        <f>IF(PG15=0," ",VLOOKUP(PG15,PROTOKOL!$A:$F,6,FALSE))</f>
        <v xml:space="preserve"> </v>
      </c>
      <c r="PF15" s="43"/>
      <c r="PG15" s="43"/>
      <c r="PH15" s="43"/>
      <c r="PI15" s="42" t="str">
        <f>IF(PG15=0," ",(VLOOKUP(PG15,PROTOKOL!$A$1:$E$29,2,FALSE))*PH15)</f>
        <v xml:space="preserve"> </v>
      </c>
      <c r="PJ15" s="175" t="str">
        <f t="shared" si="38"/>
        <v xml:space="preserve"> </v>
      </c>
      <c r="PK15" s="212" t="str">
        <f>IF(PG15=0," ",VLOOKUP(PG15,PROTOKOL!$A:$E,5,FALSE))</f>
        <v xml:space="preserve"> </v>
      </c>
      <c r="PL15" s="176" t="s">
        <v>142</v>
      </c>
      <c r="PM15" s="177" t="str">
        <f t="shared" si="178"/>
        <v xml:space="preserve"> </v>
      </c>
      <c r="PN15" s="217" t="str">
        <f>IF(PP15=0," ",VLOOKUP(PP15,PROTOKOL!$A:$F,6,FALSE))</f>
        <v xml:space="preserve"> </v>
      </c>
      <c r="PO15" s="43"/>
      <c r="PP15" s="43"/>
      <c r="PQ15" s="43"/>
      <c r="PR15" s="91" t="str">
        <f>IF(PP15=0," ",(VLOOKUP(PP15,PROTOKOL!$A$1:$E$29,2,FALSE))*PQ15)</f>
        <v xml:space="preserve"> </v>
      </c>
      <c r="PS15" s="175" t="str">
        <f t="shared" si="39"/>
        <v xml:space="preserve"> </v>
      </c>
      <c r="PT15" s="176" t="str">
        <f>IF(PP15=0," ",VLOOKUP(PP15,PROTOKOL!$A:$E,5,FALSE))</f>
        <v xml:space="preserve"> </v>
      </c>
      <c r="PU15" s="212" t="str">
        <f t="shared" si="125"/>
        <v xml:space="preserve"> </v>
      </c>
      <c r="PV15" s="176">
        <f t="shared" si="126"/>
        <v>0</v>
      </c>
      <c r="PW15" s="177" t="str">
        <f t="shared" si="127"/>
        <v xml:space="preserve"> </v>
      </c>
      <c r="PY15" s="173">
        <v>29</v>
      </c>
      <c r="PZ15" s="229"/>
      <c r="QA15" s="174" t="str">
        <f>IF(QC15=0," ",VLOOKUP(QC15,PROTOKOL!$A:$F,6,FALSE))</f>
        <v xml:space="preserve"> </v>
      </c>
      <c r="QB15" s="43"/>
      <c r="QC15" s="43"/>
      <c r="QD15" s="43"/>
      <c r="QE15" s="42" t="str">
        <f>IF(QC15=0," ",(VLOOKUP(QC15,PROTOKOL!$A$1:$E$29,2,FALSE))*QD15)</f>
        <v xml:space="preserve"> </v>
      </c>
      <c r="QF15" s="175" t="str">
        <f t="shared" si="40"/>
        <v xml:space="preserve"> </v>
      </c>
      <c r="QG15" s="212" t="str">
        <f>IF(QC15=0," ",VLOOKUP(QC15,PROTOKOL!$A:$E,5,FALSE))</f>
        <v xml:space="preserve"> </v>
      </c>
      <c r="QH15" s="176" t="s">
        <v>142</v>
      </c>
      <c r="QI15" s="177" t="str">
        <f t="shared" si="128"/>
        <v xml:space="preserve"> </v>
      </c>
      <c r="QJ15" s="217" t="str">
        <f>IF(QL15=0," ",VLOOKUP(QL15,PROTOKOL!$A:$F,6,FALSE))</f>
        <v xml:space="preserve"> </v>
      </c>
      <c r="QK15" s="43"/>
      <c r="QL15" s="43"/>
      <c r="QM15" s="43"/>
      <c r="QN15" s="91" t="str">
        <f>IF(QL15=0," ",(VLOOKUP(QL15,PROTOKOL!$A$1:$E$29,2,FALSE))*QM15)</f>
        <v xml:space="preserve"> </v>
      </c>
      <c r="QO15" s="175" t="str">
        <f t="shared" si="41"/>
        <v xml:space="preserve"> </v>
      </c>
      <c r="QP15" s="176" t="str">
        <f>IF(QL15=0," ",VLOOKUP(QL15,PROTOKOL!$A:$E,5,FALSE))</f>
        <v xml:space="preserve"> </v>
      </c>
      <c r="QQ15" s="212" t="str">
        <f t="shared" si="129"/>
        <v xml:space="preserve"> </v>
      </c>
      <c r="QR15" s="176">
        <f t="shared" si="130"/>
        <v>0</v>
      </c>
      <c r="QS15" s="177" t="str">
        <f t="shared" si="131"/>
        <v xml:space="preserve"> </v>
      </c>
      <c r="QU15" s="173">
        <v>29</v>
      </c>
      <c r="QV15" s="229"/>
      <c r="QW15" s="174" t="str">
        <f>IF(QY15=0," ",VLOOKUP(QY15,PROTOKOL!$A:$F,6,FALSE))</f>
        <v xml:space="preserve"> </v>
      </c>
      <c r="QX15" s="43"/>
      <c r="QY15" s="43"/>
      <c r="QZ15" s="43"/>
      <c r="RA15" s="42" t="str">
        <f>IF(QY15=0," ",(VLOOKUP(QY15,PROTOKOL!$A$1:$E$29,2,FALSE))*QZ15)</f>
        <v xml:space="preserve"> </v>
      </c>
      <c r="RB15" s="175" t="str">
        <f t="shared" si="42"/>
        <v xml:space="preserve"> </v>
      </c>
      <c r="RC15" s="212" t="str">
        <f>IF(QY15=0," ",VLOOKUP(QY15,PROTOKOL!$A:$E,5,FALSE))</f>
        <v xml:space="preserve"> </v>
      </c>
      <c r="RD15" s="176" t="s">
        <v>142</v>
      </c>
      <c r="RE15" s="177" t="str">
        <f t="shared" si="132"/>
        <v xml:space="preserve"> </v>
      </c>
      <c r="RF15" s="217" t="str">
        <f>IF(RH15=0," ",VLOOKUP(RH15,PROTOKOL!$A:$F,6,FALSE))</f>
        <v xml:space="preserve"> </v>
      </c>
      <c r="RG15" s="43"/>
      <c r="RH15" s="43"/>
      <c r="RI15" s="43"/>
      <c r="RJ15" s="91" t="str">
        <f>IF(RH15=0," ",(VLOOKUP(RH15,PROTOKOL!$A$1:$E$29,2,FALSE))*RI15)</f>
        <v xml:space="preserve"> </v>
      </c>
      <c r="RK15" s="175" t="str">
        <f t="shared" si="43"/>
        <v xml:space="preserve"> </v>
      </c>
      <c r="RL15" s="176" t="str">
        <f>IF(RH15=0," ",VLOOKUP(RH15,PROTOKOL!$A:$E,5,FALSE))</f>
        <v xml:space="preserve"> </v>
      </c>
      <c r="RM15" s="212" t="str">
        <f t="shared" si="133"/>
        <v xml:space="preserve"> </v>
      </c>
      <c r="RN15" s="176">
        <f t="shared" si="134"/>
        <v>0</v>
      </c>
      <c r="RO15" s="177" t="str">
        <f t="shared" si="135"/>
        <v xml:space="preserve"> </v>
      </c>
      <c r="RQ15" s="173">
        <v>29</v>
      </c>
      <c r="RR15" s="229"/>
      <c r="RS15" s="174" t="str">
        <f>IF(RU15=0," ",VLOOKUP(RU15,PROTOKOL!$A:$F,6,FALSE))</f>
        <v xml:space="preserve"> </v>
      </c>
      <c r="RT15" s="43"/>
      <c r="RU15" s="43"/>
      <c r="RV15" s="43"/>
      <c r="RW15" s="42" t="str">
        <f>IF(RU15=0," ",(VLOOKUP(RU15,PROTOKOL!$A$1:$E$29,2,FALSE))*RV15)</f>
        <v xml:space="preserve"> </v>
      </c>
      <c r="RX15" s="175" t="str">
        <f t="shared" si="44"/>
        <v xml:space="preserve"> </v>
      </c>
      <c r="RY15" s="212" t="str">
        <f>IF(RU15=0," ",VLOOKUP(RU15,PROTOKOL!$A:$E,5,FALSE))</f>
        <v xml:space="preserve"> </v>
      </c>
      <c r="RZ15" s="176" t="s">
        <v>142</v>
      </c>
      <c r="SA15" s="177" t="str">
        <f t="shared" si="179"/>
        <v xml:space="preserve"> </v>
      </c>
      <c r="SB15" s="217" t="str">
        <f>IF(SD15=0," ",VLOOKUP(SD15,PROTOKOL!$A:$F,6,FALSE))</f>
        <v xml:space="preserve"> </v>
      </c>
      <c r="SC15" s="43"/>
      <c r="SD15" s="43"/>
      <c r="SE15" s="43"/>
      <c r="SF15" s="91" t="str">
        <f>IF(SD15=0," ",(VLOOKUP(SD15,PROTOKOL!$A$1:$E$29,2,FALSE))*SE15)</f>
        <v xml:space="preserve"> </v>
      </c>
      <c r="SG15" s="175" t="str">
        <f t="shared" si="45"/>
        <v xml:space="preserve"> </v>
      </c>
      <c r="SH15" s="176" t="str">
        <f>IF(SD15=0," ",VLOOKUP(SD15,PROTOKOL!$A:$E,5,FALSE))</f>
        <v xml:space="preserve"> </v>
      </c>
      <c r="SI15" s="212" t="str">
        <f t="shared" si="136"/>
        <v xml:space="preserve"> </v>
      </c>
      <c r="SJ15" s="176">
        <f t="shared" si="137"/>
        <v>0</v>
      </c>
      <c r="SK15" s="177" t="str">
        <f t="shared" si="138"/>
        <v xml:space="preserve"> </v>
      </c>
      <c r="SM15" s="173">
        <v>29</v>
      </c>
      <c r="SN15" s="229"/>
      <c r="SO15" s="174" t="str">
        <f>IF(SQ15=0," ",VLOOKUP(SQ15,PROTOKOL!$A:$F,6,FALSE))</f>
        <v xml:space="preserve"> </v>
      </c>
      <c r="SP15" s="43"/>
      <c r="SQ15" s="43"/>
      <c r="SR15" s="43"/>
      <c r="SS15" s="42" t="str">
        <f>IF(SQ15=0," ",(VLOOKUP(SQ15,PROTOKOL!$A$1:$E$29,2,FALSE))*SR15)</f>
        <v xml:space="preserve"> </v>
      </c>
      <c r="ST15" s="175" t="str">
        <f t="shared" si="46"/>
        <v xml:space="preserve"> </v>
      </c>
      <c r="SU15" s="212" t="str">
        <f>IF(SQ15=0," ",VLOOKUP(SQ15,PROTOKOL!$A:$E,5,FALSE))</f>
        <v xml:space="preserve"> </v>
      </c>
      <c r="SV15" s="176" t="s">
        <v>142</v>
      </c>
      <c r="SW15" s="177" t="str">
        <f t="shared" si="139"/>
        <v xml:space="preserve"> </v>
      </c>
      <c r="SX15" s="217" t="str">
        <f>IF(SZ15=0," ",VLOOKUP(SZ15,PROTOKOL!$A:$F,6,FALSE))</f>
        <v xml:space="preserve"> </v>
      </c>
      <c r="SY15" s="43"/>
      <c r="SZ15" s="43"/>
      <c r="TA15" s="43"/>
      <c r="TB15" s="91" t="str">
        <f>IF(SZ15=0," ",(VLOOKUP(SZ15,PROTOKOL!$A$1:$E$29,2,FALSE))*TA15)</f>
        <v xml:space="preserve"> </v>
      </c>
      <c r="TC15" s="175" t="str">
        <f t="shared" si="47"/>
        <v xml:space="preserve"> </v>
      </c>
      <c r="TD15" s="176" t="str">
        <f>IF(SZ15=0," ",VLOOKUP(SZ15,PROTOKOL!$A:$E,5,FALSE))</f>
        <v xml:space="preserve"> </v>
      </c>
      <c r="TE15" s="212" t="str">
        <f t="shared" si="140"/>
        <v xml:space="preserve"> </v>
      </c>
      <c r="TF15" s="176">
        <f t="shared" si="141"/>
        <v>0</v>
      </c>
      <c r="TG15" s="177" t="str">
        <f t="shared" si="142"/>
        <v xml:space="preserve"> </v>
      </c>
      <c r="TI15" s="173">
        <v>29</v>
      </c>
      <c r="TJ15" s="229"/>
      <c r="TK15" s="174" t="str">
        <f>IF(TM15=0," ",VLOOKUP(TM15,PROTOKOL!$A:$F,6,FALSE))</f>
        <v xml:space="preserve"> </v>
      </c>
      <c r="TL15" s="43"/>
      <c r="TM15" s="43"/>
      <c r="TN15" s="43"/>
      <c r="TO15" s="42" t="str">
        <f>IF(TM15=0," ",(VLOOKUP(TM15,PROTOKOL!$A$1:$E$29,2,FALSE))*TN15)</f>
        <v xml:space="preserve"> </v>
      </c>
      <c r="TP15" s="175" t="str">
        <f t="shared" si="48"/>
        <v xml:space="preserve"> </v>
      </c>
      <c r="TQ15" s="212" t="str">
        <f>IF(TM15=0," ",VLOOKUP(TM15,PROTOKOL!$A:$E,5,FALSE))</f>
        <v xml:space="preserve"> </v>
      </c>
      <c r="TR15" s="176" t="s">
        <v>142</v>
      </c>
      <c r="TS15" s="177" t="str">
        <f t="shared" si="143"/>
        <v xml:space="preserve"> </v>
      </c>
      <c r="TT15" s="217" t="str">
        <f>IF(TV15=0," ",VLOOKUP(TV15,PROTOKOL!$A:$F,6,FALSE))</f>
        <v xml:space="preserve"> </v>
      </c>
      <c r="TU15" s="43"/>
      <c r="TV15" s="43"/>
      <c r="TW15" s="43"/>
      <c r="TX15" s="91" t="str">
        <f>IF(TV15=0," ",(VLOOKUP(TV15,PROTOKOL!$A$1:$E$29,2,FALSE))*TW15)</f>
        <v xml:space="preserve"> </v>
      </c>
      <c r="TY15" s="175" t="str">
        <f t="shared" si="49"/>
        <v xml:space="preserve"> </v>
      </c>
      <c r="TZ15" s="176" t="str">
        <f>IF(TV15=0," ",VLOOKUP(TV15,PROTOKOL!$A:$E,5,FALSE))</f>
        <v xml:space="preserve"> </v>
      </c>
      <c r="UA15" s="212" t="str">
        <f t="shared" si="144"/>
        <v xml:space="preserve"> </v>
      </c>
      <c r="UB15" s="176">
        <f t="shared" si="145"/>
        <v>0</v>
      </c>
      <c r="UC15" s="177" t="str">
        <f t="shared" si="146"/>
        <v xml:space="preserve"> </v>
      </c>
      <c r="UE15" s="173">
        <v>29</v>
      </c>
      <c r="UF15" s="229"/>
      <c r="UG15" s="174" t="str">
        <f>IF(UI15=0," ",VLOOKUP(UI15,PROTOKOL!$A:$F,6,FALSE))</f>
        <v xml:space="preserve"> </v>
      </c>
      <c r="UH15" s="43"/>
      <c r="UI15" s="43"/>
      <c r="UJ15" s="43"/>
      <c r="UK15" s="42" t="str">
        <f>IF(UI15=0," ",(VLOOKUP(UI15,PROTOKOL!$A$1:$E$29,2,FALSE))*UJ15)</f>
        <v xml:space="preserve"> </v>
      </c>
      <c r="UL15" s="175" t="str">
        <f t="shared" si="50"/>
        <v xml:space="preserve"> </v>
      </c>
      <c r="UM15" s="212" t="str">
        <f>IF(UI15=0," ",VLOOKUP(UI15,PROTOKOL!$A:$E,5,FALSE))</f>
        <v xml:space="preserve"> </v>
      </c>
      <c r="UN15" s="176" t="s">
        <v>142</v>
      </c>
      <c r="UO15" s="177" t="str">
        <f t="shared" si="147"/>
        <v xml:space="preserve"> </v>
      </c>
      <c r="UP15" s="217" t="str">
        <f>IF(UR15=0," ",VLOOKUP(UR15,PROTOKOL!$A:$F,6,FALSE))</f>
        <v xml:space="preserve"> </v>
      </c>
      <c r="UQ15" s="43"/>
      <c r="UR15" s="43"/>
      <c r="US15" s="43"/>
      <c r="UT15" s="91" t="str">
        <f>IF(UR15=0," ",(VLOOKUP(UR15,PROTOKOL!$A$1:$E$29,2,FALSE))*US15)</f>
        <v xml:space="preserve"> </v>
      </c>
      <c r="UU15" s="175" t="str">
        <f t="shared" si="51"/>
        <v xml:space="preserve"> </v>
      </c>
      <c r="UV15" s="176" t="str">
        <f>IF(UR15=0," ",VLOOKUP(UR15,PROTOKOL!$A:$E,5,FALSE))</f>
        <v xml:space="preserve"> </v>
      </c>
      <c r="UW15" s="212" t="str">
        <f t="shared" si="148"/>
        <v xml:space="preserve"> </v>
      </c>
      <c r="UX15" s="176">
        <f t="shared" si="149"/>
        <v>0</v>
      </c>
      <c r="UY15" s="177" t="str">
        <f t="shared" si="150"/>
        <v xml:space="preserve"> </v>
      </c>
      <c r="VA15" s="173">
        <v>29</v>
      </c>
      <c r="VB15" s="229"/>
      <c r="VC15" s="174" t="str">
        <f>IF(VE15=0," ",VLOOKUP(VE15,PROTOKOL!$A:$F,6,FALSE))</f>
        <v xml:space="preserve"> </v>
      </c>
      <c r="VD15" s="43"/>
      <c r="VE15" s="43"/>
      <c r="VF15" s="43"/>
      <c r="VG15" s="42" t="str">
        <f>IF(VE15=0," ",(VLOOKUP(VE15,PROTOKOL!$A$1:$E$29,2,FALSE))*VF15)</f>
        <v xml:space="preserve"> </v>
      </c>
      <c r="VH15" s="175" t="str">
        <f t="shared" si="52"/>
        <v xml:space="preserve"> </v>
      </c>
      <c r="VI15" s="212" t="str">
        <f>IF(VE15=0," ",VLOOKUP(VE15,PROTOKOL!$A:$E,5,FALSE))</f>
        <v xml:space="preserve"> </v>
      </c>
      <c r="VJ15" s="176" t="s">
        <v>142</v>
      </c>
      <c r="VK15" s="177" t="str">
        <f t="shared" si="151"/>
        <v xml:space="preserve"> </v>
      </c>
      <c r="VL15" s="217" t="str">
        <f>IF(VN15=0," ",VLOOKUP(VN15,PROTOKOL!$A:$F,6,FALSE))</f>
        <v xml:space="preserve"> </v>
      </c>
      <c r="VM15" s="43"/>
      <c r="VN15" s="43"/>
      <c r="VO15" s="43"/>
      <c r="VP15" s="91" t="str">
        <f>IF(VN15=0," ",(VLOOKUP(VN15,PROTOKOL!$A$1:$E$29,2,FALSE))*VO15)</f>
        <v xml:space="preserve"> </v>
      </c>
      <c r="VQ15" s="175" t="str">
        <f t="shared" si="53"/>
        <v xml:space="preserve"> </v>
      </c>
      <c r="VR15" s="176" t="str">
        <f>IF(VN15=0," ",VLOOKUP(VN15,PROTOKOL!$A:$E,5,FALSE))</f>
        <v xml:space="preserve"> </v>
      </c>
      <c r="VS15" s="212" t="str">
        <f t="shared" si="152"/>
        <v xml:space="preserve"> </v>
      </c>
      <c r="VT15" s="176">
        <f t="shared" si="153"/>
        <v>0</v>
      </c>
      <c r="VU15" s="177" t="str">
        <f t="shared" si="154"/>
        <v xml:space="preserve"> </v>
      </c>
      <c r="VW15" s="173">
        <v>29</v>
      </c>
      <c r="VX15" s="229"/>
      <c r="VY15" s="174" t="str">
        <f>IF(WA15=0," ",VLOOKUP(WA15,PROTOKOL!$A:$F,6,FALSE))</f>
        <v xml:space="preserve"> </v>
      </c>
      <c r="VZ15" s="43"/>
      <c r="WA15" s="43"/>
      <c r="WB15" s="43"/>
      <c r="WC15" s="42" t="str">
        <f>IF(WA15=0," ",(VLOOKUP(WA15,PROTOKOL!$A$1:$E$29,2,FALSE))*WB15)</f>
        <v xml:space="preserve"> </v>
      </c>
      <c r="WD15" s="175" t="str">
        <f t="shared" si="54"/>
        <v xml:space="preserve"> </v>
      </c>
      <c r="WE15" s="212" t="str">
        <f>IF(WA15=0," ",VLOOKUP(WA15,PROTOKOL!$A:$E,5,FALSE))</f>
        <v xml:space="preserve"> </v>
      </c>
      <c r="WF15" s="176" t="s">
        <v>142</v>
      </c>
      <c r="WG15" s="177" t="str">
        <f t="shared" si="155"/>
        <v xml:space="preserve"> </v>
      </c>
      <c r="WH15" s="217" t="str">
        <f>IF(WJ15=0," ",VLOOKUP(WJ15,PROTOKOL!$A:$F,6,FALSE))</f>
        <v xml:space="preserve"> </v>
      </c>
      <c r="WI15" s="43"/>
      <c r="WJ15" s="43"/>
      <c r="WK15" s="43"/>
      <c r="WL15" s="91" t="str">
        <f>IF(WJ15=0," ",(VLOOKUP(WJ15,PROTOKOL!$A$1:$E$29,2,FALSE))*WK15)</f>
        <v xml:space="preserve"> </v>
      </c>
      <c r="WM15" s="175" t="str">
        <f t="shared" si="55"/>
        <v xml:space="preserve"> </v>
      </c>
      <c r="WN15" s="176" t="str">
        <f>IF(WJ15=0," ",VLOOKUP(WJ15,PROTOKOL!$A:$E,5,FALSE))</f>
        <v xml:space="preserve"> </v>
      </c>
      <c r="WO15" s="212" t="str">
        <f t="shared" si="156"/>
        <v xml:space="preserve"> </v>
      </c>
      <c r="WP15" s="176">
        <f t="shared" si="157"/>
        <v>0</v>
      </c>
      <c r="WQ15" s="177" t="str">
        <f t="shared" si="158"/>
        <v xml:space="preserve"> </v>
      </c>
      <c r="WS15" s="173">
        <v>29</v>
      </c>
      <c r="WT15" s="229"/>
      <c r="WU15" s="174" t="str">
        <f>IF(WW15=0," ",VLOOKUP(WW15,PROTOKOL!$A:$F,6,FALSE))</f>
        <v>PERDE KESME SULU SİST.</v>
      </c>
      <c r="WV15" s="43">
        <v>94</v>
      </c>
      <c r="WW15" s="43">
        <v>8</v>
      </c>
      <c r="WX15" s="43">
        <v>6.5</v>
      </c>
      <c r="WY15" s="42">
        <f>IF(WW15=0," ",(VLOOKUP(WW15,PROTOKOL!$A$1:$E$29,2,FALSE))*WX15)</f>
        <v>84.933333333333337</v>
      </c>
      <c r="WZ15" s="175">
        <f t="shared" si="56"/>
        <v>9.0666666666666629</v>
      </c>
      <c r="XA15" s="212">
        <f>IF(WW15=0," ",VLOOKUP(WW15,PROTOKOL!$A:$E,5,FALSE))</f>
        <v>0.69150084134615386</v>
      </c>
      <c r="XB15" s="176" t="s">
        <v>142</v>
      </c>
      <c r="XC15" s="177">
        <f t="shared" si="159"/>
        <v>6.2696076282051258</v>
      </c>
      <c r="XD15" s="217" t="str">
        <f>IF(XF15=0," ",VLOOKUP(XF15,PROTOKOL!$A:$F,6,FALSE))</f>
        <v xml:space="preserve"> </v>
      </c>
      <c r="XE15" s="43"/>
      <c r="XF15" s="43"/>
      <c r="XG15" s="43"/>
      <c r="XH15" s="91" t="str">
        <f>IF(XF15=0," ",(VLOOKUP(XF15,PROTOKOL!$A$1:$E$29,2,FALSE))*XG15)</f>
        <v xml:space="preserve"> </v>
      </c>
      <c r="XI15" s="175" t="str">
        <f t="shared" si="57"/>
        <v xml:space="preserve"> </v>
      </c>
      <c r="XJ15" s="176" t="str">
        <f>IF(XF15=0," ",VLOOKUP(XF15,PROTOKOL!$A:$E,5,FALSE))</f>
        <v xml:space="preserve"> </v>
      </c>
      <c r="XK15" s="212" t="str">
        <f t="shared" si="160"/>
        <v xml:space="preserve"> </v>
      </c>
      <c r="XL15" s="176">
        <f t="shared" si="161"/>
        <v>0</v>
      </c>
      <c r="XM15" s="177" t="str">
        <f t="shared" si="162"/>
        <v xml:space="preserve"> </v>
      </c>
      <c r="XO15" s="173">
        <v>29</v>
      </c>
      <c r="XP15" s="229"/>
      <c r="XQ15" s="174" t="str">
        <f>IF(XS15=0," ",VLOOKUP(XS15,PROTOKOL!$A:$F,6,FALSE))</f>
        <v>ÜRÜN KONTROL</v>
      </c>
      <c r="XR15" s="43">
        <v>1</v>
      </c>
      <c r="XS15" s="43">
        <v>20</v>
      </c>
      <c r="XT15" s="43">
        <v>0.5</v>
      </c>
      <c r="XU15" s="42">
        <f>IF(XS15=0," ",(VLOOKUP(XS15,PROTOKOL!$A$1:$E$29,2,FALSE))*XT15)</f>
        <v>0</v>
      </c>
      <c r="XV15" s="175">
        <f t="shared" si="58"/>
        <v>1</v>
      </c>
      <c r="XW15" s="212" t="e">
        <f>IF(XS15=0," ",VLOOKUP(XS15,PROTOKOL!$A:$E,5,FALSE))</f>
        <v>#DIV/0!</v>
      </c>
      <c r="XX15" s="176" t="s">
        <v>142</v>
      </c>
      <c r="XY15" s="177" t="e">
        <f>IF(XS15=0," ",(XW15*XV15))/7.5*0.5</f>
        <v>#DIV/0!</v>
      </c>
      <c r="XZ15" s="217" t="str">
        <f>IF(YB15=0," ",VLOOKUP(YB15,PROTOKOL!$A:$F,6,FALSE))</f>
        <v xml:space="preserve"> </v>
      </c>
      <c r="YA15" s="43"/>
      <c r="YB15" s="43"/>
      <c r="YC15" s="43"/>
      <c r="YD15" s="91" t="str">
        <f>IF(YB15=0," ",(VLOOKUP(YB15,PROTOKOL!$A$1:$E$29,2,FALSE))*YC15)</f>
        <v xml:space="preserve"> </v>
      </c>
      <c r="YE15" s="175" t="str">
        <f t="shared" si="59"/>
        <v xml:space="preserve"> </v>
      </c>
      <c r="YF15" s="176" t="str">
        <f>IF(YB15=0," ",VLOOKUP(YB15,PROTOKOL!$A:$E,5,FALSE))</f>
        <v xml:space="preserve"> </v>
      </c>
      <c r="YG15" s="212" t="str">
        <f t="shared" si="164"/>
        <v xml:space="preserve"> </v>
      </c>
      <c r="YH15" s="176">
        <f t="shared" si="165"/>
        <v>0</v>
      </c>
      <c r="YI15" s="177" t="str">
        <f t="shared" si="166"/>
        <v xml:space="preserve"> </v>
      </c>
    </row>
    <row r="16" spans="1:659" ht="13.8">
      <c r="A16" s="173">
        <v>29</v>
      </c>
      <c r="B16" s="230"/>
      <c r="C16" s="174" t="str">
        <f>IF(E16=0," ",VLOOKUP(E16,PROTOKOL!$A:$F,6,FALSE))</f>
        <v xml:space="preserve"> </v>
      </c>
      <c r="D16" s="43"/>
      <c r="E16" s="43"/>
      <c r="F16" s="43"/>
      <c r="G16" s="42" t="str">
        <f>IF(E16=0," ",(VLOOKUP(E16,PROTOKOL!$A$1:$E$29,2,FALSE))*F16)</f>
        <v xml:space="preserve"> </v>
      </c>
      <c r="H16" s="175" t="str">
        <f t="shared" si="0"/>
        <v xml:space="preserve"> </v>
      </c>
      <c r="I16" s="212" t="str">
        <f>IF(E16=0," ",VLOOKUP(E16,PROTOKOL!$A:$E,5,FALSE))</f>
        <v xml:space="preserve"> </v>
      </c>
      <c r="J16" s="176" t="s">
        <v>142</v>
      </c>
      <c r="K16" s="177" t="str">
        <f t="shared" si="60"/>
        <v xml:space="preserve"> </v>
      </c>
      <c r="L16" s="217" t="str">
        <f>IF(N16=0," ",VLOOKUP(N16,PROTOKOL!$A:$F,6,FALSE))</f>
        <v xml:space="preserve"> </v>
      </c>
      <c r="M16" s="43"/>
      <c r="N16" s="43"/>
      <c r="O16" s="43"/>
      <c r="P16" s="91" t="str">
        <f>IF(N16=0," ",(VLOOKUP(N16,PROTOKOL!$A$1:$E$29,2,FALSE))*O16)</f>
        <v xml:space="preserve"> </v>
      </c>
      <c r="Q16" s="175" t="str">
        <f t="shared" si="1"/>
        <v xml:space="preserve"> </v>
      </c>
      <c r="R16" s="176" t="str">
        <f>IF(N16=0," ",VLOOKUP(N16,PROTOKOL!$A:$E,5,FALSE))</f>
        <v xml:space="preserve"> </v>
      </c>
      <c r="S16" s="212" t="str">
        <f t="shared" si="61"/>
        <v xml:space="preserve"> </v>
      </c>
      <c r="T16" s="176">
        <f t="shared" si="62"/>
        <v>0</v>
      </c>
      <c r="U16" s="177" t="str">
        <f t="shared" si="63"/>
        <v xml:space="preserve"> </v>
      </c>
      <c r="W16" s="173">
        <v>29</v>
      </c>
      <c r="X16" s="230"/>
      <c r="Y16" s="174" t="str">
        <f>IF(AA16=0," ",VLOOKUP(AA16,PROTOKOL!$A:$F,6,FALSE))</f>
        <v xml:space="preserve"> </v>
      </c>
      <c r="Z16" s="43"/>
      <c r="AA16" s="43"/>
      <c r="AB16" s="43"/>
      <c r="AC16" s="42" t="str">
        <f>IF(AA16=0," ",(VLOOKUP(AA16,PROTOKOL!$A$1:$E$29,2,FALSE))*AB16)</f>
        <v xml:space="preserve"> </v>
      </c>
      <c r="AD16" s="175" t="str">
        <f t="shared" si="2"/>
        <v xml:space="preserve"> </v>
      </c>
      <c r="AE16" s="212" t="str">
        <f>IF(AA16=0," ",VLOOKUP(AA16,PROTOKOL!$A:$E,5,FALSE))</f>
        <v xml:space="preserve"> </v>
      </c>
      <c r="AF16" s="176" t="s">
        <v>142</v>
      </c>
      <c r="AG16" s="177" t="str">
        <f t="shared" si="167"/>
        <v xml:space="preserve"> </v>
      </c>
      <c r="AH16" s="217" t="str">
        <f>IF(AJ16=0," ",VLOOKUP(AJ16,PROTOKOL!$A:$F,6,FALSE))</f>
        <v xml:space="preserve"> </v>
      </c>
      <c r="AI16" s="43"/>
      <c r="AJ16" s="43"/>
      <c r="AK16" s="43"/>
      <c r="AL16" s="91" t="str">
        <f>IF(AJ16=0," ",(VLOOKUP(AJ16,PROTOKOL!$A$1:$E$29,2,FALSE))*AK16)</f>
        <v xml:space="preserve"> </v>
      </c>
      <c r="AM16" s="175" t="str">
        <f t="shared" si="3"/>
        <v xml:space="preserve"> </v>
      </c>
      <c r="AN16" s="176" t="str">
        <f>IF(AJ16=0," ",VLOOKUP(AJ16,PROTOKOL!$A:$E,5,FALSE))</f>
        <v xml:space="preserve"> </v>
      </c>
      <c r="AO16" s="212" t="str">
        <f t="shared" si="64"/>
        <v xml:space="preserve"> </v>
      </c>
      <c r="AP16" s="176">
        <f t="shared" si="65"/>
        <v>0</v>
      </c>
      <c r="AQ16" s="177" t="str">
        <f t="shared" si="66"/>
        <v xml:space="preserve"> </v>
      </c>
      <c r="AS16" s="173">
        <v>29</v>
      </c>
      <c r="AT16" s="230"/>
      <c r="AU16" s="174" t="str">
        <f>IF(AW16=0," ",VLOOKUP(AW16,PROTOKOL!$A:$F,6,FALSE))</f>
        <v xml:space="preserve"> </v>
      </c>
      <c r="AV16" s="43"/>
      <c r="AW16" s="43"/>
      <c r="AX16" s="43"/>
      <c r="AY16" s="42" t="str">
        <f>IF(AW16=0," ",(VLOOKUP(AW16,PROTOKOL!$A$1:$E$29,2,FALSE))*AX16)</f>
        <v xml:space="preserve"> </v>
      </c>
      <c r="AZ16" s="175" t="str">
        <f t="shared" si="4"/>
        <v xml:space="preserve"> </v>
      </c>
      <c r="BA16" s="212" t="str">
        <f>IF(AW16=0," ",VLOOKUP(AW16,PROTOKOL!$A:$E,5,FALSE))</f>
        <v xml:space="preserve"> </v>
      </c>
      <c r="BB16" s="176" t="s">
        <v>142</v>
      </c>
      <c r="BC16" s="177" t="str">
        <f t="shared" si="168"/>
        <v xml:space="preserve"> </v>
      </c>
      <c r="BD16" s="217" t="str">
        <f>IF(BF16=0," ",VLOOKUP(BF16,PROTOKOL!$A:$F,6,FALSE))</f>
        <v xml:space="preserve"> </v>
      </c>
      <c r="BE16" s="43"/>
      <c r="BF16" s="43"/>
      <c r="BG16" s="43"/>
      <c r="BH16" s="91" t="str">
        <f>IF(BF16=0," ",(VLOOKUP(BF16,PROTOKOL!$A$1:$E$29,2,FALSE))*BG16)</f>
        <v xml:space="preserve"> </v>
      </c>
      <c r="BI16" s="175" t="str">
        <f t="shared" si="5"/>
        <v xml:space="preserve"> </v>
      </c>
      <c r="BJ16" s="176" t="str">
        <f>IF(BF16=0," ",VLOOKUP(BF16,PROTOKOL!$A:$E,5,FALSE))</f>
        <v xml:space="preserve"> </v>
      </c>
      <c r="BK16" s="212" t="str">
        <f t="shared" si="169"/>
        <v xml:space="preserve"> </v>
      </c>
      <c r="BL16" s="176">
        <f t="shared" si="67"/>
        <v>0</v>
      </c>
      <c r="BM16" s="177" t="str">
        <f t="shared" si="68"/>
        <v xml:space="preserve"> </v>
      </c>
      <c r="BO16" s="173">
        <v>29</v>
      </c>
      <c r="BP16" s="230"/>
      <c r="BQ16" s="174" t="str">
        <f>IF(BS16=0," ",VLOOKUP(BS16,PROTOKOL!$A:$F,6,FALSE))</f>
        <v xml:space="preserve"> </v>
      </c>
      <c r="BR16" s="43"/>
      <c r="BS16" s="43"/>
      <c r="BT16" s="43"/>
      <c r="BU16" s="42" t="str">
        <f>IF(BS16=0," ",(VLOOKUP(BS16,PROTOKOL!$A$1:$E$29,2,FALSE))*BT16)</f>
        <v xml:space="preserve"> </v>
      </c>
      <c r="BV16" s="175" t="str">
        <f t="shared" si="6"/>
        <v xml:space="preserve"> </v>
      </c>
      <c r="BW16" s="212" t="str">
        <f>IF(BS16=0," ",VLOOKUP(BS16,PROTOKOL!$A:$E,5,FALSE))</f>
        <v xml:space="preserve"> </v>
      </c>
      <c r="BX16" s="176" t="s">
        <v>142</v>
      </c>
      <c r="BY16" s="177" t="str">
        <f t="shared" si="170"/>
        <v xml:space="preserve"> </v>
      </c>
      <c r="BZ16" s="217" t="str">
        <f>IF(CB16=0," ",VLOOKUP(CB16,PROTOKOL!$A:$F,6,FALSE))</f>
        <v xml:space="preserve"> </v>
      </c>
      <c r="CA16" s="43"/>
      <c r="CB16" s="43"/>
      <c r="CC16" s="43"/>
      <c r="CD16" s="91" t="str">
        <f>IF(CB16=0," ",(VLOOKUP(CB16,PROTOKOL!$A$1:$E$29,2,FALSE))*CC16)</f>
        <v xml:space="preserve"> </v>
      </c>
      <c r="CE16" s="175" t="str">
        <f t="shared" si="7"/>
        <v xml:space="preserve"> </v>
      </c>
      <c r="CF16" s="176" t="str">
        <f>IF(CB16=0," ",VLOOKUP(CB16,PROTOKOL!$A:$E,5,FALSE))</f>
        <v xml:space="preserve"> </v>
      </c>
      <c r="CG16" s="212" t="str">
        <f t="shared" si="69"/>
        <v xml:space="preserve"> </v>
      </c>
      <c r="CH16" s="176">
        <f t="shared" si="70"/>
        <v>0</v>
      </c>
      <c r="CI16" s="177" t="str">
        <f t="shared" si="71"/>
        <v xml:space="preserve"> </v>
      </c>
      <c r="CK16" s="173">
        <v>29</v>
      </c>
      <c r="CL16" s="230"/>
      <c r="CM16" s="174" t="str">
        <f>IF(CO16=0," ",VLOOKUP(CO16,PROTOKOL!$A:$F,6,FALSE))</f>
        <v xml:space="preserve"> </v>
      </c>
      <c r="CN16" s="43"/>
      <c r="CO16" s="43"/>
      <c r="CP16" s="43"/>
      <c r="CQ16" s="42" t="str">
        <f>IF(CO16=0," ",(VLOOKUP(CO16,PROTOKOL!$A$1:$E$29,2,FALSE))*CP16)</f>
        <v xml:space="preserve"> </v>
      </c>
      <c r="CR16" s="175" t="str">
        <f t="shared" si="8"/>
        <v xml:space="preserve"> </v>
      </c>
      <c r="CS16" s="212" t="str">
        <f>IF(CO16=0," ",VLOOKUP(CO16,PROTOKOL!$A:$E,5,FALSE))</f>
        <v xml:space="preserve"> </v>
      </c>
      <c r="CT16" s="176" t="s">
        <v>142</v>
      </c>
      <c r="CU16" s="177" t="str">
        <f t="shared" si="171"/>
        <v xml:space="preserve"> </v>
      </c>
      <c r="CV16" s="217" t="str">
        <f>IF(CX16=0," ",VLOOKUP(CX16,PROTOKOL!$A:$F,6,FALSE))</f>
        <v xml:space="preserve"> </v>
      </c>
      <c r="CW16" s="43"/>
      <c r="CX16" s="43"/>
      <c r="CY16" s="43"/>
      <c r="CZ16" s="91" t="str">
        <f>IF(CX16=0," ",(VLOOKUP(CX16,PROTOKOL!$A$1:$E$29,2,FALSE))*CY16)</f>
        <v xml:space="preserve"> </v>
      </c>
      <c r="DA16" s="175" t="str">
        <f t="shared" si="9"/>
        <v xml:space="preserve"> </v>
      </c>
      <c r="DB16" s="176" t="str">
        <f>IF(CX16=0," ",VLOOKUP(CX16,PROTOKOL!$A:$E,5,FALSE))</f>
        <v xml:space="preserve"> </v>
      </c>
      <c r="DC16" s="212" t="str">
        <f t="shared" si="72"/>
        <v xml:space="preserve"> </v>
      </c>
      <c r="DD16" s="176">
        <f t="shared" si="73"/>
        <v>0</v>
      </c>
      <c r="DE16" s="177" t="str">
        <f t="shared" si="74"/>
        <v xml:space="preserve"> </v>
      </c>
      <c r="DG16" s="173">
        <v>29</v>
      </c>
      <c r="DH16" s="230"/>
      <c r="DI16" s="174" t="str">
        <f>IF(DK16=0," ",VLOOKUP(DK16,PROTOKOL!$A:$F,6,FALSE))</f>
        <v xml:space="preserve"> </v>
      </c>
      <c r="DJ16" s="43"/>
      <c r="DK16" s="43"/>
      <c r="DL16" s="43"/>
      <c r="DM16" s="42" t="str">
        <f>IF(DK16=0," ",(VLOOKUP(DK16,PROTOKOL!$A$1:$E$29,2,FALSE))*DL16)</f>
        <v xml:space="preserve"> </v>
      </c>
      <c r="DN16" s="175" t="str">
        <f t="shared" si="10"/>
        <v xml:space="preserve"> </v>
      </c>
      <c r="DO16" s="212" t="str">
        <f>IF(DK16=0," ",VLOOKUP(DK16,PROTOKOL!$A:$E,5,FALSE))</f>
        <v xml:space="preserve"> </v>
      </c>
      <c r="DP16" s="176" t="s">
        <v>142</v>
      </c>
      <c r="DQ16" s="177" t="str">
        <f t="shared" si="75"/>
        <v xml:space="preserve"> </v>
      </c>
      <c r="DR16" s="217" t="str">
        <f>IF(DT16=0," ",VLOOKUP(DT16,PROTOKOL!$A:$F,6,FALSE))</f>
        <v xml:space="preserve"> </v>
      </c>
      <c r="DS16" s="43"/>
      <c r="DT16" s="43"/>
      <c r="DU16" s="43"/>
      <c r="DV16" s="91" t="str">
        <f>IF(DT16=0," ",(VLOOKUP(DT16,PROTOKOL!$A$1:$E$29,2,FALSE))*DU16)</f>
        <v xml:space="preserve"> </v>
      </c>
      <c r="DW16" s="175" t="str">
        <f t="shared" si="11"/>
        <v xml:space="preserve"> </v>
      </c>
      <c r="DX16" s="176" t="str">
        <f>IF(DT16=0," ",VLOOKUP(DT16,PROTOKOL!$A:$E,5,FALSE))</f>
        <v xml:space="preserve"> </v>
      </c>
      <c r="DY16" s="212" t="str">
        <f t="shared" si="76"/>
        <v xml:space="preserve"> </v>
      </c>
      <c r="DZ16" s="176">
        <f t="shared" si="77"/>
        <v>0</v>
      </c>
      <c r="EA16" s="177" t="str">
        <f t="shared" si="78"/>
        <v xml:space="preserve"> </v>
      </c>
      <c r="EC16" s="173">
        <v>29</v>
      </c>
      <c r="ED16" s="230"/>
      <c r="EE16" s="174" t="str">
        <f>IF(EG16=0," ",VLOOKUP(EG16,PROTOKOL!$A:$F,6,FALSE))</f>
        <v xml:space="preserve"> </v>
      </c>
      <c r="EF16" s="43"/>
      <c r="EG16" s="43"/>
      <c r="EH16" s="43"/>
      <c r="EI16" s="42" t="str">
        <f>IF(EG16=0," ",(VLOOKUP(EG16,PROTOKOL!$A$1:$E$29,2,FALSE))*EH16)</f>
        <v xml:space="preserve"> </v>
      </c>
      <c r="EJ16" s="175" t="str">
        <f t="shared" si="12"/>
        <v xml:space="preserve"> </v>
      </c>
      <c r="EK16" s="212" t="str">
        <f>IF(EG16=0," ",VLOOKUP(EG16,PROTOKOL!$A:$E,5,FALSE))</f>
        <v xml:space="preserve"> </v>
      </c>
      <c r="EL16" s="176" t="s">
        <v>142</v>
      </c>
      <c r="EM16" s="177" t="str">
        <f t="shared" si="79"/>
        <v xml:space="preserve"> </v>
      </c>
      <c r="EN16" s="217" t="str">
        <f>IF(EP16=0," ",VLOOKUP(EP16,PROTOKOL!$A:$F,6,FALSE))</f>
        <v xml:space="preserve"> </v>
      </c>
      <c r="EO16" s="43"/>
      <c r="EP16" s="43"/>
      <c r="EQ16" s="43"/>
      <c r="ER16" s="91" t="str">
        <f>IF(EP16=0," ",(VLOOKUP(EP16,PROTOKOL!$A$1:$E$29,2,FALSE))*EQ16)</f>
        <v xml:space="preserve"> </v>
      </c>
      <c r="ES16" s="175" t="str">
        <f t="shared" si="13"/>
        <v xml:space="preserve"> </v>
      </c>
      <c r="ET16" s="176" t="str">
        <f>IF(EP16=0," ",VLOOKUP(EP16,PROTOKOL!$A:$E,5,FALSE))</f>
        <v xml:space="preserve"> </v>
      </c>
      <c r="EU16" s="212" t="str">
        <f t="shared" si="80"/>
        <v xml:space="preserve"> </v>
      </c>
      <c r="EV16" s="176">
        <f t="shared" si="81"/>
        <v>0</v>
      </c>
      <c r="EW16" s="177" t="str">
        <f t="shared" si="82"/>
        <v xml:space="preserve"> </v>
      </c>
      <c r="EY16" s="173">
        <v>29</v>
      </c>
      <c r="EZ16" s="230"/>
      <c r="FA16" s="174" t="str">
        <f>IF(FC16=0," ",VLOOKUP(FC16,PROTOKOL!$A:$F,6,FALSE))</f>
        <v xml:space="preserve"> </v>
      </c>
      <c r="FB16" s="43"/>
      <c r="FC16" s="43"/>
      <c r="FD16" s="43"/>
      <c r="FE16" s="42" t="str">
        <f>IF(FC16=0," ",(VLOOKUP(FC16,PROTOKOL!$A$1:$E$29,2,FALSE))*FD16)</f>
        <v xml:space="preserve"> </v>
      </c>
      <c r="FF16" s="175" t="str">
        <f t="shared" si="14"/>
        <v xml:space="preserve"> </v>
      </c>
      <c r="FG16" s="212" t="str">
        <f>IF(FC16=0," ",VLOOKUP(FC16,PROTOKOL!$A:$E,5,FALSE))</f>
        <v xml:space="preserve"> </v>
      </c>
      <c r="FH16" s="176" t="s">
        <v>142</v>
      </c>
      <c r="FI16" s="177" t="str">
        <f t="shared" si="83"/>
        <v xml:space="preserve"> </v>
      </c>
      <c r="FJ16" s="217" t="str">
        <f>IF(FL16=0," ",VLOOKUP(FL16,PROTOKOL!$A:$F,6,FALSE))</f>
        <v xml:space="preserve"> </v>
      </c>
      <c r="FK16" s="43"/>
      <c r="FL16" s="43"/>
      <c r="FM16" s="43"/>
      <c r="FN16" s="91" t="str">
        <f>IF(FL16=0," ",(VLOOKUP(FL16,PROTOKOL!$A$1:$E$29,2,FALSE))*FM16)</f>
        <v xml:space="preserve"> </v>
      </c>
      <c r="FO16" s="175" t="str">
        <f t="shared" si="15"/>
        <v xml:space="preserve"> </v>
      </c>
      <c r="FP16" s="176" t="str">
        <f>IF(FL16=0," ",VLOOKUP(FL16,PROTOKOL!$A:$E,5,FALSE))</f>
        <v xml:space="preserve"> </v>
      </c>
      <c r="FQ16" s="212" t="str">
        <f t="shared" si="84"/>
        <v xml:space="preserve"> </v>
      </c>
      <c r="FR16" s="176">
        <f t="shared" si="85"/>
        <v>0</v>
      </c>
      <c r="FS16" s="177" t="str">
        <f t="shared" si="86"/>
        <v xml:space="preserve"> </v>
      </c>
      <c r="FU16" s="173">
        <v>29</v>
      </c>
      <c r="FV16" s="230"/>
      <c r="FW16" s="174" t="str">
        <f>IF(FY16=0," ",VLOOKUP(FY16,PROTOKOL!$A:$F,6,FALSE))</f>
        <v xml:space="preserve"> </v>
      </c>
      <c r="FX16" s="43"/>
      <c r="FY16" s="43"/>
      <c r="FZ16" s="43"/>
      <c r="GA16" s="42" t="str">
        <f>IF(FY16=0," ",(VLOOKUP(FY16,PROTOKOL!$A$1:$E$29,2,FALSE))*FZ16)</f>
        <v xml:space="preserve"> </v>
      </c>
      <c r="GB16" s="175" t="str">
        <f t="shared" si="16"/>
        <v xml:space="preserve"> </v>
      </c>
      <c r="GC16" s="212" t="str">
        <f>IF(FY16=0," ",VLOOKUP(FY16,PROTOKOL!$A:$E,5,FALSE))</f>
        <v xml:space="preserve"> </v>
      </c>
      <c r="GD16" s="176" t="s">
        <v>142</v>
      </c>
      <c r="GE16" s="177" t="str">
        <f t="shared" si="87"/>
        <v xml:space="preserve"> </v>
      </c>
      <c r="GF16" s="217" t="str">
        <f>IF(GH16=0," ",VLOOKUP(GH16,PROTOKOL!$A:$F,6,FALSE))</f>
        <v xml:space="preserve"> </v>
      </c>
      <c r="GG16" s="43"/>
      <c r="GH16" s="43"/>
      <c r="GI16" s="43"/>
      <c r="GJ16" s="91" t="str">
        <f>IF(GH16=0," ",(VLOOKUP(GH16,PROTOKOL!$A$1:$E$29,2,FALSE))*GI16)</f>
        <v xml:space="preserve"> </v>
      </c>
      <c r="GK16" s="175" t="str">
        <f t="shared" si="17"/>
        <v xml:space="preserve"> </v>
      </c>
      <c r="GL16" s="176" t="str">
        <f>IF(GH16=0," ",VLOOKUP(GH16,PROTOKOL!$A:$E,5,FALSE))</f>
        <v xml:space="preserve"> </v>
      </c>
      <c r="GM16" s="212" t="str">
        <f t="shared" si="88"/>
        <v xml:space="preserve"> </v>
      </c>
      <c r="GN16" s="176">
        <f t="shared" si="89"/>
        <v>0</v>
      </c>
      <c r="GO16" s="177" t="str">
        <f t="shared" si="90"/>
        <v xml:space="preserve"> </v>
      </c>
      <c r="GQ16" s="173">
        <v>29</v>
      </c>
      <c r="GR16" s="230"/>
      <c r="GS16" s="174" t="str">
        <f>IF(GU16=0," ",VLOOKUP(GU16,PROTOKOL!$A:$F,6,FALSE))</f>
        <v xml:space="preserve"> </v>
      </c>
      <c r="GT16" s="43"/>
      <c r="GU16" s="43"/>
      <c r="GV16" s="43"/>
      <c r="GW16" s="42" t="str">
        <f>IF(GU16=0," ",(VLOOKUP(GU16,PROTOKOL!$A$1:$E$29,2,FALSE))*GV16)</f>
        <v xml:space="preserve"> </v>
      </c>
      <c r="GX16" s="175" t="str">
        <f t="shared" si="18"/>
        <v xml:space="preserve"> </v>
      </c>
      <c r="GY16" s="212" t="str">
        <f>IF(GU16=0," ",VLOOKUP(GU16,PROTOKOL!$A:$E,5,FALSE))</f>
        <v xml:space="preserve"> </v>
      </c>
      <c r="GZ16" s="176" t="s">
        <v>142</v>
      </c>
      <c r="HA16" s="177" t="str">
        <f t="shared" si="91"/>
        <v xml:space="preserve"> </v>
      </c>
      <c r="HB16" s="217" t="str">
        <f>IF(HD16=0," ",VLOOKUP(HD16,PROTOKOL!$A:$F,6,FALSE))</f>
        <v xml:space="preserve"> </v>
      </c>
      <c r="HC16" s="43"/>
      <c r="HD16" s="43"/>
      <c r="HE16" s="43"/>
      <c r="HF16" s="91" t="str">
        <f>IF(HD16=0," ",(VLOOKUP(HD16,PROTOKOL!$A$1:$E$29,2,FALSE))*HE16)</f>
        <v xml:space="preserve"> </v>
      </c>
      <c r="HG16" s="175" t="str">
        <f t="shared" si="19"/>
        <v xml:space="preserve"> </v>
      </c>
      <c r="HH16" s="176" t="str">
        <f>IF(HD16=0," ",VLOOKUP(HD16,PROTOKOL!$A:$E,5,FALSE))</f>
        <v xml:space="preserve"> </v>
      </c>
      <c r="HI16" s="212" t="str">
        <f t="shared" si="172"/>
        <v xml:space="preserve"> </v>
      </c>
      <c r="HJ16" s="176">
        <f t="shared" si="92"/>
        <v>0</v>
      </c>
      <c r="HK16" s="177" t="str">
        <f t="shared" si="93"/>
        <v xml:space="preserve"> </v>
      </c>
      <c r="HM16" s="173">
        <v>29</v>
      </c>
      <c r="HN16" s="230"/>
      <c r="HO16" s="174" t="str">
        <f>IF(HQ16=0," ",VLOOKUP(HQ16,PROTOKOL!$A:$F,6,FALSE))</f>
        <v xml:space="preserve"> </v>
      </c>
      <c r="HP16" s="43"/>
      <c r="HQ16" s="43"/>
      <c r="HR16" s="43"/>
      <c r="HS16" s="42" t="str">
        <f>IF(HQ16=0," ",(VLOOKUP(HQ16,PROTOKOL!$A$1:$E$29,2,FALSE))*HR16)</f>
        <v xml:space="preserve"> </v>
      </c>
      <c r="HT16" s="175" t="str">
        <f t="shared" si="20"/>
        <v xml:space="preserve"> </v>
      </c>
      <c r="HU16" s="212" t="str">
        <f>IF(HQ16=0," ",VLOOKUP(HQ16,PROTOKOL!$A:$E,5,FALSE))</f>
        <v xml:space="preserve"> </v>
      </c>
      <c r="HV16" s="176" t="s">
        <v>142</v>
      </c>
      <c r="HW16" s="177" t="str">
        <f t="shared" si="94"/>
        <v xml:space="preserve"> </v>
      </c>
      <c r="HX16" s="217" t="str">
        <f>IF(HZ16=0," ",VLOOKUP(HZ16,PROTOKOL!$A:$F,6,FALSE))</f>
        <v xml:space="preserve"> </v>
      </c>
      <c r="HY16" s="43"/>
      <c r="HZ16" s="43"/>
      <c r="IA16" s="43"/>
      <c r="IB16" s="91" t="str">
        <f>IF(HZ16=0," ",(VLOOKUP(HZ16,PROTOKOL!$A$1:$E$29,2,FALSE))*IA16)</f>
        <v xml:space="preserve"> </v>
      </c>
      <c r="IC16" s="175" t="str">
        <f t="shared" si="21"/>
        <v xml:space="preserve"> </v>
      </c>
      <c r="ID16" s="176" t="str">
        <f>IF(HZ16=0," ",VLOOKUP(HZ16,PROTOKOL!$A:$E,5,FALSE))</f>
        <v xml:space="preserve"> </v>
      </c>
      <c r="IE16" s="212" t="str">
        <f t="shared" si="95"/>
        <v xml:space="preserve"> </v>
      </c>
      <c r="IF16" s="176">
        <f t="shared" si="96"/>
        <v>0</v>
      </c>
      <c r="IG16" s="177" t="str">
        <f t="shared" si="97"/>
        <v xml:space="preserve"> </v>
      </c>
      <c r="II16" s="173">
        <v>29</v>
      </c>
      <c r="IJ16" s="230"/>
      <c r="IK16" s="174" t="str">
        <f>IF(IM16=0," ",VLOOKUP(IM16,PROTOKOL!$A:$F,6,FALSE))</f>
        <v xml:space="preserve"> </v>
      </c>
      <c r="IL16" s="43"/>
      <c r="IM16" s="43"/>
      <c r="IN16" s="43"/>
      <c r="IO16" s="42" t="str">
        <f>IF(IM16=0," ",(VLOOKUP(IM16,PROTOKOL!$A$1:$E$29,2,FALSE))*IN16)</f>
        <v xml:space="preserve"> </v>
      </c>
      <c r="IP16" s="175" t="str">
        <f t="shared" si="22"/>
        <v xml:space="preserve"> </v>
      </c>
      <c r="IQ16" s="212" t="str">
        <f>IF(IM16=0," ",VLOOKUP(IM16,PROTOKOL!$A:$E,5,FALSE))</f>
        <v xml:space="preserve"> </v>
      </c>
      <c r="IR16" s="176" t="s">
        <v>142</v>
      </c>
      <c r="IS16" s="177" t="str">
        <f t="shared" si="98"/>
        <v xml:space="preserve"> </v>
      </c>
      <c r="IT16" s="217" t="str">
        <f>IF(IV16=0," ",VLOOKUP(IV16,PROTOKOL!$A:$F,6,FALSE))</f>
        <v xml:space="preserve"> </v>
      </c>
      <c r="IU16" s="43"/>
      <c r="IV16" s="43"/>
      <c r="IW16" s="43"/>
      <c r="IX16" s="91" t="str">
        <f>IF(IV16=0," ",(VLOOKUP(IV16,PROTOKOL!$A$1:$E$29,2,FALSE))*IW16)</f>
        <v xml:space="preserve"> </v>
      </c>
      <c r="IY16" s="175" t="str">
        <f t="shared" si="23"/>
        <v xml:space="preserve"> </v>
      </c>
      <c r="IZ16" s="176" t="str">
        <f>IF(IV16=0," ",VLOOKUP(IV16,PROTOKOL!$A:$E,5,FALSE))</f>
        <v xml:space="preserve"> </v>
      </c>
      <c r="JA16" s="212" t="str">
        <f t="shared" si="99"/>
        <v xml:space="preserve"> </v>
      </c>
      <c r="JB16" s="176">
        <f t="shared" si="100"/>
        <v>0</v>
      </c>
      <c r="JC16" s="177" t="str">
        <f t="shared" si="101"/>
        <v xml:space="preserve"> </v>
      </c>
      <c r="JE16" s="173">
        <v>29</v>
      </c>
      <c r="JF16" s="230"/>
      <c r="JG16" s="174" t="str">
        <f>IF(JI16=0," ",VLOOKUP(JI16,PROTOKOL!$A:$F,6,FALSE))</f>
        <v xml:space="preserve"> </v>
      </c>
      <c r="JH16" s="43"/>
      <c r="JI16" s="43"/>
      <c r="JJ16" s="43"/>
      <c r="JK16" s="42" t="str">
        <f>IF(JI16=0," ",(VLOOKUP(JI16,PROTOKOL!$A$1:$E$29,2,FALSE))*JJ16)</f>
        <v xml:space="preserve"> </v>
      </c>
      <c r="JL16" s="175" t="str">
        <f t="shared" si="24"/>
        <v xml:space="preserve"> </v>
      </c>
      <c r="JM16" s="212" t="str">
        <f>IF(JI16=0," ",VLOOKUP(JI16,PROTOKOL!$A:$E,5,FALSE))</f>
        <v xml:space="preserve"> </v>
      </c>
      <c r="JN16" s="176" t="s">
        <v>142</v>
      </c>
      <c r="JO16" s="177" t="str">
        <f t="shared" si="102"/>
        <v xml:space="preserve"> </v>
      </c>
      <c r="JP16" s="217" t="str">
        <f>IF(JR16=0," ",VLOOKUP(JR16,PROTOKOL!$A:$F,6,FALSE))</f>
        <v xml:space="preserve"> </v>
      </c>
      <c r="JQ16" s="43"/>
      <c r="JR16" s="43"/>
      <c r="JS16" s="43"/>
      <c r="JT16" s="91" t="str">
        <f>IF(JR16=0," ",(VLOOKUP(JR16,PROTOKOL!$A$1:$E$29,2,FALSE))*JS16)</f>
        <v xml:space="preserve"> </v>
      </c>
      <c r="JU16" s="175" t="str">
        <f t="shared" si="25"/>
        <v xml:space="preserve"> </v>
      </c>
      <c r="JV16" s="176" t="str">
        <f>IF(JR16=0," ",VLOOKUP(JR16,PROTOKOL!$A:$E,5,FALSE))</f>
        <v xml:space="preserve"> </v>
      </c>
      <c r="JW16" s="212" t="str">
        <f t="shared" si="103"/>
        <v xml:space="preserve"> </v>
      </c>
      <c r="JX16" s="176">
        <f t="shared" si="104"/>
        <v>0</v>
      </c>
      <c r="JY16" s="177" t="str">
        <f t="shared" si="105"/>
        <v xml:space="preserve"> </v>
      </c>
      <c r="KA16" s="173">
        <v>29</v>
      </c>
      <c r="KB16" s="230"/>
      <c r="KC16" s="174" t="str">
        <f>IF(KE16=0," ",VLOOKUP(KE16,PROTOKOL!$A:$F,6,FALSE))</f>
        <v xml:space="preserve"> </v>
      </c>
      <c r="KD16" s="43"/>
      <c r="KE16" s="43"/>
      <c r="KF16" s="43"/>
      <c r="KG16" s="42" t="str">
        <f>IF(KE16=0," ",(VLOOKUP(KE16,PROTOKOL!$A$1:$E$29,2,FALSE))*KF16)</f>
        <v xml:space="preserve"> </v>
      </c>
      <c r="KH16" s="175" t="str">
        <f t="shared" si="26"/>
        <v xml:space="preserve"> </v>
      </c>
      <c r="KI16" s="212" t="str">
        <f>IF(KE16=0," ",VLOOKUP(KE16,PROTOKOL!$A:$E,5,FALSE))</f>
        <v xml:space="preserve"> </v>
      </c>
      <c r="KJ16" s="176" t="s">
        <v>142</v>
      </c>
      <c r="KK16" s="177" t="str">
        <f t="shared" si="173"/>
        <v xml:space="preserve"> </v>
      </c>
      <c r="KL16" s="217" t="str">
        <f>IF(KN16=0," ",VLOOKUP(KN16,PROTOKOL!$A:$F,6,FALSE))</f>
        <v xml:space="preserve"> </v>
      </c>
      <c r="KM16" s="43"/>
      <c r="KN16" s="43"/>
      <c r="KO16" s="43"/>
      <c r="KP16" s="91" t="str">
        <f>IF(KN16=0," ",(VLOOKUP(KN16,PROTOKOL!$A$1:$E$29,2,FALSE))*KO16)</f>
        <v xml:space="preserve"> </v>
      </c>
      <c r="KQ16" s="175" t="str">
        <f t="shared" si="27"/>
        <v xml:space="preserve"> </v>
      </c>
      <c r="KR16" s="176" t="str">
        <f>IF(KN16=0," ",VLOOKUP(KN16,PROTOKOL!$A:$E,5,FALSE))</f>
        <v xml:space="preserve"> </v>
      </c>
      <c r="KS16" s="212" t="str">
        <f t="shared" si="174"/>
        <v xml:space="preserve"> </v>
      </c>
      <c r="KT16" s="176">
        <f t="shared" si="106"/>
        <v>0</v>
      </c>
      <c r="KU16" s="177" t="str">
        <f t="shared" si="107"/>
        <v xml:space="preserve"> </v>
      </c>
      <c r="KW16" s="173">
        <v>29</v>
      </c>
      <c r="KX16" s="230"/>
      <c r="KY16" s="174" t="str">
        <f>IF(LA16=0," ",VLOOKUP(LA16,PROTOKOL!$A:$F,6,FALSE))</f>
        <v xml:space="preserve"> </v>
      </c>
      <c r="KZ16" s="43"/>
      <c r="LA16" s="43"/>
      <c r="LB16" s="43"/>
      <c r="LC16" s="42" t="str">
        <f>IF(LA16=0," ",(VLOOKUP(LA16,PROTOKOL!$A$1:$E$29,2,FALSE))*LB16)</f>
        <v xml:space="preserve"> </v>
      </c>
      <c r="LD16" s="175" t="str">
        <f t="shared" si="28"/>
        <v xml:space="preserve"> </v>
      </c>
      <c r="LE16" s="212" t="str">
        <f>IF(LA16=0," ",VLOOKUP(LA16,PROTOKOL!$A:$E,5,FALSE))</f>
        <v xml:space="preserve"> </v>
      </c>
      <c r="LF16" s="176" t="s">
        <v>142</v>
      </c>
      <c r="LG16" s="177" t="str">
        <f t="shared" si="108"/>
        <v xml:space="preserve"> </v>
      </c>
      <c r="LH16" s="217" t="str">
        <f>IF(LJ16=0," ",VLOOKUP(LJ16,PROTOKOL!$A:$F,6,FALSE))</f>
        <v xml:space="preserve"> </v>
      </c>
      <c r="LI16" s="43"/>
      <c r="LJ16" s="43"/>
      <c r="LK16" s="43"/>
      <c r="LL16" s="91" t="str">
        <f>IF(LJ16=0," ",(VLOOKUP(LJ16,PROTOKOL!$A$1:$E$29,2,FALSE))*LK16)</f>
        <v xml:space="preserve"> </v>
      </c>
      <c r="LM16" s="175" t="str">
        <f t="shared" si="29"/>
        <v xml:space="preserve"> </v>
      </c>
      <c r="LN16" s="176" t="str">
        <f>IF(LJ16=0," ",VLOOKUP(LJ16,PROTOKOL!$A:$E,5,FALSE))</f>
        <v xml:space="preserve"> </v>
      </c>
      <c r="LO16" s="212" t="str">
        <f t="shared" si="109"/>
        <v xml:space="preserve"> </v>
      </c>
      <c r="LP16" s="176">
        <f t="shared" si="110"/>
        <v>0</v>
      </c>
      <c r="LQ16" s="177" t="str">
        <f t="shared" si="111"/>
        <v xml:space="preserve"> </v>
      </c>
      <c r="LS16" s="173">
        <v>29</v>
      </c>
      <c r="LT16" s="230"/>
      <c r="LU16" s="174" t="str">
        <f>IF(LW16=0," ",VLOOKUP(LW16,PROTOKOL!$A:$F,6,FALSE))</f>
        <v xml:space="preserve"> </v>
      </c>
      <c r="LV16" s="43"/>
      <c r="LW16" s="43"/>
      <c r="LX16" s="43"/>
      <c r="LY16" s="42" t="str">
        <f>IF(LW16=0," ",(VLOOKUP(LW16,PROTOKOL!$A$1:$E$29,2,FALSE))*LX16)</f>
        <v xml:space="preserve"> </v>
      </c>
      <c r="LZ16" s="175" t="str">
        <f t="shared" si="30"/>
        <v xml:space="preserve"> </v>
      </c>
      <c r="MA16" s="212" t="str">
        <f>IF(LW16=0," ",VLOOKUP(LW16,PROTOKOL!$A:$E,5,FALSE))</f>
        <v xml:space="preserve"> </v>
      </c>
      <c r="MB16" s="176" t="s">
        <v>142</v>
      </c>
      <c r="MC16" s="177" t="str">
        <f t="shared" si="175"/>
        <v xml:space="preserve"> </v>
      </c>
      <c r="MD16" s="217" t="str">
        <f>IF(MF16=0," ",VLOOKUP(MF16,PROTOKOL!$A:$F,6,FALSE))</f>
        <v xml:space="preserve"> </v>
      </c>
      <c r="ME16" s="43"/>
      <c r="MF16" s="43"/>
      <c r="MG16" s="43"/>
      <c r="MH16" s="91" t="str">
        <f>IF(MF16=0," ",(VLOOKUP(MF16,PROTOKOL!$A$1:$E$29,2,FALSE))*MG16)</f>
        <v xml:space="preserve"> </v>
      </c>
      <c r="MI16" s="175" t="str">
        <f t="shared" si="31"/>
        <v xml:space="preserve"> </v>
      </c>
      <c r="MJ16" s="176" t="str">
        <f>IF(MF16=0," ",VLOOKUP(MF16,PROTOKOL!$A:$E,5,FALSE))</f>
        <v xml:space="preserve"> </v>
      </c>
      <c r="MK16" s="212" t="str">
        <f t="shared" si="112"/>
        <v xml:space="preserve"> </v>
      </c>
      <c r="ML16" s="176">
        <f t="shared" si="113"/>
        <v>0</v>
      </c>
      <c r="MM16" s="177" t="str">
        <f t="shared" si="114"/>
        <v xml:space="preserve"> </v>
      </c>
      <c r="MO16" s="173">
        <v>29</v>
      </c>
      <c r="MP16" s="230"/>
      <c r="MQ16" s="174" t="str">
        <f>IF(MS16=0," ",VLOOKUP(MS16,PROTOKOL!$A:$F,6,FALSE))</f>
        <v xml:space="preserve"> </v>
      </c>
      <c r="MR16" s="43"/>
      <c r="MS16" s="43"/>
      <c r="MT16" s="43"/>
      <c r="MU16" s="42" t="str">
        <f>IF(MS16=0," ",(VLOOKUP(MS16,PROTOKOL!$A$1:$E$29,2,FALSE))*MT16)</f>
        <v xml:space="preserve"> </v>
      </c>
      <c r="MV16" s="175" t="str">
        <f t="shared" si="32"/>
        <v xml:space="preserve"> </v>
      </c>
      <c r="MW16" s="212" t="str">
        <f>IF(MS16=0," ",VLOOKUP(MS16,PROTOKOL!$A:$E,5,FALSE))</f>
        <v xml:space="preserve"> </v>
      </c>
      <c r="MX16" s="176" t="s">
        <v>142</v>
      </c>
      <c r="MY16" s="177" t="str">
        <f t="shared" si="115"/>
        <v xml:space="preserve"> </v>
      </c>
      <c r="MZ16" s="217" t="str">
        <f>IF(NB16=0," ",VLOOKUP(NB16,PROTOKOL!$A:$F,6,FALSE))</f>
        <v xml:space="preserve"> </v>
      </c>
      <c r="NA16" s="43"/>
      <c r="NB16" s="43"/>
      <c r="NC16" s="43"/>
      <c r="ND16" s="91" t="str">
        <f>IF(NB16=0," ",(VLOOKUP(NB16,PROTOKOL!$A$1:$E$29,2,FALSE))*NC16)</f>
        <v xml:space="preserve"> </v>
      </c>
      <c r="NE16" s="175" t="str">
        <f t="shared" si="33"/>
        <v xml:space="preserve"> </v>
      </c>
      <c r="NF16" s="176" t="str">
        <f>IF(NB16=0," ",VLOOKUP(NB16,PROTOKOL!$A:$E,5,FALSE))</f>
        <v xml:space="preserve"> </v>
      </c>
      <c r="NG16" s="212" t="str">
        <f t="shared" si="116"/>
        <v xml:space="preserve"> </v>
      </c>
      <c r="NH16" s="176">
        <f t="shared" si="117"/>
        <v>0</v>
      </c>
      <c r="NI16" s="177" t="str">
        <f t="shared" si="118"/>
        <v xml:space="preserve"> </v>
      </c>
      <c r="NK16" s="173">
        <v>29</v>
      </c>
      <c r="NL16" s="230"/>
      <c r="NM16" s="174" t="str">
        <f>IF(NO16=0," ",VLOOKUP(NO16,PROTOKOL!$A:$F,6,FALSE))</f>
        <v xml:space="preserve"> </v>
      </c>
      <c r="NN16" s="43"/>
      <c r="NO16" s="43"/>
      <c r="NP16" s="43"/>
      <c r="NQ16" s="42" t="str">
        <f>IF(NO16=0," ",(VLOOKUP(NO16,PROTOKOL!$A$1:$E$29,2,FALSE))*NP16)</f>
        <v xml:space="preserve"> </v>
      </c>
      <c r="NR16" s="175" t="str">
        <f t="shared" si="34"/>
        <v xml:space="preserve"> </v>
      </c>
      <c r="NS16" s="212" t="str">
        <f>IF(NO16=0," ",VLOOKUP(NO16,PROTOKOL!$A:$E,5,FALSE))</f>
        <v xml:space="preserve"> </v>
      </c>
      <c r="NT16" s="176" t="s">
        <v>142</v>
      </c>
      <c r="NU16" s="177" t="str">
        <f t="shared" si="119"/>
        <v xml:space="preserve"> </v>
      </c>
      <c r="NV16" s="217" t="str">
        <f>IF(NX16=0," ",VLOOKUP(NX16,PROTOKOL!$A:$F,6,FALSE))</f>
        <v xml:space="preserve"> </v>
      </c>
      <c r="NW16" s="43"/>
      <c r="NX16" s="43"/>
      <c r="NY16" s="43"/>
      <c r="NZ16" s="91" t="str">
        <f>IF(NX16=0," ",(VLOOKUP(NX16,PROTOKOL!$A$1:$E$29,2,FALSE))*NY16)</f>
        <v xml:space="preserve"> </v>
      </c>
      <c r="OA16" s="175" t="str">
        <f t="shared" si="35"/>
        <v xml:space="preserve"> </v>
      </c>
      <c r="OB16" s="176" t="str">
        <f>IF(NX16=0," ",VLOOKUP(NX16,PROTOKOL!$A:$E,5,FALSE))</f>
        <v xml:space="preserve"> </v>
      </c>
      <c r="OC16" s="212" t="str">
        <f t="shared" si="176"/>
        <v xml:space="preserve"> </v>
      </c>
      <c r="OD16" s="176">
        <f t="shared" si="120"/>
        <v>0</v>
      </c>
      <c r="OE16" s="177" t="str">
        <f t="shared" si="121"/>
        <v xml:space="preserve"> </v>
      </c>
      <c r="OG16" s="173">
        <v>29</v>
      </c>
      <c r="OH16" s="230"/>
      <c r="OI16" s="174" t="str">
        <f>IF(OK16=0," ",VLOOKUP(OK16,PROTOKOL!$A:$F,6,FALSE))</f>
        <v xml:space="preserve"> </v>
      </c>
      <c r="OJ16" s="43"/>
      <c r="OK16" s="43"/>
      <c r="OL16" s="43"/>
      <c r="OM16" s="42" t="str">
        <f>IF(OK16=0," ",(VLOOKUP(OK16,PROTOKOL!$A$1:$E$29,2,FALSE))*OL16)</f>
        <v xml:space="preserve"> </v>
      </c>
      <c r="ON16" s="175" t="str">
        <f t="shared" si="36"/>
        <v xml:space="preserve"> </v>
      </c>
      <c r="OO16" s="212" t="str">
        <f>IF(OK16=0," ",VLOOKUP(OK16,PROTOKOL!$A:$E,5,FALSE))</f>
        <v xml:space="preserve"> </v>
      </c>
      <c r="OP16" s="176" t="s">
        <v>142</v>
      </c>
      <c r="OQ16" s="177" t="str">
        <f t="shared" si="177"/>
        <v xml:space="preserve"> </v>
      </c>
      <c r="OR16" s="217" t="str">
        <f>IF(OT16=0," ",VLOOKUP(OT16,PROTOKOL!$A:$F,6,FALSE))</f>
        <v xml:space="preserve"> </v>
      </c>
      <c r="OS16" s="43"/>
      <c r="OT16" s="43"/>
      <c r="OU16" s="43"/>
      <c r="OV16" s="91" t="str">
        <f>IF(OT16=0," ",(VLOOKUP(OT16,PROTOKOL!$A$1:$E$29,2,FALSE))*OU16)</f>
        <v xml:space="preserve"> </v>
      </c>
      <c r="OW16" s="175" t="str">
        <f t="shared" si="37"/>
        <v xml:space="preserve"> </v>
      </c>
      <c r="OX16" s="176" t="str">
        <f>IF(OT16=0," ",VLOOKUP(OT16,PROTOKOL!$A:$E,5,FALSE))</f>
        <v xml:space="preserve"> </v>
      </c>
      <c r="OY16" s="212" t="str">
        <f t="shared" si="122"/>
        <v xml:space="preserve"> </v>
      </c>
      <c r="OZ16" s="176">
        <f t="shared" si="123"/>
        <v>0</v>
      </c>
      <c r="PA16" s="177" t="str">
        <f t="shared" si="124"/>
        <v xml:space="preserve"> </v>
      </c>
      <c r="PC16" s="173">
        <v>29</v>
      </c>
      <c r="PD16" s="230"/>
      <c r="PE16" s="174" t="str">
        <f>IF(PG16=0," ",VLOOKUP(PG16,PROTOKOL!$A:$F,6,FALSE))</f>
        <v xml:space="preserve"> </v>
      </c>
      <c r="PF16" s="43"/>
      <c r="PG16" s="43"/>
      <c r="PH16" s="43"/>
      <c r="PI16" s="42" t="str">
        <f>IF(PG16=0," ",(VLOOKUP(PG16,PROTOKOL!$A$1:$E$29,2,FALSE))*PH16)</f>
        <v xml:space="preserve"> </v>
      </c>
      <c r="PJ16" s="175" t="str">
        <f t="shared" si="38"/>
        <v xml:space="preserve"> </v>
      </c>
      <c r="PK16" s="212" t="str">
        <f>IF(PG16=0," ",VLOOKUP(PG16,PROTOKOL!$A:$E,5,FALSE))</f>
        <v xml:space="preserve"> </v>
      </c>
      <c r="PL16" s="176" t="s">
        <v>142</v>
      </c>
      <c r="PM16" s="177" t="str">
        <f t="shared" si="178"/>
        <v xml:space="preserve"> </v>
      </c>
      <c r="PN16" s="217" t="str">
        <f>IF(PP16=0," ",VLOOKUP(PP16,PROTOKOL!$A:$F,6,FALSE))</f>
        <v xml:space="preserve"> </v>
      </c>
      <c r="PO16" s="43"/>
      <c r="PP16" s="43"/>
      <c r="PQ16" s="43"/>
      <c r="PR16" s="91" t="str">
        <f>IF(PP16=0," ",(VLOOKUP(PP16,PROTOKOL!$A$1:$E$29,2,FALSE))*PQ16)</f>
        <v xml:space="preserve"> </v>
      </c>
      <c r="PS16" s="175" t="str">
        <f t="shared" si="39"/>
        <v xml:space="preserve"> </v>
      </c>
      <c r="PT16" s="176" t="str">
        <f>IF(PP16=0," ",VLOOKUP(PP16,PROTOKOL!$A:$E,5,FALSE))</f>
        <v xml:space="preserve"> </v>
      </c>
      <c r="PU16" s="212" t="str">
        <f t="shared" si="125"/>
        <v xml:space="preserve"> </v>
      </c>
      <c r="PV16" s="176">
        <f t="shared" si="126"/>
        <v>0</v>
      </c>
      <c r="PW16" s="177" t="str">
        <f t="shared" si="127"/>
        <v xml:space="preserve"> </v>
      </c>
      <c r="PY16" s="173">
        <v>29</v>
      </c>
      <c r="PZ16" s="230"/>
      <c r="QA16" s="174" t="str">
        <f>IF(QC16=0," ",VLOOKUP(QC16,PROTOKOL!$A:$F,6,FALSE))</f>
        <v xml:space="preserve"> </v>
      </c>
      <c r="QB16" s="43"/>
      <c r="QC16" s="43"/>
      <c r="QD16" s="43"/>
      <c r="QE16" s="42" t="str">
        <f>IF(QC16=0," ",(VLOOKUP(QC16,PROTOKOL!$A$1:$E$29,2,FALSE))*QD16)</f>
        <v xml:space="preserve"> </v>
      </c>
      <c r="QF16" s="175" t="str">
        <f t="shared" si="40"/>
        <v xml:space="preserve"> </v>
      </c>
      <c r="QG16" s="212" t="str">
        <f>IF(QC16=0," ",VLOOKUP(QC16,PROTOKOL!$A:$E,5,FALSE))</f>
        <v xml:space="preserve"> </v>
      </c>
      <c r="QH16" s="176" t="s">
        <v>142</v>
      </c>
      <c r="QI16" s="177" t="str">
        <f t="shared" si="128"/>
        <v xml:space="preserve"> </v>
      </c>
      <c r="QJ16" s="217" t="str">
        <f>IF(QL16=0," ",VLOOKUP(QL16,PROTOKOL!$A:$F,6,FALSE))</f>
        <v xml:space="preserve"> </v>
      </c>
      <c r="QK16" s="43"/>
      <c r="QL16" s="43"/>
      <c r="QM16" s="43"/>
      <c r="QN16" s="91" t="str">
        <f>IF(QL16=0," ",(VLOOKUP(QL16,PROTOKOL!$A$1:$E$29,2,FALSE))*QM16)</f>
        <v xml:space="preserve"> </v>
      </c>
      <c r="QO16" s="175" t="str">
        <f t="shared" si="41"/>
        <v xml:space="preserve"> </v>
      </c>
      <c r="QP16" s="176" t="str">
        <f>IF(QL16=0," ",VLOOKUP(QL16,PROTOKOL!$A:$E,5,FALSE))</f>
        <v xml:space="preserve"> </v>
      </c>
      <c r="QQ16" s="212" t="str">
        <f t="shared" si="129"/>
        <v xml:space="preserve"> </v>
      </c>
      <c r="QR16" s="176">
        <f t="shared" si="130"/>
        <v>0</v>
      </c>
      <c r="QS16" s="177" t="str">
        <f t="shared" si="131"/>
        <v xml:space="preserve"> </v>
      </c>
      <c r="QU16" s="173">
        <v>29</v>
      </c>
      <c r="QV16" s="230"/>
      <c r="QW16" s="174" t="str">
        <f>IF(QY16=0," ",VLOOKUP(QY16,PROTOKOL!$A:$F,6,FALSE))</f>
        <v xml:space="preserve"> </v>
      </c>
      <c r="QX16" s="43"/>
      <c r="QY16" s="43"/>
      <c r="QZ16" s="43"/>
      <c r="RA16" s="42" t="str">
        <f>IF(QY16=0," ",(VLOOKUP(QY16,PROTOKOL!$A$1:$E$29,2,FALSE))*QZ16)</f>
        <v xml:space="preserve"> </v>
      </c>
      <c r="RB16" s="175" t="str">
        <f t="shared" si="42"/>
        <v xml:space="preserve"> </v>
      </c>
      <c r="RC16" s="212" t="str">
        <f>IF(QY16=0," ",VLOOKUP(QY16,PROTOKOL!$A:$E,5,FALSE))</f>
        <v xml:space="preserve"> </v>
      </c>
      <c r="RD16" s="176" t="s">
        <v>142</v>
      </c>
      <c r="RE16" s="177" t="str">
        <f t="shared" si="132"/>
        <v xml:space="preserve"> </v>
      </c>
      <c r="RF16" s="217" t="str">
        <f>IF(RH16=0," ",VLOOKUP(RH16,PROTOKOL!$A:$F,6,FALSE))</f>
        <v xml:space="preserve"> </v>
      </c>
      <c r="RG16" s="43"/>
      <c r="RH16" s="43"/>
      <c r="RI16" s="43"/>
      <c r="RJ16" s="91" t="str">
        <f>IF(RH16=0," ",(VLOOKUP(RH16,PROTOKOL!$A$1:$E$29,2,FALSE))*RI16)</f>
        <v xml:space="preserve"> </v>
      </c>
      <c r="RK16" s="175" t="str">
        <f t="shared" si="43"/>
        <v xml:space="preserve"> </v>
      </c>
      <c r="RL16" s="176" t="str">
        <f>IF(RH16=0," ",VLOOKUP(RH16,PROTOKOL!$A:$E,5,FALSE))</f>
        <v xml:space="preserve"> </v>
      </c>
      <c r="RM16" s="212" t="str">
        <f t="shared" si="133"/>
        <v xml:space="preserve"> </v>
      </c>
      <c r="RN16" s="176">
        <f t="shared" si="134"/>
        <v>0</v>
      </c>
      <c r="RO16" s="177" t="str">
        <f t="shared" si="135"/>
        <v xml:space="preserve"> </v>
      </c>
      <c r="RQ16" s="173">
        <v>29</v>
      </c>
      <c r="RR16" s="230"/>
      <c r="RS16" s="174" t="str">
        <f>IF(RU16=0," ",VLOOKUP(RU16,PROTOKOL!$A:$F,6,FALSE))</f>
        <v xml:space="preserve"> </v>
      </c>
      <c r="RT16" s="43"/>
      <c r="RU16" s="43"/>
      <c r="RV16" s="43"/>
      <c r="RW16" s="42" t="str">
        <f>IF(RU16=0," ",(VLOOKUP(RU16,PROTOKOL!$A$1:$E$29,2,FALSE))*RV16)</f>
        <v xml:space="preserve"> </v>
      </c>
      <c r="RX16" s="175" t="str">
        <f t="shared" si="44"/>
        <v xml:space="preserve"> </v>
      </c>
      <c r="RY16" s="212" t="str">
        <f>IF(RU16=0," ",VLOOKUP(RU16,PROTOKOL!$A:$E,5,FALSE))</f>
        <v xml:space="preserve"> </v>
      </c>
      <c r="RZ16" s="176" t="s">
        <v>142</v>
      </c>
      <c r="SA16" s="177" t="str">
        <f t="shared" si="179"/>
        <v xml:space="preserve"> </v>
      </c>
      <c r="SB16" s="217" t="str">
        <f>IF(SD16=0," ",VLOOKUP(SD16,PROTOKOL!$A:$F,6,FALSE))</f>
        <v xml:space="preserve"> </v>
      </c>
      <c r="SC16" s="43"/>
      <c r="SD16" s="43"/>
      <c r="SE16" s="43"/>
      <c r="SF16" s="91" t="str">
        <f>IF(SD16=0," ",(VLOOKUP(SD16,PROTOKOL!$A$1:$E$29,2,FALSE))*SE16)</f>
        <v xml:space="preserve"> </v>
      </c>
      <c r="SG16" s="175" t="str">
        <f t="shared" si="45"/>
        <v xml:space="preserve"> </v>
      </c>
      <c r="SH16" s="176" t="str">
        <f>IF(SD16=0," ",VLOOKUP(SD16,PROTOKOL!$A:$E,5,FALSE))</f>
        <v xml:space="preserve"> </v>
      </c>
      <c r="SI16" s="212" t="str">
        <f t="shared" si="136"/>
        <v xml:space="preserve"> </v>
      </c>
      <c r="SJ16" s="176">
        <f t="shared" si="137"/>
        <v>0</v>
      </c>
      <c r="SK16" s="177" t="str">
        <f t="shared" si="138"/>
        <v xml:space="preserve"> </v>
      </c>
      <c r="SM16" s="173">
        <v>29</v>
      </c>
      <c r="SN16" s="230"/>
      <c r="SO16" s="174" t="str">
        <f>IF(SQ16=0," ",VLOOKUP(SQ16,PROTOKOL!$A:$F,6,FALSE))</f>
        <v xml:space="preserve"> </v>
      </c>
      <c r="SP16" s="43"/>
      <c r="SQ16" s="43"/>
      <c r="SR16" s="43"/>
      <c r="SS16" s="42" t="str">
        <f>IF(SQ16=0," ",(VLOOKUP(SQ16,PROTOKOL!$A$1:$E$29,2,FALSE))*SR16)</f>
        <v xml:space="preserve"> </v>
      </c>
      <c r="ST16" s="175" t="str">
        <f t="shared" si="46"/>
        <v xml:space="preserve"> </v>
      </c>
      <c r="SU16" s="212" t="str">
        <f>IF(SQ16=0," ",VLOOKUP(SQ16,PROTOKOL!$A:$E,5,FALSE))</f>
        <v xml:space="preserve"> </v>
      </c>
      <c r="SV16" s="176" t="s">
        <v>142</v>
      </c>
      <c r="SW16" s="177" t="str">
        <f t="shared" si="139"/>
        <v xml:space="preserve"> </v>
      </c>
      <c r="SX16" s="217" t="str">
        <f>IF(SZ16=0," ",VLOOKUP(SZ16,PROTOKOL!$A:$F,6,FALSE))</f>
        <v xml:space="preserve"> </v>
      </c>
      <c r="SY16" s="43"/>
      <c r="SZ16" s="43"/>
      <c r="TA16" s="43"/>
      <c r="TB16" s="91" t="str">
        <f>IF(SZ16=0," ",(VLOOKUP(SZ16,PROTOKOL!$A$1:$E$29,2,FALSE))*TA16)</f>
        <v xml:space="preserve"> </v>
      </c>
      <c r="TC16" s="175" t="str">
        <f t="shared" si="47"/>
        <v xml:space="preserve"> </v>
      </c>
      <c r="TD16" s="176" t="str">
        <f>IF(SZ16=0," ",VLOOKUP(SZ16,PROTOKOL!$A:$E,5,FALSE))</f>
        <v xml:space="preserve"> </v>
      </c>
      <c r="TE16" s="212" t="str">
        <f t="shared" si="140"/>
        <v xml:space="preserve"> </v>
      </c>
      <c r="TF16" s="176">
        <f t="shared" si="141"/>
        <v>0</v>
      </c>
      <c r="TG16" s="177" t="str">
        <f t="shared" si="142"/>
        <v xml:space="preserve"> </v>
      </c>
      <c r="TI16" s="173">
        <v>29</v>
      </c>
      <c r="TJ16" s="230"/>
      <c r="TK16" s="174" t="str">
        <f>IF(TM16=0," ",VLOOKUP(TM16,PROTOKOL!$A:$F,6,FALSE))</f>
        <v xml:space="preserve"> </v>
      </c>
      <c r="TL16" s="43"/>
      <c r="TM16" s="43"/>
      <c r="TN16" s="43"/>
      <c r="TO16" s="42" t="str">
        <f>IF(TM16=0," ",(VLOOKUP(TM16,PROTOKOL!$A$1:$E$29,2,FALSE))*TN16)</f>
        <v xml:space="preserve"> </v>
      </c>
      <c r="TP16" s="175" t="str">
        <f t="shared" si="48"/>
        <v xml:space="preserve"> </v>
      </c>
      <c r="TQ16" s="212" t="str">
        <f>IF(TM16=0," ",VLOOKUP(TM16,PROTOKOL!$A:$E,5,FALSE))</f>
        <v xml:space="preserve"> </v>
      </c>
      <c r="TR16" s="176" t="s">
        <v>142</v>
      </c>
      <c r="TS16" s="177" t="str">
        <f t="shared" si="143"/>
        <v xml:space="preserve"> </v>
      </c>
      <c r="TT16" s="217" t="str">
        <f>IF(TV16=0," ",VLOOKUP(TV16,PROTOKOL!$A:$F,6,FALSE))</f>
        <v xml:space="preserve"> </v>
      </c>
      <c r="TU16" s="43"/>
      <c r="TV16" s="43"/>
      <c r="TW16" s="43"/>
      <c r="TX16" s="91" t="str">
        <f>IF(TV16=0," ",(VLOOKUP(TV16,PROTOKOL!$A$1:$E$29,2,FALSE))*TW16)</f>
        <v xml:space="preserve"> </v>
      </c>
      <c r="TY16" s="175" t="str">
        <f t="shared" si="49"/>
        <v xml:space="preserve"> </v>
      </c>
      <c r="TZ16" s="176" t="str">
        <f>IF(TV16=0," ",VLOOKUP(TV16,PROTOKOL!$A:$E,5,FALSE))</f>
        <v xml:space="preserve"> </v>
      </c>
      <c r="UA16" s="212" t="str">
        <f t="shared" si="144"/>
        <v xml:space="preserve"> </v>
      </c>
      <c r="UB16" s="176">
        <f t="shared" si="145"/>
        <v>0</v>
      </c>
      <c r="UC16" s="177" t="str">
        <f t="shared" si="146"/>
        <v xml:space="preserve"> </v>
      </c>
      <c r="UE16" s="173">
        <v>29</v>
      </c>
      <c r="UF16" s="230"/>
      <c r="UG16" s="174" t="str">
        <f>IF(UI16=0," ",VLOOKUP(UI16,PROTOKOL!$A:$F,6,FALSE))</f>
        <v xml:space="preserve"> </v>
      </c>
      <c r="UH16" s="43"/>
      <c r="UI16" s="43"/>
      <c r="UJ16" s="43"/>
      <c r="UK16" s="42" t="str">
        <f>IF(UI16=0," ",(VLOOKUP(UI16,PROTOKOL!$A$1:$E$29,2,FALSE))*UJ16)</f>
        <v xml:space="preserve"> </v>
      </c>
      <c r="UL16" s="175" t="str">
        <f t="shared" si="50"/>
        <v xml:space="preserve"> </v>
      </c>
      <c r="UM16" s="212" t="str">
        <f>IF(UI16=0," ",VLOOKUP(UI16,PROTOKOL!$A:$E,5,FALSE))</f>
        <v xml:space="preserve"> </v>
      </c>
      <c r="UN16" s="176" t="s">
        <v>142</v>
      </c>
      <c r="UO16" s="177" t="str">
        <f t="shared" si="147"/>
        <v xml:space="preserve"> </v>
      </c>
      <c r="UP16" s="217" t="str">
        <f>IF(UR16=0," ",VLOOKUP(UR16,PROTOKOL!$A:$F,6,FALSE))</f>
        <v xml:space="preserve"> </v>
      </c>
      <c r="UQ16" s="43"/>
      <c r="UR16" s="43"/>
      <c r="US16" s="43"/>
      <c r="UT16" s="91" t="str">
        <f>IF(UR16=0," ",(VLOOKUP(UR16,PROTOKOL!$A$1:$E$29,2,FALSE))*US16)</f>
        <v xml:space="preserve"> </v>
      </c>
      <c r="UU16" s="175" t="str">
        <f t="shared" si="51"/>
        <v xml:space="preserve"> </v>
      </c>
      <c r="UV16" s="176" t="str">
        <f>IF(UR16=0," ",VLOOKUP(UR16,PROTOKOL!$A:$E,5,FALSE))</f>
        <v xml:space="preserve"> </v>
      </c>
      <c r="UW16" s="212" t="str">
        <f t="shared" si="148"/>
        <v xml:space="preserve"> </v>
      </c>
      <c r="UX16" s="176">
        <f t="shared" si="149"/>
        <v>0</v>
      </c>
      <c r="UY16" s="177" t="str">
        <f t="shared" si="150"/>
        <v xml:space="preserve"> </v>
      </c>
      <c r="VA16" s="173">
        <v>29</v>
      </c>
      <c r="VB16" s="230"/>
      <c r="VC16" s="174" t="str">
        <f>IF(VE16=0," ",VLOOKUP(VE16,PROTOKOL!$A:$F,6,FALSE))</f>
        <v xml:space="preserve"> </v>
      </c>
      <c r="VD16" s="43"/>
      <c r="VE16" s="43"/>
      <c r="VF16" s="43"/>
      <c r="VG16" s="42" t="str">
        <f>IF(VE16=0," ",(VLOOKUP(VE16,PROTOKOL!$A$1:$E$29,2,FALSE))*VF16)</f>
        <v xml:space="preserve"> </v>
      </c>
      <c r="VH16" s="175" t="str">
        <f t="shared" si="52"/>
        <v xml:space="preserve"> </v>
      </c>
      <c r="VI16" s="212" t="str">
        <f>IF(VE16=0," ",VLOOKUP(VE16,PROTOKOL!$A:$E,5,FALSE))</f>
        <v xml:space="preserve"> </v>
      </c>
      <c r="VJ16" s="176" t="s">
        <v>142</v>
      </c>
      <c r="VK16" s="177" t="str">
        <f t="shared" si="151"/>
        <v xml:space="preserve"> </v>
      </c>
      <c r="VL16" s="217" t="str">
        <f>IF(VN16=0," ",VLOOKUP(VN16,PROTOKOL!$A:$F,6,FALSE))</f>
        <v xml:space="preserve"> </v>
      </c>
      <c r="VM16" s="43"/>
      <c r="VN16" s="43"/>
      <c r="VO16" s="43"/>
      <c r="VP16" s="91" t="str">
        <f>IF(VN16=0," ",(VLOOKUP(VN16,PROTOKOL!$A$1:$E$29,2,FALSE))*VO16)</f>
        <v xml:space="preserve"> </v>
      </c>
      <c r="VQ16" s="175" t="str">
        <f t="shared" si="53"/>
        <v xml:space="preserve"> </v>
      </c>
      <c r="VR16" s="176" t="str">
        <f>IF(VN16=0," ",VLOOKUP(VN16,PROTOKOL!$A:$E,5,FALSE))</f>
        <v xml:space="preserve"> </v>
      </c>
      <c r="VS16" s="212" t="str">
        <f t="shared" si="152"/>
        <v xml:space="preserve"> </v>
      </c>
      <c r="VT16" s="176">
        <f t="shared" si="153"/>
        <v>0</v>
      </c>
      <c r="VU16" s="177" t="str">
        <f t="shared" si="154"/>
        <v xml:space="preserve"> </v>
      </c>
      <c r="VW16" s="173">
        <v>29</v>
      </c>
      <c r="VX16" s="230"/>
      <c r="VY16" s="174" t="str">
        <f>IF(WA16=0," ",VLOOKUP(WA16,PROTOKOL!$A:$F,6,FALSE))</f>
        <v xml:space="preserve"> </v>
      </c>
      <c r="VZ16" s="43"/>
      <c r="WA16" s="43"/>
      <c r="WB16" s="43"/>
      <c r="WC16" s="42" t="str">
        <f>IF(WA16=0," ",(VLOOKUP(WA16,PROTOKOL!$A$1:$E$29,2,FALSE))*WB16)</f>
        <v xml:space="preserve"> </v>
      </c>
      <c r="WD16" s="175" t="str">
        <f t="shared" si="54"/>
        <v xml:space="preserve"> </v>
      </c>
      <c r="WE16" s="212" t="str">
        <f>IF(WA16=0," ",VLOOKUP(WA16,PROTOKOL!$A:$E,5,FALSE))</f>
        <v xml:space="preserve"> </v>
      </c>
      <c r="WF16" s="176" t="s">
        <v>142</v>
      </c>
      <c r="WG16" s="177" t="str">
        <f t="shared" si="155"/>
        <v xml:space="preserve"> </v>
      </c>
      <c r="WH16" s="217" t="str">
        <f>IF(WJ16=0," ",VLOOKUP(WJ16,PROTOKOL!$A:$F,6,FALSE))</f>
        <v xml:space="preserve"> </v>
      </c>
      <c r="WI16" s="43"/>
      <c r="WJ16" s="43"/>
      <c r="WK16" s="43"/>
      <c r="WL16" s="91" t="str">
        <f>IF(WJ16=0," ",(VLOOKUP(WJ16,PROTOKOL!$A$1:$E$29,2,FALSE))*WK16)</f>
        <v xml:space="preserve"> </v>
      </c>
      <c r="WM16" s="175" t="str">
        <f t="shared" si="55"/>
        <v xml:space="preserve"> </v>
      </c>
      <c r="WN16" s="176" t="str">
        <f>IF(WJ16=0," ",VLOOKUP(WJ16,PROTOKOL!$A:$E,5,FALSE))</f>
        <v xml:space="preserve"> </v>
      </c>
      <c r="WO16" s="212" t="str">
        <f t="shared" si="156"/>
        <v xml:space="preserve"> </v>
      </c>
      <c r="WP16" s="176">
        <f t="shared" si="157"/>
        <v>0</v>
      </c>
      <c r="WQ16" s="177" t="str">
        <f t="shared" si="158"/>
        <v xml:space="preserve"> </v>
      </c>
      <c r="WS16" s="173">
        <v>29</v>
      </c>
      <c r="WT16" s="230"/>
      <c r="WU16" s="174" t="str">
        <f>IF(WW16=0," ",VLOOKUP(WW16,PROTOKOL!$A:$F,6,FALSE))</f>
        <v xml:space="preserve"> </v>
      </c>
      <c r="WV16" s="43"/>
      <c r="WW16" s="43"/>
      <c r="WX16" s="43"/>
      <c r="WY16" s="42" t="str">
        <f>IF(WW16=0," ",(VLOOKUP(WW16,PROTOKOL!$A$1:$E$29,2,FALSE))*WX16)</f>
        <v xml:space="preserve"> </v>
      </c>
      <c r="WZ16" s="175" t="str">
        <f t="shared" si="56"/>
        <v xml:space="preserve"> </v>
      </c>
      <c r="XA16" s="212" t="str">
        <f>IF(WW16=0," ",VLOOKUP(WW16,PROTOKOL!$A:$E,5,FALSE))</f>
        <v xml:space="preserve"> </v>
      </c>
      <c r="XB16" s="176" t="s">
        <v>142</v>
      </c>
      <c r="XC16" s="177" t="str">
        <f t="shared" si="159"/>
        <v xml:space="preserve"> </v>
      </c>
      <c r="XD16" s="217" t="str">
        <f>IF(XF16=0," ",VLOOKUP(XF16,PROTOKOL!$A:$F,6,FALSE))</f>
        <v xml:space="preserve"> </v>
      </c>
      <c r="XE16" s="43"/>
      <c r="XF16" s="43"/>
      <c r="XG16" s="43"/>
      <c r="XH16" s="91" t="str">
        <f>IF(XF16=0," ",(VLOOKUP(XF16,PROTOKOL!$A$1:$E$29,2,FALSE))*XG16)</f>
        <v xml:space="preserve"> </v>
      </c>
      <c r="XI16" s="175" t="str">
        <f t="shared" si="57"/>
        <v xml:space="preserve"> </v>
      </c>
      <c r="XJ16" s="176" t="str">
        <f>IF(XF16=0," ",VLOOKUP(XF16,PROTOKOL!$A:$E,5,FALSE))</f>
        <v xml:space="preserve"> </v>
      </c>
      <c r="XK16" s="212" t="str">
        <f t="shared" si="160"/>
        <v xml:space="preserve"> </v>
      </c>
      <c r="XL16" s="176">
        <f t="shared" si="161"/>
        <v>0</v>
      </c>
      <c r="XM16" s="177" t="str">
        <f t="shared" si="162"/>
        <v xml:space="preserve"> </v>
      </c>
      <c r="XO16" s="173">
        <v>29</v>
      </c>
      <c r="XP16" s="230"/>
      <c r="XQ16" s="174" t="str">
        <f>IF(XS16=0," ",VLOOKUP(XS16,PROTOKOL!$A:$F,6,FALSE))</f>
        <v xml:space="preserve"> </v>
      </c>
      <c r="XR16" s="43"/>
      <c r="XS16" s="43"/>
      <c r="XT16" s="43"/>
      <c r="XU16" s="42" t="str">
        <f>IF(XS16=0," ",(VLOOKUP(XS16,PROTOKOL!$A$1:$E$29,2,FALSE))*XT16)</f>
        <v xml:space="preserve"> </v>
      </c>
      <c r="XV16" s="175" t="str">
        <f t="shared" si="58"/>
        <v xml:space="preserve"> </v>
      </c>
      <c r="XW16" s="212" t="str">
        <f>IF(XS16=0," ",VLOOKUP(XS16,PROTOKOL!$A:$E,5,FALSE))</f>
        <v xml:space="preserve"> </v>
      </c>
      <c r="XX16" s="176" t="s">
        <v>142</v>
      </c>
      <c r="XY16" s="177" t="str">
        <f t="shared" si="163"/>
        <v xml:space="preserve"> </v>
      </c>
      <c r="XZ16" s="217" t="str">
        <f>IF(YB16=0," ",VLOOKUP(YB16,PROTOKOL!$A:$F,6,FALSE))</f>
        <v xml:space="preserve"> </v>
      </c>
      <c r="YA16" s="43"/>
      <c r="YB16" s="43"/>
      <c r="YC16" s="43"/>
      <c r="YD16" s="91" t="str">
        <f>IF(YB16=0," ",(VLOOKUP(YB16,PROTOKOL!$A$1:$E$29,2,FALSE))*YC16)</f>
        <v xml:space="preserve"> </v>
      </c>
      <c r="YE16" s="175" t="str">
        <f t="shared" si="59"/>
        <v xml:space="preserve"> </v>
      </c>
      <c r="YF16" s="176" t="str">
        <f>IF(YB16=0," ",VLOOKUP(YB16,PROTOKOL!$A:$E,5,FALSE))</f>
        <v xml:space="preserve"> </v>
      </c>
      <c r="YG16" s="212" t="str">
        <f t="shared" si="164"/>
        <v xml:space="preserve"> </v>
      </c>
      <c r="YH16" s="176">
        <f t="shared" si="165"/>
        <v>0</v>
      </c>
      <c r="YI16" s="177" t="str">
        <f t="shared" si="166"/>
        <v xml:space="preserve"> </v>
      </c>
    </row>
    <row r="17" spans="1:659" ht="13.8">
      <c r="A17" s="173">
        <v>30</v>
      </c>
      <c r="B17" s="231">
        <v>30</v>
      </c>
      <c r="C17" s="174" t="s">
        <v>36</v>
      </c>
      <c r="D17" s="43"/>
      <c r="E17" s="43"/>
      <c r="F17" s="43"/>
      <c r="G17" s="42" t="str">
        <f>IF(E17=0," ",(VLOOKUP(E17,PROTOKOL!$A$1:$E$29,2,FALSE))*F17)</f>
        <v xml:space="preserve"> </v>
      </c>
      <c r="H17" s="175" t="str">
        <f t="shared" si="0"/>
        <v xml:space="preserve"> </v>
      </c>
      <c r="I17" s="212" t="str">
        <f>IF(E17=0," ",VLOOKUP(E17,PROTOKOL!$A:$E,5,FALSE))</f>
        <v xml:space="preserve"> </v>
      </c>
      <c r="J17" s="176" t="s">
        <v>142</v>
      </c>
      <c r="K17" s="177" t="str">
        <f t="shared" si="60"/>
        <v xml:space="preserve"> </v>
      </c>
      <c r="L17" s="217" t="str">
        <f>IF(N17=0," ",VLOOKUP(N17,PROTOKOL!$A:$F,6,FALSE))</f>
        <v>ÜRÜN KONTROL</v>
      </c>
      <c r="M17" s="43">
        <v>1</v>
      </c>
      <c r="N17" s="43">
        <v>20</v>
      </c>
      <c r="O17" s="43">
        <v>7.5</v>
      </c>
      <c r="P17" s="91">
        <f>IF(N17=0," ",(VLOOKUP(N17,PROTOKOL!$A$1:$E$29,2,FALSE))*O17)</f>
        <v>0</v>
      </c>
      <c r="Q17" s="175">
        <f t="shared" si="1"/>
        <v>1</v>
      </c>
      <c r="R17" s="176" t="e">
        <f>IF(N17=0," ",VLOOKUP(N17,PROTOKOL!$A:$E,5,FALSE))</f>
        <v>#DIV/0!</v>
      </c>
      <c r="S17" s="212" t="e">
        <f>IF(N17=0," ",(Q17*R17))/7.5*7.5</f>
        <v>#DIV/0!</v>
      </c>
      <c r="T17" s="176">
        <f t="shared" si="62"/>
        <v>15</v>
      </c>
      <c r="U17" s="177" t="e">
        <f t="shared" si="63"/>
        <v>#DIV/0!</v>
      </c>
      <c r="W17" s="173">
        <v>30</v>
      </c>
      <c r="X17" s="231">
        <v>30</v>
      </c>
      <c r="Y17" s="174" t="str">
        <f>IF(AA17=0," ",VLOOKUP(AA17,PROTOKOL!$A:$F,6,FALSE))</f>
        <v>SIZDIRMAZLIK TAMİR</v>
      </c>
      <c r="Z17" s="43">
        <v>130</v>
      </c>
      <c r="AA17" s="43">
        <v>12</v>
      </c>
      <c r="AB17" s="43">
        <v>7.5</v>
      </c>
      <c r="AC17" s="42">
        <f>IF(AA17=0," ",(VLOOKUP(AA17,PROTOKOL!$A$1:$E$29,2,FALSE))*AB17)</f>
        <v>78</v>
      </c>
      <c r="AD17" s="175">
        <f t="shared" si="2"/>
        <v>52</v>
      </c>
      <c r="AE17" s="212">
        <f>IF(AA17=0," ",VLOOKUP(AA17,PROTOKOL!$A:$E,5,FALSE))</f>
        <v>0.8561438988095238</v>
      </c>
      <c r="AF17" s="176" t="s">
        <v>142</v>
      </c>
      <c r="AG17" s="177">
        <f t="shared" si="167"/>
        <v>44.519482738095235</v>
      </c>
      <c r="AH17" s="217" t="str">
        <f>IF(AJ17=0," ",VLOOKUP(AJ17,PROTOKOL!$A:$F,6,FALSE))</f>
        <v xml:space="preserve"> </v>
      </c>
      <c r="AI17" s="43"/>
      <c r="AJ17" s="43"/>
      <c r="AK17" s="43"/>
      <c r="AL17" s="91" t="str">
        <f>IF(AJ17=0," ",(VLOOKUP(AJ17,PROTOKOL!$A$1:$E$29,2,FALSE))*AK17)</f>
        <v xml:space="preserve"> </v>
      </c>
      <c r="AM17" s="175" t="str">
        <f t="shared" si="3"/>
        <v xml:space="preserve"> </v>
      </c>
      <c r="AN17" s="176" t="str">
        <f>IF(AJ17=0," ",VLOOKUP(AJ17,PROTOKOL!$A:$E,5,FALSE))</f>
        <v xml:space="preserve"> </v>
      </c>
      <c r="AO17" s="212" t="str">
        <f>IF(AJ17=0," ",(AM17*AN17))</f>
        <v xml:space="preserve"> </v>
      </c>
      <c r="AP17" s="176">
        <f t="shared" si="65"/>
        <v>0</v>
      </c>
      <c r="AQ17" s="177" t="str">
        <f t="shared" si="66"/>
        <v xml:space="preserve"> </v>
      </c>
      <c r="AS17" s="173">
        <v>30</v>
      </c>
      <c r="AT17" s="231">
        <v>30</v>
      </c>
      <c r="AU17" s="174" t="str">
        <f>IF(AW17=0," ",VLOOKUP(AW17,PROTOKOL!$A:$F,6,FALSE))</f>
        <v>VAKUM TEST</v>
      </c>
      <c r="AV17" s="43">
        <v>175</v>
      </c>
      <c r="AW17" s="43">
        <v>4</v>
      </c>
      <c r="AX17" s="43">
        <v>5.5</v>
      </c>
      <c r="AY17" s="42">
        <f>IF(AW17=0," ",(VLOOKUP(AW17,PROTOKOL!$A$1:$E$29,2,FALSE))*AX17)</f>
        <v>110</v>
      </c>
      <c r="AZ17" s="175">
        <f t="shared" si="4"/>
        <v>65</v>
      </c>
      <c r="BA17" s="212">
        <f>IF(AW17=0," ",VLOOKUP(AW17,PROTOKOL!$A:$E,5,FALSE))</f>
        <v>0.44947554687499996</v>
      </c>
      <c r="BB17" s="176" t="s">
        <v>142</v>
      </c>
      <c r="BC17" s="177">
        <f t="shared" si="168"/>
        <v>29.215910546874998</v>
      </c>
      <c r="BD17" s="217" t="str">
        <f>IF(BF17=0," ",VLOOKUP(BF17,PROTOKOL!$A:$F,6,FALSE))</f>
        <v xml:space="preserve"> </v>
      </c>
      <c r="BE17" s="43"/>
      <c r="BF17" s="43"/>
      <c r="BG17" s="43"/>
      <c r="BH17" s="91" t="str">
        <f>IF(BF17=0," ",(VLOOKUP(BF17,PROTOKOL!$A$1:$E$29,2,FALSE))*BG17)</f>
        <v xml:space="preserve"> </v>
      </c>
      <c r="BI17" s="175" t="str">
        <f t="shared" si="5"/>
        <v xml:space="preserve"> </v>
      </c>
      <c r="BJ17" s="176" t="str">
        <f>IF(BF17=0," ",VLOOKUP(BF17,PROTOKOL!$A:$E,5,FALSE))</f>
        <v xml:space="preserve"> </v>
      </c>
      <c r="BK17" s="212" t="str">
        <f>IF(BF17=0," ",(BI17*BJ17))</f>
        <v xml:space="preserve"> </v>
      </c>
      <c r="BL17" s="176">
        <f t="shared" si="67"/>
        <v>0</v>
      </c>
      <c r="BM17" s="177" t="str">
        <f t="shared" si="68"/>
        <v xml:space="preserve"> </v>
      </c>
      <c r="BO17" s="173">
        <v>30</v>
      </c>
      <c r="BP17" s="231">
        <v>30</v>
      </c>
      <c r="BQ17" s="174" t="s">
        <v>36</v>
      </c>
      <c r="BR17" s="43"/>
      <c r="BS17" s="43"/>
      <c r="BT17" s="43"/>
      <c r="BU17" s="42" t="str">
        <f>IF(BS17=0," ",(VLOOKUP(BS17,PROTOKOL!$A$1:$E$29,2,FALSE))*BT17)</f>
        <v xml:space="preserve"> </v>
      </c>
      <c r="BV17" s="175" t="str">
        <f t="shared" si="6"/>
        <v xml:space="preserve"> </v>
      </c>
      <c r="BW17" s="212" t="str">
        <f>IF(BS17=0," ",VLOOKUP(BS17,PROTOKOL!$A:$E,5,FALSE))</f>
        <v xml:space="preserve"> </v>
      </c>
      <c r="BX17" s="176" t="s">
        <v>142</v>
      </c>
      <c r="BY17" s="177" t="str">
        <f t="shared" si="170"/>
        <v xml:space="preserve"> </v>
      </c>
      <c r="BZ17" s="217" t="str">
        <f>IF(CB17=0," ",VLOOKUP(CB17,PROTOKOL!$A:$F,6,FALSE))</f>
        <v>VAKUM TEST</v>
      </c>
      <c r="CA17" s="43">
        <v>186</v>
      </c>
      <c r="CB17" s="43">
        <v>4</v>
      </c>
      <c r="CC17" s="43">
        <v>6</v>
      </c>
      <c r="CD17" s="91">
        <f>IF(CB17=0," ",(VLOOKUP(CB17,PROTOKOL!$A$1:$E$29,2,FALSE))*CC17)</f>
        <v>120</v>
      </c>
      <c r="CE17" s="175">
        <f t="shared" si="7"/>
        <v>66</v>
      </c>
      <c r="CF17" s="176">
        <f>IF(CB17=0," ",VLOOKUP(CB17,PROTOKOL!$A:$E,5,FALSE))</f>
        <v>0.44947554687499996</v>
      </c>
      <c r="CG17" s="212">
        <f>IF(CB17=0," ",(CE17*CF17))</f>
        <v>29.665386093749998</v>
      </c>
      <c r="CH17" s="176">
        <f t="shared" si="70"/>
        <v>12</v>
      </c>
      <c r="CI17" s="177">
        <f t="shared" si="71"/>
        <v>59.330772187499988</v>
      </c>
      <c r="CK17" s="173">
        <v>30</v>
      </c>
      <c r="CL17" s="231">
        <v>30</v>
      </c>
      <c r="CM17" s="174" t="s">
        <v>36</v>
      </c>
      <c r="CN17" s="43"/>
      <c r="CO17" s="43"/>
      <c r="CP17" s="43"/>
      <c r="CQ17" s="42" t="str">
        <f>IF(CO17=0," ",(VLOOKUP(CO17,PROTOKOL!$A$1:$E$29,2,FALSE))*CP17)</f>
        <v xml:space="preserve"> </v>
      </c>
      <c r="CR17" s="175" t="str">
        <f t="shared" si="8"/>
        <v xml:space="preserve"> </v>
      </c>
      <c r="CS17" s="212" t="str">
        <f>IF(CO17=0," ",VLOOKUP(CO17,PROTOKOL!$A:$E,5,FALSE))</f>
        <v xml:space="preserve"> </v>
      </c>
      <c r="CT17" s="176" t="s">
        <v>142</v>
      </c>
      <c r="CU17" s="177" t="str">
        <f t="shared" si="171"/>
        <v xml:space="preserve"> </v>
      </c>
      <c r="CV17" s="217" t="str">
        <f>IF(CX17=0," ",VLOOKUP(CX17,PROTOKOL!$A:$F,6,FALSE))</f>
        <v>WNZL. YERD.KLZ. TAŞLAMA</v>
      </c>
      <c r="CW17" s="43">
        <v>191</v>
      </c>
      <c r="CX17" s="43">
        <v>2</v>
      </c>
      <c r="CY17" s="43">
        <v>7.5</v>
      </c>
      <c r="CZ17" s="91">
        <f>IF(CX17=0," ",(VLOOKUP(CX17,PROTOKOL!$A$1:$E$29,2,FALSE))*CY17)</f>
        <v>124.00000000000001</v>
      </c>
      <c r="DA17" s="175">
        <f t="shared" si="9"/>
        <v>66.999999999999986</v>
      </c>
      <c r="DB17" s="176">
        <f>IF(CX17=0," ",VLOOKUP(CX17,PROTOKOL!$A:$E,5,FALSE))</f>
        <v>0.54481884469696984</v>
      </c>
      <c r="DC17" s="212">
        <f>IF(CX17=0," ",(DA17*DB17))</f>
        <v>36.502862594696971</v>
      </c>
      <c r="DD17" s="176">
        <f t="shared" si="73"/>
        <v>15</v>
      </c>
      <c r="DE17" s="177">
        <f t="shared" si="74"/>
        <v>73.005725189393942</v>
      </c>
      <c r="DG17" s="173">
        <v>30</v>
      </c>
      <c r="DH17" s="231">
        <v>30</v>
      </c>
      <c r="DI17" s="174" t="str">
        <f>IF(DK17=0," ",VLOOKUP(DK17,PROTOKOL!$A:$F,6,FALSE))</f>
        <v>FORKLİFT OPERATÖRÜ</v>
      </c>
      <c r="DJ17" s="43">
        <v>1</v>
      </c>
      <c r="DK17" s="43">
        <v>14</v>
      </c>
      <c r="DL17" s="43">
        <v>7.5</v>
      </c>
      <c r="DM17" s="42">
        <f>IF(DK17=0," ",(VLOOKUP(DK17,PROTOKOL!$A$1:$E$29,2,FALSE))*DL17)</f>
        <v>0</v>
      </c>
      <c r="DN17" s="175">
        <f t="shared" si="10"/>
        <v>1</v>
      </c>
      <c r="DO17" s="212">
        <f>IF(DK17=0," ",VLOOKUP(DK17,PROTOKOL!$A:$E,5,FALSE))</f>
        <v>7.5</v>
      </c>
      <c r="DP17" s="176" t="s">
        <v>142</v>
      </c>
      <c r="DQ17" s="177">
        <f>IF(DK17=0," ",(DO17*DN17))/7.5*7.5</f>
        <v>7.5</v>
      </c>
      <c r="DR17" s="217" t="str">
        <f>IF(DT17=0," ",VLOOKUP(DT17,PROTOKOL!$A:$F,6,FALSE))</f>
        <v xml:space="preserve"> </v>
      </c>
      <c r="DS17" s="43"/>
      <c r="DT17" s="43"/>
      <c r="DU17" s="43"/>
      <c r="DV17" s="91" t="str">
        <f>IF(DT17=0," ",(VLOOKUP(DT17,PROTOKOL!$A$1:$E$29,2,FALSE))*DU17)</f>
        <v xml:space="preserve"> </v>
      </c>
      <c r="DW17" s="175" t="str">
        <f t="shared" si="11"/>
        <v xml:space="preserve"> </v>
      </c>
      <c r="DX17" s="176" t="str">
        <f>IF(DT17=0," ",VLOOKUP(DT17,PROTOKOL!$A:$E,5,FALSE))</f>
        <v xml:space="preserve"> </v>
      </c>
      <c r="DY17" s="212" t="str">
        <f>IF(DT17=0," ",(DW17*DX17))</f>
        <v xml:space="preserve"> </v>
      </c>
      <c r="DZ17" s="176">
        <f t="shared" si="77"/>
        <v>0</v>
      </c>
      <c r="EA17" s="177" t="str">
        <f t="shared" si="78"/>
        <v xml:space="preserve"> </v>
      </c>
      <c r="EC17" s="173">
        <v>30</v>
      </c>
      <c r="ED17" s="231">
        <v>30</v>
      </c>
      <c r="EE17" s="174" t="s">
        <v>36</v>
      </c>
      <c r="EF17" s="43"/>
      <c r="EG17" s="43"/>
      <c r="EH17" s="43"/>
      <c r="EI17" s="42" t="str">
        <f>IF(EG17=0," ",(VLOOKUP(EG17,PROTOKOL!$A$1:$E$29,2,FALSE))*EH17)</f>
        <v xml:space="preserve"> </v>
      </c>
      <c r="EJ17" s="175" t="str">
        <f t="shared" si="12"/>
        <v xml:space="preserve"> </v>
      </c>
      <c r="EK17" s="212" t="str">
        <f>IF(EG17=0," ",VLOOKUP(EG17,PROTOKOL!$A:$E,5,FALSE))</f>
        <v xml:space="preserve"> </v>
      </c>
      <c r="EL17" s="176" t="s">
        <v>142</v>
      </c>
      <c r="EM17" s="177" t="str">
        <f t="shared" si="79"/>
        <v xml:space="preserve"> </v>
      </c>
      <c r="EN17" s="217" t="str">
        <f>IF(EP17=0," ",VLOOKUP(EP17,PROTOKOL!$A:$F,6,FALSE))</f>
        <v>FORKLİFT OPERATÖRÜ</v>
      </c>
      <c r="EO17" s="43">
        <v>1</v>
      </c>
      <c r="EP17" s="43">
        <v>14</v>
      </c>
      <c r="EQ17" s="43">
        <v>7.5</v>
      </c>
      <c r="ER17" s="91">
        <f>IF(EP17=0," ",(VLOOKUP(EP17,PROTOKOL!$A$1:$E$29,2,FALSE))*EQ17)</f>
        <v>0</v>
      </c>
      <c r="ES17" s="175">
        <f t="shared" si="13"/>
        <v>1</v>
      </c>
      <c r="ET17" s="176">
        <f>IF(EP17=0," ",VLOOKUP(EP17,PROTOKOL!$A:$E,5,FALSE))</f>
        <v>7.5</v>
      </c>
      <c r="EU17" s="212">
        <f>IF(EP17=0," ",(ES17*ET17))/7.5*7.5</f>
        <v>7.5</v>
      </c>
      <c r="EV17" s="176">
        <f t="shared" si="81"/>
        <v>15</v>
      </c>
      <c r="EW17" s="177">
        <f t="shared" si="82"/>
        <v>15</v>
      </c>
      <c r="EY17" s="173">
        <v>30</v>
      </c>
      <c r="EZ17" s="231">
        <v>30</v>
      </c>
      <c r="FA17" s="174" t="str">
        <f>IF(FC17=0," ",VLOOKUP(FC17,PROTOKOL!$A:$F,6,FALSE))</f>
        <v>PERDE KESME SULU SİST.</v>
      </c>
      <c r="FB17" s="43">
        <v>150</v>
      </c>
      <c r="FC17" s="43">
        <v>8</v>
      </c>
      <c r="FD17" s="43">
        <v>7.5</v>
      </c>
      <c r="FE17" s="42">
        <f>IF(FC17=0," ",(VLOOKUP(FC17,PROTOKOL!$A$1:$E$29,2,FALSE))*FD17)</f>
        <v>98</v>
      </c>
      <c r="FF17" s="175">
        <f t="shared" si="14"/>
        <v>52</v>
      </c>
      <c r="FG17" s="212">
        <f>IF(FC17=0," ",VLOOKUP(FC17,PROTOKOL!$A:$E,5,FALSE))</f>
        <v>0.69150084134615386</v>
      </c>
      <c r="FH17" s="176" t="s">
        <v>142</v>
      </c>
      <c r="FI17" s="177">
        <f t="shared" si="83"/>
        <v>35.958043750000002</v>
      </c>
      <c r="FJ17" s="217" t="str">
        <f>IF(FL17=0," ",VLOOKUP(FL17,PROTOKOL!$A:$F,6,FALSE))</f>
        <v xml:space="preserve"> </v>
      </c>
      <c r="FK17" s="43"/>
      <c r="FL17" s="43"/>
      <c r="FM17" s="43"/>
      <c r="FN17" s="91" t="str">
        <f>IF(FL17=0," ",(VLOOKUP(FL17,PROTOKOL!$A$1:$E$29,2,FALSE))*FM17)</f>
        <v xml:space="preserve"> </v>
      </c>
      <c r="FO17" s="175" t="str">
        <f t="shared" si="15"/>
        <v xml:space="preserve"> </v>
      </c>
      <c r="FP17" s="176" t="str">
        <f>IF(FL17=0," ",VLOOKUP(FL17,PROTOKOL!$A:$E,5,FALSE))</f>
        <v xml:space="preserve"> </v>
      </c>
      <c r="FQ17" s="212" t="str">
        <f>IF(FL17=0," ",(FO17*FP17))</f>
        <v xml:space="preserve"> </v>
      </c>
      <c r="FR17" s="176">
        <f t="shared" si="85"/>
        <v>0</v>
      </c>
      <c r="FS17" s="177" t="str">
        <f t="shared" si="86"/>
        <v xml:space="preserve"> </v>
      </c>
      <c r="FU17" s="173">
        <v>30</v>
      </c>
      <c r="FV17" s="231">
        <v>30</v>
      </c>
      <c r="FW17" s="174" t="s">
        <v>36</v>
      </c>
      <c r="FX17" s="43"/>
      <c r="FY17" s="43"/>
      <c r="FZ17" s="43"/>
      <c r="GA17" s="42" t="str">
        <f>IF(FY17=0," ",(VLOOKUP(FY17,PROTOKOL!$A$1:$E$29,2,FALSE))*FZ17)</f>
        <v xml:space="preserve"> </v>
      </c>
      <c r="GB17" s="175" t="str">
        <f t="shared" si="16"/>
        <v xml:space="preserve"> </v>
      </c>
      <c r="GC17" s="212" t="str">
        <f>IF(FY17=0," ",VLOOKUP(FY17,PROTOKOL!$A:$E,5,FALSE))</f>
        <v xml:space="preserve"> </v>
      </c>
      <c r="GD17" s="176" t="s">
        <v>142</v>
      </c>
      <c r="GE17" s="177" t="str">
        <f t="shared" si="87"/>
        <v xml:space="preserve"> </v>
      </c>
      <c r="GF17" s="217" t="str">
        <f>IF(GH17=0," ",VLOOKUP(GH17,PROTOKOL!$A:$F,6,FALSE))</f>
        <v>PERDE KESME SULU SİST.</v>
      </c>
      <c r="GG17" s="43">
        <v>152</v>
      </c>
      <c r="GH17" s="43">
        <v>8</v>
      </c>
      <c r="GI17" s="43">
        <v>7.5</v>
      </c>
      <c r="GJ17" s="91">
        <f>IF(GH17=0," ",(VLOOKUP(GH17,PROTOKOL!$A$1:$E$29,2,FALSE))*GI17)</f>
        <v>98</v>
      </c>
      <c r="GK17" s="175">
        <f t="shared" si="17"/>
        <v>54</v>
      </c>
      <c r="GL17" s="176">
        <f>IF(GH17=0," ",VLOOKUP(GH17,PROTOKOL!$A:$E,5,FALSE))</f>
        <v>0.69150084134615386</v>
      </c>
      <c r="GM17" s="212">
        <f>IF(GH17=0," ",(GK17*GL17))</f>
        <v>37.341045432692312</v>
      </c>
      <c r="GN17" s="176">
        <f t="shared" si="89"/>
        <v>15</v>
      </c>
      <c r="GO17" s="177">
        <f t="shared" si="90"/>
        <v>74.682090865384623</v>
      </c>
      <c r="GQ17" s="173">
        <v>30</v>
      </c>
      <c r="GR17" s="231">
        <v>30</v>
      </c>
      <c r="GS17" s="174" t="str">
        <f>IF(GU17=0," ",VLOOKUP(GU17,PROTOKOL!$A:$F,6,FALSE))</f>
        <v>VAKUM TEST</v>
      </c>
      <c r="GT17" s="43">
        <v>193</v>
      </c>
      <c r="GU17" s="43">
        <v>4</v>
      </c>
      <c r="GV17" s="43">
        <v>6</v>
      </c>
      <c r="GW17" s="42">
        <f>IF(GU17=0," ",(VLOOKUP(GU17,PROTOKOL!$A$1:$E$29,2,FALSE))*GV17)</f>
        <v>120</v>
      </c>
      <c r="GX17" s="175">
        <f t="shared" si="18"/>
        <v>73</v>
      </c>
      <c r="GY17" s="212">
        <f>IF(GU17=0," ",VLOOKUP(GU17,PROTOKOL!$A:$E,5,FALSE))</f>
        <v>0.44947554687499996</v>
      </c>
      <c r="GZ17" s="176" t="s">
        <v>142</v>
      </c>
      <c r="HA17" s="177">
        <f t="shared" si="91"/>
        <v>32.811714921874994</v>
      </c>
      <c r="HB17" s="217" t="str">
        <f>IF(HD17=0," ",VLOOKUP(HD17,PROTOKOL!$A:$F,6,FALSE))</f>
        <v xml:space="preserve"> </v>
      </c>
      <c r="HC17" s="43"/>
      <c r="HD17" s="43"/>
      <c r="HE17" s="43"/>
      <c r="HF17" s="91" t="str">
        <f>IF(HD17=0," ",(VLOOKUP(HD17,PROTOKOL!$A$1:$E$29,2,FALSE))*HE17)</f>
        <v xml:space="preserve"> </v>
      </c>
      <c r="HG17" s="175" t="str">
        <f t="shared" si="19"/>
        <v xml:space="preserve"> </v>
      </c>
      <c r="HH17" s="176" t="str">
        <f>IF(HD17=0," ",VLOOKUP(HD17,PROTOKOL!$A:$E,5,FALSE))</f>
        <v xml:space="preserve"> </v>
      </c>
      <c r="HI17" s="212" t="str">
        <f>IF(HD17=0," ",(HG17*HH17))</f>
        <v xml:space="preserve"> </v>
      </c>
      <c r="HJ17" s="176">
        <f t="shared" si="92"/>
        <v>0</v>
      </c>
      <c r="HK17" s="177" t="str">
        <f t="shared" si="93"/>
        <v xml:space="preserve"> </v>
      </c>
      <c r="HM17" s="173">
        <v>30</v>
      </c>
      <c r="HN17" s="231">
        <v>30</v>
      </c>
      <c r="HO17" s="174" t="s">
        <v>36</v>
      </c>
      <c r="HP17" s="43"/>
      <c r="HQ17" s="43"/>
      <c r="HR17" s="43"/>
      <c r="HS17" s="42" t="str">
        <f>IF(HQ17=0," ",(VLOOKUP(HQ17,PROTOKOL!$A$1:$E$29,2,FALSE))*HR17)</f>
        <v xml:space="preserve"> </v>
      </c>
      <c r="HT17" s="175" t="str">
        <f t="shared" si="20"/>
        <v xml:space="preserve"> </v>
      </c>
      <c r="HU17" s="212" t="str">
        <f>IF(HQ17=0," ",VLOOKUP(HQ17,PROTOKOL!$A:$E,5,FALSE))</f>
        <v xml:space="preserve"> </v>
      </c>
      <c r="HV17" s="176" t="s">
        <v>142</v>
      </c>
      <c r="HW17" s="177" t="str">
        <f t="shared" si="94"/>
        <v xml:space="preserve"> </v>
      </c>
      <c r="HX17" s="217" t="str">
        <f>IF(HZ17=0," ",VLOOKUP(HZ17,PROTOKOL!$A:$F,6,FALSE))</f>
        <v>VAKUM TEST</v>
      </c>
      <c r="HY17" s="43">
        <v>94</v>
      </c>
      <c r="HZ17" s="43">
        <v>4</v>
      </c>
      <c r="IA17" s="43">
        <v>3</v>
      </c>
      <c r="IB17" s="91">
        <f>IF(HZ17=0," ",(VLOOKUP(HZ17,PROTOKOL!$A$1:$E$29,2,FALSE))*IA17)</f>
        <v>60</v>
      </c>
      <c r="IC17" s="175">
        <f t="shared" si="21"/>
        <v>34</v>
      </c>
      <c r="ID17" s="176">
        <f>IF(HZ17=0," ",VLOOKUP(HZ17,PROTOKOL!$A:$E,5,FALSE))</f>
        <v>0.44947554687499996</v>
      </c>
      <c r="IE17" s="212">
        <f>IF(HZ17=0," ",(IC17*ID17))</f>
        <v>15.282168593749999</v>
      </c>
      <c r="IF17" s="176">
        <f t="shared" si="96"/>
        <v>6</v>
      </c>
      <c r="IG17" s="177">
        <f t="shared" si="97"/>
        <v>30.564337187499998</v>
      </c>
      <c r="II17" s="173">
        <v>30</v>
      </c>
      <c r="IJ17" s="231">
        <v>30</v>
      </c>
      <c r="IK17" s="174" t="s">
        <v>36</v>
      </c>
      <c r="IL17" s="43"/>
      <c r="IM17" s="43"/>
      <c r="IN17" s="43"/>
      <c r="IO17" s="42" t="str">
        <f>IF(IM17=0," ",(VLOOKUP(IM17,PROTOKOL!$A$1:$E$29,2,FALSE))*IN17)</f>
        <v xml:space="preserve"> </v>
      </c>
      <c r="IP17" s="175" t="str">
        <f t="shared" si="22"/>
        <v xml:space="preserve"> </v>
      </c>
      <c r="IQ17" s="212" t="str">
        <f>IF(IM17=0," ",VLOOKUP(IM17,PROTOKOL!$A:$E,5,FALSE))</f>
        <v xml:space="preserve"> </v>
      </c>
      <c r="IR17" s="176" t="s">
        <v>142</v>
      </c>
      <c r="IS17" s="177" t="str">
        <f t="shared" si="98"/>
        <v xml:space="preserve"> </v>
      </c>
      <c r="IT17" s="217" t="str">
        <f>IF(IV17=0," ",VLOOKUP(IV17,PROTOKOL!$A:$F,6,FALSE))</f>
        <v>VAKUM TEST</v>
      </c>
      <c r="IU17" s="43">
        <v>230</v>
      </c>
      <c r="IV17" s="43">
        <v>4</v>
      </c>
      <c r="IW17" s="43">
        <v>7.5</v>
      </c>
      <c r="IX17" s="91">
        <f>IF(IV17=0," ",(VLOOKUP(IV17,PROTOKOL!$A$1:$E$29,2,FALSE))*IW17)</f>
        <v>150</v>
      </c>
      <c r="IY17" s="175">
        <f t="shared" si="23"/>
        <v>80</v>
      </c>
      <c r="IZ17" s="176">
        <f>IF(IV17=0," ",VLOOKUP(IV17,PROTOKOL!$A:$E,5,FALSE))</f>
        <v>0.44947554687499996</v>
      </c>
      <c r="JA17" s="212">
        <f>IF(IV17=0," ",(IY17*IZ17))</f>
        <v>35.958043749999995</v>
      </c>
      <c r="JB17" s="176">
        <f t="shared" si="100"/>
        <v>15</v>
      </c>
      <c r="JC17" s="177">
        <f t="shared" si="101"/>
        <v>71.916087499999989</v>
      </c>
      <c r="JE17" s="173">
        <v>30</v>
      </c>
      <c r="JF17" s="231">
        <v>30</v>
      </c>
      <c r="JG17" s="174" t="s">
        <v>36</v>
      </c>
      <c r="JH17" s="43"/>
      <c r="JI17" s="43"/>
      <c r="JJ17" s="43"/>
      <c r="JK17" s="42" t="str">
        <f>IF(JI17=0," ",(VLOOKUP(JI17,PROTOKOL!$A$1:$E$29,2,FALSE))*JJ17)</f>
        <v xml:space="preserve"> </v>
      </c>
      <c r="JL17" s="175" t="str">
        <f t="shared" si="24"/>
        <v xml:space="preserve"> </v>
      </c>
      <c r="JM17" s="212" t="str">
        <f>IF(JI17=0," ",VLOOKUP(JI17,PROTOKOL!$A:$E,5,FALSE))</f>
        <v xml:space="preserve"> </v>
      </c>
      <c r="JN17" s="176" t="s">
        <v>142</v>
      </c>
      <c r="JO17" s="177" t="str">
        <f t="shared" si="102"/>
        <v xml:space="preserve"> </v>
      </c>
      <c r="JP17" s="217" t="str">
        <f>IF(JR17=0," ",VLOOKUP(JR17,PROTOKOL!$A:$F,6,FALSE))</f>
        <v>WNZL. LAV. VE DUV. ASMA KLZ</v>
      </c>
      <c r="JQ17" s="43">
        <v>220</v>
      </c>
      <c r="JR17" s="43">
        <v>1</v>
      </c>
      <c r="JS17" s="43">
        <v>7.5</v>
      </c>
      <c r="JT17" s="91">
        <f>IF(JR17=0," ",(VLOOKUP(JR17,PROTOKOL!$A$1:$E$29,2,FALSE))*JS17)</f>
        <v>144</v>
      </c>
      <c r="JU17" s="175">
        <f t="shared" si="25"/>
        <v>76</v>
      </c>
      <c r="JV17" s="176">
        <f>IF(JR17=0," ",VLOOKUP(JR17,PROTOKOL!$A:$E,5,FALSE))</f>
        <v>0.4731321546052632</v>
      </c>
      <c r="JW17" s="212">
        <f>IF(JR17=0," ",(JU17*JV17))</f>
        <v>35.958043750000002</v>
      </c>
      <c r="JX17" s="176">
        <f t="shared" si="104"/>
        <v>15</v>
      </c>
      <c r="JY17" s="177">
        <f t="shared" si="105"/>
        <v>71.916087500000003</v>
      </c>
      <c r="KA17" s="173">
        <v>30</v>
      </c>
      <c r="KB17" s="231">
        <v>30</v>
      </c>
      <c r="KC17" s="174" t="str">
        <f>IF(KE17=0," ",VLOOKUP(KE17,PROTOKOL!$A:$F,6,FALSE))</f>
        <v>WNZL. YERD.KLZ. TAŞLAMA</v>
      </c>
      <c r="KD17" s="43">
        <v>165</v>
      </c>
      <c r="KE17" s="43">
        <v>2</v>
      </c>
      <c r="KF17" s="43">
        <v>6.5</v>
      </c>
      <c r="KG17" s="42">
        <f>IF(KE17=0," ",(VLOOKUP(KE17,PROTOKOL!$A$1:$E$29,2,FALSE))*KF17)</f>
        <v>107.46666666666668</v>
      </c>
      <c r="KH17" s="175">
        <f t="shared" si="26"/>
        <v>57.533333333333317</v>
      </c>
      <c r="KI17" s="212">
        <f>IF(KE17=0," ",VLOOKUP(KE17,PROTOKOL!$A:$E,5,FALSE))</f>
        <v>0.54481884469696984</v>
      </c>
      <c r="KJ17" s="176" t="s">
        <v>142</v>
      </c>
      <c r="KK17" s="177">
        <f t="shared" si="173"/>
        <v>31.345244198232322</v>
      </c>
      <c r="KL17" s="217" t="str">
        <f>IF(KN17=0," ",VLOOKUP(KN17,PROTOKOL!$A:$F,6,FALSE))</f>
        <v xml:space="preserve"> </v>
      </c>
      <c r="KM17" s="43"/>
      <c r="KN17" s="43"/>
      <c r="KO17" s="43"/>
      <c r="KP17" s="91" t="str">
        <f>IF(KN17=0," ",(VLOOKUP(KN17,PROTOKOL!$A$1:$E$29,2,FALSE))*KO17)</f>
        <v xml:space="preserve"> </v>
      </c>
      <c r="KQ17" s="175" t="str">
        <f t="shared" si="27"/>
        <v xml:space="preserve"> </v>
      </c>
      <c r="KR17" s="176" t="str">
        <f>IF(KN17=0," ",VLOOKUP(KN17,PROTOKOL!$A:$E,5,FALSE))</f>
        <v xml:space="preserve"> </v>
      </c>
      <c r="KS17" s="212" t="str">
        <f>IF(KN17=0," ",(KQ17*KR17))</f>
        <v xml:space="preserve"> </v>
      </c>
      <c r="KT17" s="176">
        <f t="shared" si="106"/>
        <v>0</v>
      </c>
      <c r="KU17" s="177" t="str">
        <f t="shared" si="107"/>
        <v xml:space="preserve"> </v>
      </c>
      <c r="KW17" s="173">
        <v>30</v>
      </c>
      <c r="KX17" s="231">
        <v>30</v>
      </c>
      <c r="KY17" s="174" t="s">
        <v>36</v>
      </c>
      <c r="KZ17" s="43"/>
      <c r="LA17" s="43"/>
      <c r="LB17" s="43"/>
      <c r="LC17" s="42" t="str">
        <f>IF(LA17=0," ",(VLOOKUP(LA17,PROTOKOL!$A$1:$E$29,2,FALSE))*LB17)</f>
        <v xml:space="preserve"> </v>
      </c>
      <c r="LD17" s="175" t="str">
        <f t="shared" si="28"/>
        <v xml:space="preserve"> </v>
      </c>
      <c r="LE17" s="212" t="str">
        <f>IF(LA17=0," ",VLOOKUP(LA17,PROTOKOL!$A:$E,5,FALSE))</f>
        <v xml:space="preserve"> </v>
      </c>
      <c r="LF17" s="176" t="s">
        <v>142</v>
      </c>
      <c r="LG17" s="177" t="str">
        <f t="shared" si="108"/>
        <v xml:space="preserve"> </v>
      </c>
      <c r="LH17" s="217" t="str">
        <f>IF(LJ17=0," ",VLOOKUP(LJ17,PROTOKOL!$A:$F,6,FALSE))</f>
        <v>SIZDIRMAZLIK TAMİR</v>
      </c>
      <c r="LI17" s="43">
        <v>122</v>
      </c>
      <c r="LJ17" s="43">
        <v>12</v>
      </c>
      <c r="LK17" s="43">
        <v>7.5</v>
      </c>
      <c r="LL17" s="91">
        <f>IF(LJ17=0," ",(VLOOKUP(LJ17,PROTOKOL!$A$1:$E$29,2,FALSE))*LK17)</f>
        <v>78</v>
      </c>
      <c r="LM17" s="175">
        <f t="shared" si="29"/>
        <v>44</v>
      </c>
      <c r="LN17" s="176">
        <f>IF(LJ17=0," ",VLOOKUP(LJ17,PROTOKOL!$A:$E,5,FALSE))</f>
        <v>0.8561438988095238</v>
      </c>
      <c r="LO17" s="212">
        <f>IF(LJ17=0," ",(LM17*LN17))</f>
        <v>37.67033154761905</v>
      </c>
      <c r="LP17" s="176">
        <f t="shared" si="110"/>
        <v>15</v>
      </c>
      <c r="LQ17" s="177">
        <f t="shared" si="111"/>
        <v>75.340663095238099</v>
      </c>
      <c r="LS17" s="173">
        <v>30</v>
      </c>
      <c r="LT17" s="231">
        <v>30</v>
      </c>
      <c r="LU17" s="174" t="str">
        <f>IF(LW17=0," ",VLOOKUP(LW17,PROTOKOL!$A:$F,6,FALSE))</f>
        <v>ÜRÜN KONTROL</v>
      </c>
      <c r="LV17" s="43">
        <v>1</v>
      </c>
      <c r="LW17" s="43">
        <v>20</v>
      </c>
      <c r="LX17" s="43">
        <v>7.5</v>
      </c>
      <c r="LY17" s="42">
        <f>IF(LW17=0," ",(VLOOKUP(LW17,PROTOKOL!$A$1:$E$29,2,FALSE))*LX17)</f>
        <v>0</v>
      </c>
      <c r="LZ17" s="175">
        <f t="shared" si="30"/>
        <v>1</v>
      </c>
      <c r="MA17" s="212" t="e">
        <f>IF(LW17=0," ",VLOOKUP(LW17,PROTOKOL!$A:$E,5,FALSE))</f>
        <v>#DIV/0!</v>
      </c>
      <c r="MB17" s="176" t="s">
        <v>142</v>
      </c>
      <c r="MC17" s="177" t="e">
        <f>IF(LW17=0," ",(MA17*LZ17))/7.5*7.5</f>
        <v>#DIV/0!</v>
      </c>
      <c r="MD17" s="217" t="str">
        <f>IF(MF17=0," ",VLOOKUP(MF17,PROTOKOL!$A:$F,6,FALSE))</f>
        <v xml:space="preserve"> </v>
      </c>
      <c r="ME17" s="43"/>
      <c r="MF17" s="43"/>
      <c r="MG17" s="43"/>
      <c r="MH17" s="91" t="str">
        <f>IF(MF17=0," ",(VLOOKUP(MF17,PROTOKOL!$A$1:$E$29,2,FALSE))*MG17)</f>
        <v xml:space="preserve"> </v>
      </c>
      <c r="MI17" s="175" t="str">
        <f t="shared" si="31"/>
        <v xml:space="preserve"> </v>
      </c>
      <c r="MJ17" s="176" t="str">
        <f>IF(MF17=0," ",VLOOKUP(MF17,PROTOKOL!$A:$E,5,FALSE))</f>
        <v xml:space="preserve"> </v>
      </c>
      <c r="MK17" s="212" t="str">
        <f>IF(MF17=0," ",(MI17*MJ17))</f>
        <v xml:space="preserve"> </v>
      </c>
      <c r="ML17" s="176">
        <f t="shared" si="113"/>
        <v>0</v>
      </c>
      <c r="MM17" s="177" t="str">
        <f t="shared" si="114"/>
        <v xml:space="preserve"> </v>
      </c>
      <c r="MO17" s="173">
        <v>30</v>
      </c>
      <c r="MP17" s="231">
        <v>30</v>
      </c>
      <c r="MQ17" s="174" t="s">
        <v>36</v>
      </c>
      <c r="MR17" s="43"/>
      <c r="MS17" s="43"/>
      <c r="MT17" s="43"/>
      <c r="MU17" s="42" t="str">
        <f>IF(MS17=0," ",(VLOOKUP(MS17,PROTOKOL!$A$1:$E$29,2,FALSE))*MT17)</f>
        <v xml:space="preserve"> </v>
      </c>
      <c r="MV17" s="175" t="str">
        <f t="shared" si="32"/>
        <v xml:space="preserve"> </v>
      </c>
      <c r="MW17" s="212" t="str">
        <f>IF(MS17=0," ",VLOOKUP(MS17,PROTOKOL!$A:$E,5,FALSE))</f>
        <v xml:space="preserve"> </v>
      </c>
      <c r="MX17" s="176" t="s">
        <v>142</v>
      </c>
      <c r="MY17" s="177" t="str">
        <f t="shared" si="115"/>
        <v xml:space="preserve"> </v>
      </c>
      <c r="MZ17" s="217" t="str">
        <f>IF(NB17=0," ",VLOOKUP(NB17,PROTOKOL!$A:$F,6,FALSE))</f>
        <v>ÜRÜN KONTROL</v>
      </c>
      <c r="NA17" s="43">
        <v>1</v>
      </c>
      <c r="NB17" s="43">
        <v>20</v>
      </c>
      <c r="NC17" s="43">
        <v>7.5</v>
      </c>
      <c r="ND17" s="91">
        <f>IF(NB17=0," ",(VLOOKUP(NB17,PROTOKOL!$A$1:$E$29,2,FALSE))*NC17)</f>
        <v>0</v>
      </c>
      <c r="NE17" s="175">
        <f t="shared" si="33"/>
        <v>1</v>
      </c>
      <c r="NF17" s="176" t="e">
        <f>IF(NB17=0," ",VLOOKUP(NB17,PROTOKOL!$A:$E,5,FALSE))</f>
        <v>#DIV/0!</v>
      </c>
      <c r="NG17" s="212" t="e">
        <f>IF(NB17=0," ",(NE17*NF17))/7.5*7.5</f>
        <v>#DIV/0!</v>
      </c>
      <c r="NH17" s="176">
        <f t="shared" si="117"/>
        <v>15</v>
      </c>
      <c r="NI17" s="177" t="e">
        <f t="shared" si="118"/>
        <v>#DIV/0!</v>
      </c>
      <c r="NK17" s="173">
        <v>30</v>
      </c>
      <c r="NL17" s="231">
        <v>30</v>
      </c>
      <c r="NM17" s="174" t="str">
        <f>IF(NO17=0," ",VLOOKUP(NO17,PROTOKOL!$A:$F,6,FALSE))</f>
        <v>VAKUM TEST</v>
      </c>
      <c r="NN17" s="43">
        <v>30</v>
      </c>
      <c r="NO17" s="43">
        <v>4</v>
      </c>
      <c r="NP17" s="43">
        <v>1</v>
      </c>
      <c r="NQ17" s="42">
        <f>IF(NO17=0," ",(VLOOKUP(NO17,PROTOKOL!$A$1:$E$29,2,FALSE))*NP17)</f>
        <v>20</v>
      </c>
      <c r="NR17" s="175">
        <f t="shared" si="34"/>
        <v>10</v>
      </c>
      <c r="NS17" s="212">
        <f>IF(NO17=0," ",VLOOKUP(NO17,PROTOKOL!$A:$E,5,FALSE))</f>
        <v>0.44947554687499996</v>
      </c>
      <c r="NT17" s="176" t="s">
        <v>142</v>
      </c>
      <c r="NU17" s="177">
        <f t="shared" si="119"/>
        <v>4.4947554687499993</v>
      </c>
      <c r="NV17" s="217" t="str">
        <f>IF(NX17=0," ",VLOOKUP(NX17,PROTOKOL!$A:$F,6,FALSE))</f>
        <v xml:space="preserve"> </v>
      </c>
      <c r="NW17" s="43"/>
      <c r="NX17" s="43"/>
      <c r="NY17" s="43"/>
      <c r="NZ17" s="91" t="str">
        <f>IF(NX17=0," ",(VLOOKUP(NX17,PROTOKOL!$A$1:$E$29,2,FALSE))*NY17)</f>
        <v xml:space="preserve"> </v>
      </c>
      <c r="OA17" s="175" t="str">
        <f t="shared" si="35"/>
        <v xml:space="preserve"> </v>
      </c>
      <c r="OB17" s="176" t="str">
        <f>IF(NX17=0," ",VLOOKUP(NX17,PROTOKOL!$A:$E,5,FALSE))</f>
        <v xml:space="preserve"> </v>
      </c>
      <c r="OC17" s="212" t="str">
        <f>IF(NX17=0," ",(OA17*OB17))</f>
        <v xml:space="preserve"> </v>
      </c>
      <c r="OD17" s="176">
        <f t="shared" si="120"/>
        <v>0</v>
      </c>
      <c r="OE17" s="177" t="str">
        <f t="shared" si="121"/>
        <v xml:space="preserve"> </v>
      </c>
      <c r="OG17" s="173">
        <v>30</v>
      </c>
      <c r="OH17" s="231">
        <v>30</v>
      </c>
      <c r="OI17" s="174" t="s">
        <v>36</v>
      </c>
      <c r="OJ17" s="43"/>
      <c r="OK17" s="43"/>
      <c r="OL17" s="43"/>
      <c r="OM17" s="42" t="str">
        <f>IF(OK17=0," ",(VLOOKUP(OK17,PROTOKOL!$A$1:$E$29,2,FALSE))*OL17)</f>
        <v xml:space="preserve"> </v>
      </c>
      <c r="ON17" s="175" t="str">
        <f t="shared" si="36"/>
        <v xml:space="preserve"> </v>
      </c>
      <c r="OO17" s="212" t="str">
        <f>IF(OK17=0," ",VLOOKUP(OK17,PROTOKOL!$A:$E,5,FALSE))</f>
        <v xml:space="preserve"> </v>
      </c>
      <c r="OP17" s="176" t="s">
        <v>142</v>
      </c>
      <c r="OQ17" s="177" t="str">
        <f t="shared" si="177"/>
        <v xml:space="preserve"> </v>
      </c>
      <c r="OR17" s="217" t="str">
        <f>IF(OT17=0," ",VLOOKUP(OT17,PROTOKOL!$A:$F,6,FALSE))</f>
        <v>VAKUM TEST</v>
      </c>
      <c r="OS17" s="43">
        <v>230</v>
      </c>
      <c r="OT17" s="43">
        <v>4</v>
      </c>
      <c r="OU17" s="43">
        <v>7.5</v>
      </c>
      <c r="OV17" s="91">
        <f>IF(OT17=0," ",(VLOOKUP(OT17,PROTOKOL!$A$1:$E$29,2,FALSE))*OU17)</f>
        <v>150</v>
      </c>
      <c r="OW17" s="175">
        <f t="shared" si="37"/>
        <v>80</v>
      </c>
      <c r="OX17" s="176">
        <f>IF(OT17=0," ",VLOOKUP(OT17,PROTOKOL!$A:$E,5,FALSE))</f>
        <v>0.44947554687499996</v>
      </c>
      <c r="OY17" s="212">
        <f>IF(OT17=0," ",(OW17*OX17))</f>
        <v>35.958043749999995</v>
      </c>
      <c r="OZ17" s="176">
        <f t="shared" si="123"/>
        <v>15</v>
      </c>
      <c r="PA17" s="177">
        <f t="shared" si="124"/>
        <v>71.916087499999989</v>
      </c>
      <c r="PC17" s="173">
        <v>30</v>
      </c>
      <c r="PD17" s="231">
        <v>30</v>
      </c>
      <c r="PE17" s="174" t="str">
        <f>IF(PG17=0," ",VLOOKUP(PG17,PROTOKOL!$A:$F,6,FALSE))</f>
        <v>WNZL. LAV. VE DUV. ASMA KLZ</v>
      </c>
      <c r="PF17" s="43">
        <v>220</v>
      </c>
      <c r="PG17" s="43">
        <v>1</v>
      </c>
      <c r="PH17" s="43">
        <v>7.5</v>
      </c>
      <c r="PI17" s="42">
        <f>IF(PG17=0," ",(VLOOKUP(PG17,PROTOKOL!$A$1:$E$29,2,FALSE))*PH17)</f>
        <v>144</v>
      </c>
      <c r="PJ17" s="175">
        <f t="shared" si="38"/>
        <v>76</v>
      </c>
      <c r="PK17" s="212">
        <f>IF(PG17=0," ",VLOOKUP(PG17,PROTOKOL!$A:$E,5,FALSE))</f>
        <v>0.4731321546052632</v>
      </c>
      <c r="PL17" s="176" t="s">
        <v>142</v>
      </c>
      <c r="PM17" s="177">
        <f t="shared" si="178"/>
        <v>35.958043750000002</v>
      </c>
      <c r="PN17" s="217" t="str">
        <f>IF(PP17=0," ",VLOOKUP(PP17,PROTOKOL!$A:$F,6,FALSE))</f>
        <v xml:space="preserve"> </v>
      </c>
      <c r="PO17" s="43"/>
      <c r="PP17" s="43"/>
      <c r="PQ17" s="43"/>
      <c r="PR17" s="91" t="str">
        <f>IF(PP17=0," ",(VLOOKUP(PP17,PROTOKOL!$A$1:$E$29,2,FALSE))*PQ17)</f>
        <v xml:space="preserve"> </v>
      </c>
      <c r="PS17" s="175" t="str">
        <f t="shared" si="39"/>
        <v xml:space="preserve"> </v>
      </c>
      <c r="PT17" s="176" t="str">
        <f>IF(PP17=0," ",VLOOKUP(PP17,PROTOKOL!$A:$E,5,FALSE))</f>
        <v xml:space="preserve"> </v>
      </c>
      <c r="PU17" s="212" t="str">
        <f>IF(PP17=0," ",(PS17*PT17))</f>
        <v xml:space="preserve"> </v>
      </c>
      <c r="PV17" s="176">
        <f t="shared" si="126"/>
        <v>0</v>
      </c>
      <c r="PW17" s="177" t="str">
        <f t="shared" si="127"/>
        <v xml:space="preserve"> </v>
      </c>
      <c r="PY17" s="173">
        <v>30</v>
      </c>
      <c r="PZ17" s="231">
        <v>30</v>
      </c>
      <c r="QA17" s="174" t="s">
        <v>143</v>
      </c>
      <c r="QB17" s="43"/>
      <c r="QC17" s="43"/>
      <c r="QD17" s="43"/>
      <c r="QE17" s="42" t="str">
        <f>IF(QC17=0," ",(VLOOKUP(QC17,PROTOKOL!$A$1:$E$29,2,FALSE))*QD17)</f>
        <v xml:space="preserve"> </v>
      </c>
      <c r="QF17" s="175" t="str">
        <f t="shared" si="40"/>
        <v xml:space="preserve"> </v>
      </c>
      <c r="QG17" s="212" t="str">
        <f>IF(QC17=0," ",VLOOKUP(QC17,PROTOKOL!$A:$E,5,FALSE))</f>
        <v xml:space="preserve"> </v>
      </c>
      <c r="QH17" s="176" t="s">
        <v>142</v>
      </c>
      <c r="QI17" s="177" t="str">
        <f t="shared" si="128"/>
        <v xml:space="preserve"> </v>
      </c>
      <c r="QJ17" s="217" t="str">
        <f>IF(QL17=0," ",VLOOKUP(QL17,PROTOKOL!$A:$F,6,FALSE))</f>
        <v xml:space="preserve"> </v>
      </c>
      <c r="QK17" s="43"/>
      <c r="QL17" s="43"/>
      <c r="QM17" s="43"/>
      <c r="QN17" s="91" t="str">
        <f>IF(QL17=0," ",(VLOOKUP(QL17,PROTOKOL!$A$1:$E$29,2,FALSE))*QM17)</f>
        <v xml:space="preserve"> </v>
      </c>
      <c r="QO17" s="175" t="str">
        <f t="shared" si="41"/>
        <v xml:space="preserve"> </v>
      </c>
      <c r="QP17" s="176" t="str">
        <f>IF(QL17=0," ",VLOOKUP(QL17,PROTOKOL!$A:$E,5,FALSE))</f>
        <v xml:space="preserve"> </v>
      </c>
      <c r="QQ17" s="212" t="str">
        <f>IF(QL17=0," ",(QO17*QP17))</f>
        <v xml:space="preserve"> </v>
      </c>
      <c r="QR17" s="176">
        <f t="shared" si="130"/>
        <v>0</v>
      </c>
      <c r="QS17" s="177" t="str">
        <f t="shared" si="131"/>
        <v xml:space="preserve"> </v>
      </c>
      <c r="QU17" s="173">
        <v>30</v>
      </c>
      <c r="QV17" s="231">
        <v>30</v>
      </c>
      <c r="QW17" s="174" t="s">
        <v>36</v>
      </c>
      <c r="QX17" s="43"/>
      <c r="QY17" s="43"/>
      <c r="QZ17" s="43"/>
      <c r="RA17" s="42" t="str">
        <f>IF(QY17=0," ",(VLOOKUP(QY17,PROTOKOL!$A$1:$E$29,2,FALSE))*QZ17)</f>
        <v xml:space="preserve"> </v>
      </c>
      <c r="RB17" s="175" t="str">
        <f t="shared" si="42"/>
        <v xml:space="preserve"> </v>
      </c>
      <c r="RC17" s="212" t="str">
        <f>IF(QY17=0," ",VLOOKUP(QY17,PROTOKOL!$A:$E,5,FALSE))</f>
        <v xml:space="preserve"> </v>
      </c>
      <c r="RD17" s="176" t="s">
        <v>142</v>
      </c>
      <c r="RE17" s="177" t="str">
        <f t="shared" si="132"/>
        <v xml:space="preserve"> </v>
      </c>
      <c r="RF17" s="217" t="str">
        <f>IF(RH17=0," ",VLOOKUP(RH17,PROTOKOL!$A:$F,6,FALSE))</f>
        <v>PANTOGRAF KLOZET  PİSUAR  TAŞLAMA</v>
      </c>
      <c r="RG17" s="43">
        <v>105</v>
      </c>
      <c r="RH17" s="43">
        <v>10</v>
      </c>
      <c r="RI17" s="43">
        <v>7.5</v>
      </c>
      <c r="RJ17" s="91">
        <f>IF(RH17=0," ",(VLOOKUP(RH17,PROTOKOL!$A$1:$E$29,2,FALSE))*RI17)</f>
        <v>65</v>
      </c>
      <c r="RK17" s="175">
        <f t="shared" si="43"/>
        <v>40</v>
      </c>
      <c r="RL17" s="176">
        <f>IF(RH17=0," ",VLOOKUP(RH17,PROTOKOL!$A:$E,5,FALSE))</f>
        <v>1.0273726785714283</v>
      </c>
      <c r="RM17" s="212">
        <f>IF(RH17=0," ",(RK17*RL17))</f>
        <v>41.094907142857132</v>
      </c>
      <c r="RN17" s="176">
        <f t="shared" si="134"/>
        <v>15</v>
      </c>
      <c r="RO17" s="177">
        <f t="shared" si="135"/>
        <v>82.189814285714263</v>
      </c>
      <c r="RQ17" s="173">
        <v>30</v>
      </c>
      <c r="RR17" s="231">
        <v>30</v>
      </c>
      <c r="RS17" s="174" t="str">
        <f>IF(RU17=0," ",VLOOKUP(RU17,PROTOKOL!$A:$F,6,FALSE))</f>
        <v>VAKUM TEST</v>
      </c>
      <c r="RT17" s="43">
        <v>246</v>
      </c>
      <c r="RU17" s="43">
        <v>4</v>
      </c>
      <c r="RV17" s="43">
        <v>7.5</v>
      </c>
      <c r="RW17" s="42">
        <f>IF(RU17=0," ",(VLOOKUP(RU17,PROTOKOL!$A$1:$E$29,2,FALSE))*RV17)</f>
        <v>150</v>
      </c>
      <c r="RX17" s="175">
        <f t="shared" si="44"/>
        <v>96</v>
      </c>
      <c r="RY17" s="212">
        <f>IF(RU17=0," ",VLOOKUP(RU17,PROTOKOL!$A:$E,5,FALSE))</f>
        <v>0.44947554687499996</v>
      </c>
      <c r="RZ17" s="176" t="s">
        <v>142</v>
      </c>
      <c r="SA17" s="177">
        <f t="shared" si="179"/>
        <v>43.149652499999995</v>
      </c>
      <c r="SB17" s="217" t="str">
        <f>IF(SD17=0," ",VLOOKUP(SD17,PROTOKOL!$A:$F,6,FALSE))</f>
        <v xml:space="preserve"> </v>
      </c>
      <c r="SC17" s="43"/>
      <c r="SD17" s="43"/>
      <c r="SE17" s="43"/>
      <c r="SF17" s="91" t="str">
        <f>IF(SD17=0," ",(VLOOKUP(SD17,PROTOKOL!$A$1:$E$29,2,FALSE))*SE17)</f>
        <v xml:space="preserve"> </v>
      </c>
      <c r="SG17" s="175" t="str">
        <f t="shared" si="45"/>
        <v xml:space="preserve"> </v>
      </c>
      <c r="SH17" s="176" t="str">
        <f>IF(SD17=0," ",VLOOKUP(SD17,PROTOKOL!$A:$E,5,FALSE))</f>
        <v xml:space="preserve"> </v>
      </c>
      <c r="SI17" s="212" t="str">
        <f>IF(SD17=0," ",(SG17*SH17))</f>
        <v xml:space="preserve"> </v>
      </c>
      <c r="SJ17" s="176">
        <f t="shared" si="137"/>
        <v>0</v>
      </c>
      <c r="SK17" s="177" t="str">
        <f t="shared" si="138"/>
        <v xml:space="preserve"> </v>
      </c>
      <c r="SM17" s="173">
        <v>30</v>
      </c>
      <c r="SN17" s="231">
        <v>30</v>
      </c>
      <c r="SO17" s="174" t="s">
        <v>36</v>
      </c>
      <c r="SP17" s="43"/>
      <c r="SQ17" s="43"/>
      <c r="SR17" s="43"/>
      <c r="SS17" s="42" t="str">
        <f>IF(SQ17=0," ",(VLOOKUP(SQ17,PROTOKOL!$A$1:$E$29,2,FALSE))*SR17)</f>
        <v xml:space="preserve"> </v>
      </c>
      <c r="ST17" s="175" t="str">
        <f t="shared" si="46"/>
        <v xml:space="preserve"> </v>
      </c>
      <c r="SU17" s="212" t="str">
        <f>IF(SQ17=0," ",VLOOKUP(SQ17,PROTOKOL!$A:$E,5,FALSE))</f>
        <v xml:space="preserve"> </v>
      </c>
      <c r="SV17" s="176" t="s">
        <v>142</v>
      </c>
      <c r="SW17" s="177" t="str">
        <f t="shared" si="139"/>
        <v xml:space="preserve"> </v>
      </c>
      <c r="SX17" s="217" t="str">
        <f>IF(SZ17=0," ",VLOOKUP(SZ17,PROTOKOL!$A:$F,6,FALSE))</f>
        <v>VAKUM TEST</v>
      </c>
      <c r="SY17" s="43">
        <v>230</v>
      </c>
      <c r="SZ17" s="43">
        <v>4</v>
      </c>
      <c r="TA17" s="43">
        <v>7.5</v>
      </c>
      <c r="TB17" s="91">
        <f>IF(SZ17=0," ",(VLOOKUP(SZ17,PROTOKOL!$A$1:$E$29,2,FALSE))*TA17)</f>
        <v>150</v>
      </c>
      <c r="TC17" s="175">
        <f t="shared" si="47"/>
        <v>80</v>
      </c>
      <c r="TD17" s="176">
        <f>IF(SZ17=0," ",VLOOKUP(SZ17,PROTOKOL!$A:$E,5,FALSE))</f>
        <v>0.44947554687499996</v>
      </c>
      <c r="TE17" s="212">
        <f>IF(SZ17=0," ",(TC17*TD17))</f>
        <v>35.958043749999995</v>
      </c>
      <c r="TF17" s="176">
        <f t="shared" si="141"/>
        <v>15</v>
      </c>
      <c r="TG17" s="177">
        <f t="shared" si="142"/>
        <v>71.916087499999989</v>
      </c>
      <c r="TI17" s="173">
        <v>30</v>
      </c>
      <c r="TJ17" s="231">
        <v>30</v>
      </c>
      <c r="TK17" s="174" t="s">
        <v>143</v>
      </c>
      <c r="TL17" s="43"/>
      <c r="TM17" s="43"/>
      <c r="TN17" s="43"/>
      <c r="TO17" s="42" t="str">
        <f>IF(TM17=0," ",(VLOOKUP(TM17,PROTOKOL!$A$1:$E$29,2,FALSE))*TN17)</f>
        <v xml:space="preserve"> </v>
      </c>
      <c r="TP17" s="175" t="str">
        <f t="shared" si="48"/>
        <v xml:space="preserve"> </v>
      </c>
      <c r="TQ17" s="212" t="str">
        <f>IF(TM17=0," ",VLOOKUP(TM17,PROTOKOL!$A:$E,5,FALSE))</f>
        <v xml:space="preserve"> </v>
      </c>
      <c r="TR17" s="176" t="s">
        <v>142</v>
      </c>
      <c r="TS17" s="177" t="str">
        <f t="shared" si="143"/>
        <v xml:space="preserve"> </v>
      </c>
      <c r="TT17" s="217" t="str">
        <f>IF(TV17=0," ",VLOOKUP(TV17,PROTOKOL!$A:$F,6,FALSE))</f>
        <v xml:space="preserve"> </v>
      </c>
      <c r="TU17" s="43"/>
      <c r="TV17" s="43"/>
      <c r="TW17" s="43"/>
      <c r="TX17" s="91" t="str">
        <f>IF(TV17=0," ",(VLOOKUP(TV17,PROTOKOL!$A$1:$E$29,2,FALSE))*TW17)</f>
        <v xml:space="preserve"> </v>
      </c>
      <c r="TY17" s="175" t="str">
        <f t="shared" si="49"/>
        <v xml:space="preserve"> </v>
      </c>
      <c r="TZ17" s="176" t="str">
        <f>IF(TV17=0," ",VLOOKUP(TV17,PROTOKOL!$A:$E,5,FALSE))</f>
        <v xml:space="preserve"> </v>
      </c>
      <c r="UA17" s="212" t="str">
        <f>IF(TV17=0," ",(TY17*TZ17))</f>
        <v xml:space="preserve"> </v>
      </c>
      <c r="UB17" s="176">
        <f t="shared" si="145"/>
        <v>0</v>
      </c>
      <c r="UC17" s="177" t="str">
        <f t="shared" si="146"/>
        <v xml:space="preserve"> </v>
      </c>
      <c r="UE17" s="173">
        <v>30</v>
      </c>
      <c r="UF17" s="231">
        <v>30</v>
      </c>
      <c r="UG17" s="174" t="str">
        <f>IF(UI17=0," ",VLOOKUP(UI17,PROTOKOL!$A:$F,6,FALSE))</f>
        <v>SIZDIRMAZLIK TAMİR</v>
      </c>
      <c r="UH17" s="43">
        <v>123</v>
      </c>
      <c r="UI17" s="43">
        <v>12</v>
      </c>
      <c r="UJ17" s="43">
        <v>7.5</v>
      </c>
      <c r="UK17" s="42">
        <f>IF(UI17=0," ",(VLOOKUP(UI17,PROTOKOL!$A$1:$E$29,2,FALSE))*UJ17)</f>
        <v>78</v>
      </c>
      <c r="UL17" s="175">
        <f t="shared" si="50"/>
        <v>45</v>
      </c>
      <c r="UM17" s="212">
        <f>IF(UI17=0," ",VLOOKUP(UI17,PROTOKOL!$A:$E,5,FALSE))</f>
        <v>0.8561438988095238</v>
      </c>
      <c r="UN17" s="176" t="s">
        <v>142</v>
      </c>
      <c r="UO17" s="177">
        <f t="shared" si="147"/>
        <v>38.52647544642857</v>
      </c>
      <c r="UP17" s="217" t="str">
        <f>IF(UR17=0," ",VLOOKUP(UR17,PROTOKOL!$A:$F,6,FALSE))</f>
        <v xml:space="preserve"> </v>
      </c>
      <c r="UQ17" s="43"/>
      <c r="UR17" s="43"/>
      <c r="US17" s="43"/>
      <c r="UT17" s="91" t="str">
        <f>IF(UR17=0," ",(VLOOKUP(UR17,PROTOKOL!$A$1:$E$29,2,FALSE))*US17)</f>
        <v xml:space="preserve"> </v>
      </c>
      <c r="UU17" s="175" t="str">
        <f t="shared" si="51"/>
        <v xml:space="preserve"> </v>
      </c>
      <c r="UV17" s="176" t="str">
        <f>IF(UR17=0," ",VLOOKUP(UR17,PROTOKOL!$A:$E,5,FALSE))</f>
        <v xml:space="preserve"> </v>
      </c>
      <c r="UW17" s="212" t="str">
        <f>IF(UR17=0," ",(UU17*UV17))</f>
        <v xml:space="preserve"> </v>
      </c>
      <c r="UX17" s="176">
        <f t="shared" si="149"/>
        <v>0</v>
      </c>
      <c r="UY17" s="177" t="str">
        <f t="shared" si="150"/>
        <v xml:space="preserve"> </v>
      </c>
      <c r="VA17" s="173">
        <v>30</v>
      </c>
      <c r="VB17" s="231">
        <v>30</v>
      </c>
      <c r="VC17" s="174" t="str">
        <f>IF(VE17=0," ",VLOOKUP(VE17,PROTOKOL!$A:$F,6,FALSE))</f>
        <v>SIZDIRMAZLIK TAMİR</v>
      </c>
      <c r="VD17" s="43">
        <v>90</v>
      </c>
      <c r="VE17" s="43">
        <v>12</v>
      </c>
      <c r="VF17" s="43">
        <v>5.5</v>
      </c>
      <c r="VG17" s="42">
        <f>IF(VE17=0," ",(VLOOKUP(VE17,PROTOKOL!$A$1:$E$29,2,FALSE))*VF17)</f>
        <v>57.2</v>
      </c>
      <c r="VH17" s="175">
        <f t="shared" si="52"/>
        <v>32.799999999999997</v>
      </c>
      <c r="VI17" s="212">
        <f>IF(VE17=0," ",VLOOKUP(VE17,PROTOKOL!$A:$E,5,FALSE))</f>
        <v>0.8561438988095238</v>
      </c>
      <c r="VJ17" s="176" t="s">
        <v>142</v>
      </c>
      <c r="VK17" s="177">
        <f t="shared" si="151"/>
        <v>28.081519880952378</v>
      </c>
      <c r="VL17" s="217" t="str">
        <f>IF(VN17=0," ",VLOOKUP(VN17,PROTOKOL!$A:$F,6,FALSE))</f>
        <v xml:space="preserve"> </v>
      </c>
      <c r="VM17" s="43"/>
      <c r="VN17" s="43"/>
      <c r="VO17" s="43"/>
      <c r="VP17" s="91" t="str">
        <f>IF(VN17=0," ",(VLOOKUP(VN17,PROTOKOL!$A$1:$E$29,2,FALSE))*VO17)</f>
        <v xml:space="preserve"> </v>
      </c>
      <c r="VQ17" s="175" t="str">
        <f t="shared" si="53"/>
        <v xml:space="preserve"> </v>
      </c>
      <c r="VR17" s="176" t="str">
        <f>IF(VN17=0," ",VLOOKUP(VN17,PROTOKOL!$A:$E,5,FALSE))</f>
        <v xml:space="preserve"> </v>
      </c>
      <c r="VS17" s="212" t="str">
        <f>IF(VN17=0," ",(VQ17*VR17))</f>
        <v xml:space="preserve"> </v>
      </c>
      <c r="VT17" s="176">
        <f t="shared" si="153"/>
        <v>0</v>
      </c>
      <c r="VU17" s="177" t="str">
        <f t="shared" si="154"/>
        <v xml:space="preserve"> </v>
      </c>
      <c r="VW17" s="173">
        <v>30</v>
      </c>
      <c r="VX17" s="231">
        <v>30</v>
      </c>
      <c r="VY17" s="174" t="s">
        <v>36</v>
      </c>
      <c r="VZ17" s="43"/>
      <c r="WA17" s="43"/>
      <c r="WB17" s="43"/>
      <c r="WC17" s="42" t="str">
        <f>IF(WA17=0," ",(VLOOKUP(WA17,PROTOKOL!$A$1:$E$29,2,FALSE))*WB17)</f>
        <v xml:space="preserve"> </v>
      </c>
      <c r="WD17" s="175" t="str">
        <f t="shared" si="54"/>
        <v xml:space="preserve"> </v>
      </c>
      <c r="WE17" s="212" t="str">
        <f>IF(WA17=0," ",VLOOKUP(WA17,PROTOKOL!$A:$E,5,FALSE))</f>
        <v xml:space="preserve"> </v>
      </c>
      <c r="WF17" s="176" t="s">
        <v>142</v>
      </c>
      <c r="WG17" s="177" t="str">
        <f t="shared" si="155"/>
        <v xml:space="preserve"> </v>
      </c>
      <c r="WH17" s="217" t="str">
        <f>IF(WJ17=0," ",VLOOKUP(WJ17,PROTOKOL!$A:$F,6,FALSE))</f>
        <v xml:space="preserve"> </v>
      </c>
      <c r="WI17" s="43"/>
      <c r="WJ17" s="43"/>
      <c r="WK17" s="43"/>
      <c r="WL17" s="91" t="str">
        <f>IF(WJ17=0," ",(VLOOKUP(WJ17,PROTOKOL!$A$1:$E$29,2,FALSE))*WK17)</f>
        <v xml:space="preserve"> </v>
      </c>
      <c r="WM17" s="175" t="str">
        <f t="shared" si="55"/>
        <v xml:space="preserve"> </v>
      </c>
      <c r="WN17" s="176" t="str">
        <f>IF(WJ17=0," ",VLOOKUP(WJ17,PROTOKOL!$A:$E,5,FALSE))</f>
        <v xml:space="preserve"> </v>
      </c>
      <c r="WO17" s="212" t="str">
        <f>IF(WJ17=0," ",(WM17*WN17))</f>
        <v xml:space="preserve"> </v>
      </c>
      <c r="WP17" s="176">
        <f t="shared" si="157"/>
        <v>0</v>
      </c>
      <c r="WQ17" s="177" t="str">
        <f t="shared" si="158"/>
        <v xml:space="preserve"> </v>
      </c>
      <c r="WS17" s="173">
        <v>30</v>
      </c>
      <c r="WT17" s="231">
        <v>30</v>
      </c>
      <c r="WU17" s="174" t="s">
        <v>36</v>
      </c>
      <c r="WV17" s="43"/>
      <c r="WW17" s="43"/>
      <c r="WX17" s="43"/>
      <c r="WY17" s="42" t="str">
        <f>IF(WW17=0," ",(VLOOKUP(WW17,PROTOKOL!$A$1:$E$29,2,FALSE))*WX17)</f>
        <v xml:space="preserve"> </v>
      </c>
      <c r="WZ17" s="175" t="str">
        <f t="shared" si="56"/>
        <v xml:space="preserve"> </v>
      </c>
      <c r="XA17" s="212" t="str">
        <f>IF(WW17=0," ",VLOOKUP(WW17,PROTOKOL!$A:$E,5,FALSE))</f>
        <v xml:space="preserve"> </v>
      </c>
      <c r="XB17" s="176" t="s">
        <v>142</v>
      </c>
      <c r="XC17" s="177" t="str">
        <f t="shared" si="159"/>
        <v xml:space="preserve"> </v>
      </c>
      <c r="XD17" s="217" t="str">
        <f>IF(XF17=0," ",VLOOKUP(XF17,PROTOKOL!$A:$F,6,FALSE))</f>
        <v>PERDE KESME SULU SİST.</v>
      </c>
      <c r="XE17" s="43">
        <v>110</v>
      </c>
      <c r="XF17" s="43">
        <v>8</v>
      </c>
      <c r="XG17" s="43">
        <v>5.5</v>
      </c>
      <c r="XH17" s="91">
        <f>IF(XF17=0," ",(VLOOKUP(XF17,PROTOKOL!$A$1:$E$29,2,FALSE))*XG17)</f>
        <v>71.86666666666666</v>
      </c>
      <c r="XI17" s="175">
        <f t="shared" si="57"/>
        <v>38.13333333333334</v>
      </c>
      <c r="XJ17" s="176">
        <f>IF(XF17=0," ",VLOOKUP(XF17,PROTOKOL!$A:$E,5,FALSE))</f>
        <v>0.69150084134615386</v>
      </c>
      <c r="XK17" s="212">
        <f>IF(XF17=0," ",(XI17*XJ17))</f>
        <v>26.369232083333337</v>
      </c>
      <c r="XL17" s="176">
        <f t="shared" si="161"/>
        <v>11</v>
      </c>
      <c r="XM17" s="177">
        <f t="shared" si="162"/>
        <v>52.738464166666674</v>
      </c>
      <c r="XO17" s="173">
        <v>30</v>
      </c>
      <c r="XP17" s="231">
        <v>30</v>
      </c>
      <c r="XQ17" s="174" t="str">
        <f>IF(XS17=0," ",VLOOKUP(XS17,PROTOKOL!$A:$F,6,FALSE))</f>
        <v>WNZL. YERD.KLZ. TAŞLAMA</v>
      </c>
      <c r="XR17" s="43">
        <v>174</v>
      </c>
      <c r="XS17" s="43">
        <v>2</v>
      </c>
      <c r="XT17" s="43">
        <v>7</v>
      </c>
      <c r="XU17" s="42">
        <f>IF(XS17=0," ",(VLOOKUP(XS17,PROTOKOL!$A$1:$E$29,2,FALSE))*XT17)</f>
        <v>115.73333333333335</v>
      </c>
      <c r="XV17" s="175">
        <f t="shared" si="58"/>
        <v>58.266666666666652</v>
      </c>
      <c r="XW17" s="212">
        <f>IF(XS17=0," ",VLOOKUP(XS17,PROTOKOL!$A:$E,5,FALSE))</f>
        <v>0.54481884469696984</v>
      </c>
      <c r="XX17" s="176" t="s">
        <v>142</v>
      </c>
      <c r="XY17" s="177">
        <f t="shared" si="163"/>
        <v>31.744778017676769</v>
      </c>
      <c r="XZ17" s="217" t="str">
        <f>IF(YB17=0," ",VLOOKUP(YB17,PROTOKOL!$A:$F,6,FALSE))</f>
        <v xml:space="preserve"> </v>
      </c>
      <c r="YA17" s="43"/>
      <c r="YB17" s="43"/>
      <c r="YC17" s="43"/>
      <c r="YD17" s="91" t="str">
        <f>IF(YB17=0," ",(VLOOKUP(YB17,PROTOKOL!$A$1:$E$29,2,FALSE))*YC17)</f>
        <v xml:space="preserve"> </v>
      </c>
      <c r="YE17" s="175" t="str">
        <f t="shared" si="59"/>
        <v xml:space="preserve"> </v>
      </c>
      <c r="YF17" s="176" t="str">
        <f>IF(YB17=0," ",VLOOKUP(YB17,PROTOKOL!$A:$E,5,FALSE))</f>
        <v xml:space="preserve"> </v>
      </c>
      <c r="YG17" s="212" t="str">
        <f>IF(YB17=0," ",(YE17*YF17))</f>
        <v xml:space="preserve"> </v>
      </c>
      <c r="YH17" s="176">
        <f t="shared" si="165"/>
        <v>0</v>
      </c>
      <c r="YI17" s="177" t="str">
        <f t="shared" si="166"/>
        <v xml:space="preserve"> </v>
      </c>
    </row>
    <row r="18" spans="1:659" ht="13.8">
      <c r="A18" s="173">
        <v>30</v>
      </c>
      <c r="B18" s="229"/>
      <c r="C18" s="174" t="str">
        <f>IF(E18=0," ",VLOOKUP(E18,PROTOKOL!$A:$F,6,FALSE))</f>
        <v xml:space="preserve"> </v>
      </c>
      <c r="D18" s="43"/>
      <c r="E18" s="43"/>
      <c r="F18" s="43"/>
      <c r="G18" s="42" t="str">
        <f>IF(E18=0," ",(VLOOKUP(E18,PROTOKOL!$A$1:$E$29,2,FALSE))*F18)</f>
        <v xml:space="preserve"> </v>
      </c>
      <c r="H18" s="175" t="str">
        <f t="shared" si="0"/>
        <v xml:space="preserve"> </v>
      </c>
      <c r="I18" s="212" t="str">
        <f>IF(E18=0," ",VLOOKUP(E18,PROTOKOL!$A:$E,5,FALSE))</f>
        <v xml:space="preserve"> </v>
      </c>
      <c r="J18" s="176" t="s">
        <v>142</v>
      </c>
      <c r="K18" s="177" t="str">
        <f t="shared" si="60"/>
        <v xml:space="preserve"> </v>
      </c>
      <c r="L18" s="217" t="str">
        <f>IF(N18=0," ",VLOOKUP(N18,PROTOKOL!$A:$F,6,FALSE))</f>
        <v xml:space="preserve"> </v>
      </c>
      <c r="M18" s="43"/>
      <c r="N18" s="43"/>
      <c r="O18" s="43"/>
      <c r="P18" s="91" t="str">
        <f>IF(N18=0," ",(VLOOKUP(N18,PROTOKOL!$A$1:$E$29,2,FALSE))*O18)</f>
        <v xml:space="preserve"> </v>
      </c>
      <c r="Q18" s="175" t="str">
        <f t="shared" si="1"/>
        <v xml:space="preserve"> </v>
      </c>
      <c r="R18" s="176" t="str">
        <f>IF(N18=0," ",VLOOKUP(N18,PROTOKOL!$A:$E,5,FALSE))</f>
        <v xml:space="preserve"> </v>
      </c>
      <c r="S18" s="212" t="str">
        <f t="shared" si="61"/>
        <v xml:space="preserve"> </v>
      </c>
      <c r="T18" s="176">
        <f t="shared" si="62"/>
        <v>0</v>
      </c>
      <c r="U18" s="177" t="str">
        <f t="shared" si="63"/>
        <v xml:space="preserve"> </v>
      </c>
      <c r="W18" s="173">
        <v>30</v>
      </c>
      <c r="X18" s="229"/>
      <c r="Y18" s="174" t="str">
        <f>IF(AA18=0," ",VLOOKUP(AA18,PROTOKOL!$A:$F,6,FALSE))</f>
        <v xml:space="preserve"> </v>
      </c>
      <c r="Z18" s="43"/>
      <c r="AA18" s="43"/>
      <c r="AB18" s="43"/>
      <c r="AC18" s="42" t="str">
        <f>IF(AA18=0," ",(VLOOKUP(AA18,PROTOKOL!$A$1:$E$29,2,FALSE))*AB18)</f>
        <v xml:space="preserve"> </v>
      </c>
      <c r="AD18" s="175" t="str">
        <f t="shared" si="2"/>
        <v xml:space="preserve"> </v>
      </c>
      <c r="AE18" s="212" t="str">
        <f>IF(AA18=0," ",VLOOKUP(AA18,PROTOKOL!$A:$E,5,FALSE))</f>
        <v xml:space="preserve"> </v>
      </c>
      <c r="AF18" s="176" t="s">
        <v>142</v>
      </c>
      <c r="AG18" s="177" t="str">
        <f t="shared" si="167"/>
        <v xml:space="preserve"> </v>
      </c>
      <c r="AH18" s="217" t="str">
        <f>IF(AJ18=0," ",VLOOKUP(AJ18,PROTOKOL!$A:$F,6,FALSE))</f>
        <v xml:space="preserve"> </v>
      </c>
      <c r="AI18" s="43"/>
      <c r="AJ18" s="43"/>
      <c r="AK18" s="43"/>
      <c r="AL18" s="91" t="str">
        <f>IF(AJ18=0," ",(VLOOKUP(AJ18,PROTOKOL!$A$1:$E$29,2,FALSE))*AK18)</f>
        <v xml:space="preserve"> </v>
      </c>
      <c r="AM18" s="175" t="str">
        <f t="shared" si="3"/>
        <v xml:space="preserve"> </v>
      </c>
      <c r="AN18" s="176" t="str">
        <f>IF(AJ18=0," ",VLOOKUP(AJ18,PROTOKOL!$A:$E,5,FALSE))</f>
        <v xml:space="preserve"> </v>
      </c>
      <c r="AO18" s="212" t="str">
        <f t="shared" ref="AO18:AO81" si="180">IF(AJ18=0," ",(AM18*AN18))</f>
        <v xml:space="preserve"> </v>
      </c>
      <c r="AP18" s="176">
        <f t="shared" si="65"/>
        <v>0</v>
      </c>
      <c r="AQ18" s="177" t="str">
        <f t="shared" si="66"/>
        <v xml:space="preserve"> </v>
      </c>
      <c r="AS18" s="173">
        <v>30</v>
      </c>
      <c r="AT18" s="229"/>
      <c r="AU18" s="174" t="str">
        <f>IF(AW18=0," ",VLOOKUP(AW18,PROTOKOL!$A:$F,6,FALSE))</f>
        <v>ÜRÜN KONTROL</v>
      </c>
      <c r="AV18" s="43">
        <v>1</v>
      </c>
      <c r="AW18" s="43">
        <v>20</v>
      </c>
      <c r="AX18" s="43">
        <v>2</v>
      </c>
      <c r="AY18" s="42">
        <f>IF(AW18=0," ",(VLOOKUP(AW18,PROTOKOL!$A$1:$E$29,2,FALSE))*AX18)</f>
        <v>0</v>
      </c>
      <c r="AZ18" s="175">
        <f t="shared" si="4"/>
        <v>1</v>
      </c>
      <c r="BA18" s="212" t="e">
        <f>IF(AW18=0," ",VLOOKUP(AW18,PROTOKOL!$A:$E,5,FALSE))</f>
        <v>#DIV/0!</v>
      </c>
      <c r="BB18" s="176" t="s">
        <v>142</v>
      </c>
      <c r="BC18" s="177" t="e">
        <f>IF(AW18=0," ",(BA18*AZ18))/7.5*2</f>
        <v>#DIV/0!</v>
      </c>
      <c r="BD18" s="217" t="str">
        <f>IF(BF18=0," ",VLOOKUP(BF18,PROTOKOL!$A:$F,6,FALSE))</f>
        <v xml:space="preserve"> </v>
      </c>
      <c r="BE18" s="43"/>
      <c r="BF18" s="43"/>
      <c r="BG18" s="43"/>
      <c r="BH18" s="91" t="str">
        <f>IF(BF18=0," ",(VLOOKUP(BF18,PROTOKOL!$A$1:$E$29,2,FALSE))*BG18)</f>
        <v xml:space="preserve"> </v>
      </c>
      <c r="BI18" s="175" t="str">
        <f t="shared" si="5"/>
        <v xml:space="preserve"> </v>
      </c>
      <c r="BJ18" s="176" t="str">
        <f>IF(BF18=0," ",VLOOKUP(BF18,PROTOKOL!$A:$E,5,FALSE))</f>
        <v xml:space="preserve"> </v>
      </c>
      <c r="BK18" s="212" t="str">
        <f t="shared" ref="BK18:BK81" si="181">IF(BF18=0," ",(BI18*BJ18))</f>
        <v xml:space="preserve"> </v>
      </c>
      <c r="BL18" s="176">
        <f t="shared" si="67"/>
        <v>0</v>
      </c>
      <c r="BM18" s="177" t="str">
        <f t="shared" si="68"/>
        <v xml:space="preserve"> </v>
      </c>
      <c r="BO18" s="173">
        <v>30</v>
      </c>
      <c r="BP18" s="229"/>
      <c r="BQ18" s="174" t="str">
        <f>IF(BS18=0," ",VLOOKUP(BS18,PROTOKOL!$A:$F,6,FALSE))</f>
        <v xml:space="preserve"> </v>
      </c>
      <c r="BR18" s="43"/>
      <c r="BS18" s="43"/>
      <c r="BT18" s="43"/>
      <c r="BU18" s="42" t="str">
        <f>IF(BS18=0," ",(VLOOKUP(BS18,PROTOKOL!$A$1:$E$29,2,FALSE))*BT18)</f>
        <v xml:space="preserve"> </v>
      </c>
      <c r="BV18" s="175" t="str">
        <f t="shared" si="6"/>
        <v xml:space="preserve"> </v>
      </c>
      <c r="BW18" s="212" t="str">
        <f>IF(BS18=0," ",VLOOKUP(BS18,PROTOKOL!$A:$E,5,FALSE))</f>
        <v xml:space="preserve"> </v>
      </c>
      <c r="BX18" s="176" t="s">
        <v>142</v>
      </c>
      <c r="BY18" s="177" t="str">
        <f t="shared" si="170"/>
        <v xml:space="preserve"> </v>
      </c>
      <c r="BZ18" s="217" t="str">
        <f>IF(CB18=0," ",VLOOKUP(CB18,PROTOKOL!$A:$F,6,FALSE))</f>
        <v>KOKU TESTİ</v>
      </c>
      <c r="CA18" s="43">
        <v>1</v>
      </c>
      <c r="CB18" s="43">
        <v>17</v>
      </c>
      <c r="CC18" s="43">
        <v>1.5</v>
      </c>
      <c r="CD18" s="91">
        <f>IF(CB18=0," ",(VLOOKUP(CB18,PROTOKOL!$A$1:$E$29,2,FALSE))*CC18)</f>
        <v>0</v>
      </c>
      <c r="CE18" s="175">
        <f t="shared" si="7"/>
        <v>1</v>
      </c>
      <c r="CF18" s="176" t="e">
        <f>IF(CB18=0," ",VLOOKUP(CB18,PROTOKOL!$A:$E,5,FALSE))</f>
        <v>#DIV/0!</v>
      </c>
      <c r="CG18" s="212" t="e">
        <f>IF(CB18=0," ",(CE18*CF18))/7.5*1.5</f>
        <v>#DIV/0!</v>
      </c>
      <c r="CH18" s="176">
        <f t="shared" si="70"/>
        <v>3</v>
      </c>
      <c r="CI18" s="177" t="e">
        <f t="shared" si="71"/>
        <v>#DIV/0!</v>
      </c>
      <c r="CK18" s="173">
        <v>30</v>
      </c>
      <c r="CL18" s="229"/>
      <c r="CM18" s="174" t="str">
        <f>IF(CO18=0," ",VLOOKUP(CO18,PROTOKOL!$A:$F,6,FALSE))</f>
        <v xml:space="preserve"> </v>
      </c>
      <c r="CN18" s="43"/>
      <c r="CO18" s="43"/>
      <c r="CP18" s="43"/>
      <c r="CQ18" s="42" t="str">
        <f>IF(CO18=0," ",(VLOOKUP(CO18,PROTOKOL!$A$1:$E$29,2,FALSE))*CP18)</f>
        <v xml:space="preserve"> </v>
      </c>
      <c r="CR18" s="175" t="str">
        <f t="shared" si="8"/>
        <v xml:space="preserve"> </v>
      </c>
      <c r="CS18" s="212" t="str">
        <f>IF(CO18=0," ",VLOOKUP(CO18,PROTOKOL!$A:$E,5,FALSE))</f>
        <v xml:space="preserve"> </v>
      </c>
      <c r="CT18" s="176" t="s">
        <v>142</v>
      </c>
      <c r="CU18" s="177" t="str">
        <f t="shared" si="171"/>
        <v xml:space="preserve"> </v>
      </c>
      <c r="CV18" s="217" t="str">
        <f>IF(CX18=0," ",VLOOKUP(CX18,PROTOKOL!$A:$F,6,FALSE))</f>
        <v xml:space="preserve"> </v>
      </c>
      <c r="CW18" s="43"/>
      <c r="CX18" s="43"/>
      <c r="CY18" s="43"/>
      <c r="CZ18" s="91" t="str">
        <f>IF(CX18=0," ",(VLOOKUP(CX18,PROTOKOL!$A$1:$E$29,2,FALSE))*CY18)</f>
        <v xml:space="preserve"> </v>
      </c>
      <c r="DA18" s="175" t="str">
        <f t="shared" si="9"/>
        <v xml:space="preserve"> </v>
      </c>
      <c r="DB18" s="176" t="str">
        <f>IF(CX18=0," ",VLOOKUP(CX18,PROTOKOL!$A:$E,5,FALSE))</f>
        <v xml:space="preserve"> </v>
      </c>
      <c r="DC18" s="212" t="str">
        <f t="shared" ref="DC18:DC81" si="182">IF(CX18=0," ",(DA18*DB18))</f>
        <v xml:space="preserve"> </v>
      </c>
      <c r="DD18" s="176">
        <f t="shared" si="73"/>
        <v>0</v>
      </c>
      <c r="DE18" s="177" t="str">
        <f t="shared" si="74"/>
        <v xml:space="preserve"> </v>
      </c>
      <c r="DG18" s="173">
        <v>30</v>
      </c>
      <c r="DH18" s="229"/>
      <c r="DI18" s="174" t="str">
        <f>IF(DK18=0," ",VLOOKUP(DK18,PROTOKOL!$A:$F,6,FALSE))</f>
        <v xml:space="preserve"> </v>
      </c>
      <c r="DJ18" s="43"/>
      <c r="DK18" s="43"/>
      <c r="DL18" s="43"/>
      <c r="DM18" s="42" t="str">
        <f>IF(DK18=0," ",(VLOOKUP(DK18,PROTOKOL!$A$1:$E$29,2,FALSE))*DL18)</f>
        <v xml:space="preserve"> </v>
      </c>
      <c r="DN18" s="175" t="str">
        <f t="shared" si="10"/>
        <v xml:space="preserve"> </v>
      </c>
      <c r="DO18" s="212" t="str">
        <f>IF(DK18=0," ",VLOOKUP(DK18,PROTOKOL!$A:$E,5,FALSE))</f>
        <v xml:space="preserve"> </v>
      </c>
      <c r="DP18" s="176" t="s">
        <v>142</v>
      </c>
      <c r="DQ18" s="177" t="str">
        <f t="shared" si="75"/>
        <v xml:space="preserve"> </v>
      </c>
      <c r="DR18" s="217" t="str">
        <f>IF(DT18=0," ",VLOOKUP(DT18,PROTOKOL!$A:$F,6,FALSE))</f>
        <v xml:space="preserve"> </v>
      </c>
      <c r="DS18" s="43"/>
      <c r="DT18" s="43"/>
      <c r="DU18" s="43"/>
      <c r="DV18" s="91" t="str">
        <f>IF(DT18=0," ",(VLOOKUP(DT18,PROTOKOL!$A$1:$E$29,2,FALSE))*DU18)</f>
        <v xml:space="preserve"> </v>
      </c>
      <c r="DW18" s="175" t="str">
        <f t="shared" si="11"/>
        <v xml:space="preserve"> </v>
      </c>
      <c r="DX18" s="176" t="str">
        <f>IF(DT18=0," ",VLOOKUP(DT18,PROTOKOL!$A:$E,5,FALSE))</f>
        <v xml:space="preserve"> </v>
      </c>
      <c r="DY18" s="212" t="str">
        <f t="shared" ref="DY18:DY81" si="183">IF(DT18=0," ",(DW18*DX18))</f>
        <v xml:space="preserve"> </v>
      </c>
      <c r="DZ18" s="176">
        <f t="shared" si="77"/>
        <v>0</v>
      </c>
      <c r="EA18" s="177" t="str">
        <f t="shared" si="78"/>
        <v xml:space="preserve"> </v>
      </c>
      <c r="EC18" s="173">
        <v>30</v>
      </c>
      <c r="ED18" s="229"/>
      <c r="EE18" s="174" t="str">
        <f>IF(EG18=0," ",VLOOKUP(EG18,PROTOKOL!$A:$F,6,FALSE))</f>
        <v xml:space="preserve"> </v>
      </c>
      <c r="EF18" s="43"/>
      <c r="EG18" s="43"/>
      <c r="EH18" s="43"/>
      <c r="EI18" s="42" t="str">
        <f>IF(EG18=0," ",(VLOOKUP(EG18,PROTOKOL!$A$1:$E$29,2,FALSE))*EH18)</f>
        <v xml:space="preserve"> </v>
      </c>
      <c r="EJ18" s="175" t="str">
        <f t="shared" si="12"/>
        <v xml:space="preserve"> </v>
      </c>
      <c r="EK18" s="212" t="str">
        <f>IF(EG18=0," ",VLOOKUP(EG18,PROTOKOL!$A:$E,5,FALSE))</f>
        <v xml:space="preserve"> </v>
      </c>
      <c r="EL18" s="176" t="s">
        <v>142</v>
      </c>
      <c r="EM18" s="177" t="str">
        <f t="shared" si="79"/>
        <v xml:space="preserve"> </v>
      </c>
      <c r="EN18" s="217" t="str">
        <f>IF(EP18=0," ",VLOOKUP(EP18,PROTOKOL!$A:$F,6,FALSE))</f>
        <v xml:space="preserve"> </v>
      </c>
      <c r="EO18" s="43"/>
      <c r="EP18" s="43"/>
      <c r="EQ18" s="43"/>
      <c r="ER18" s="91" t="str">
        <f>IF(EP18=0," ",(VLOOKUP(EP18,PROTOKOL!$A$1:$E$29,2,FALSE))*EQ18)</f>
        <v xml:space="preserve"> </v>
      </c>
      <c r="ES18" s="175" t="str">
        <f t="shared" si="13"/>
        <v xml:space="preserve"> </v>
      </c>
      <c r="ET18" s="176" t="str">
        <f>IF(EP18=0," ",VLOOKUP(EP18,PROTOKOL!$A:$E,5,FALSE))</f>
        <v xml:space="preserve"> </v>
      </c>
      <c r="EU18" s="212" t="str">
        <f t="shared" ref="EU18:EU81" si="184">IF(EP18=0," ",(ES18*ET18))</f>
        <v xml:space="preserve"> </v>
      </c>
      <c r="EV18" s="176">
        <f t="shared" si="81"/>
        <v>0</v>
      </c>
      <c r="EW18" s="177" t="str">
        <f t="shared" si="82"/>
        <v xml:space="preserve"> </v>
      </c>
      <c r="EY18" s="173">
        <v>30</v>
      </c>
      <c r="EZ18" s="229"/>
      <c r="FA18" s="174" t="str">
        <f>IF(FC18=0," ",VLOOKUP(FC18,PROTOKOL!$A:$F,6,FALSE))</f>
        <v xml:space="preserve"> </v>
      </c>
      <c r="FB18" s="43"/>
      <c r="FC18" s="43"/>
      <c r="FD18" s="43"/>
      <c r="FE18" s="42" t="str">
        <f>IF(FC18=0," ",(VLOOKUP(FC18,PROTOKOL!$A$1:$E$29,2,FALSE))*FD18)</f>
        <v xml:space="preserve"> </v>
      </c>
      <c r="FF18" s="175" t="str">
        <f t="shared" si="14"/>
        <v xml:space="preserve"> </v>
      </c>
      <c r="FG18" s="212" t="str">
        <f>IF(FC18=0," ",VLOOKUP(FC18,PROTOKOL!$A:$E,5,FALSE))</f>
        <v xml:space="preserve"> </v>
      </c>
      <c r="FH18" s="176" t="s">
        <v>142</v>
      </c>
      <c r="FI18" s="177" t="str">
        <f t="shared" si="83"/>
        <v xml:space="preserve"> </v>
      </c>
      <c r="FJ18" s="217" t="str">
        <f>IF(FL18=0," ",VLOOKUP(FL18,PROTOKOL!$A:$F,6,FALSE))</f>
        <v xml:space="preserve"> </v>
      </c>
      <c r="FK18" s="43"/>
      <c r="FL18" s="43"/>
      <c r="FM18" s="43"/>
      <c r="FN18" s="91" t="str">
        <f>IF(FL18=0," ",(VLOOKUP(FL18,PROTOKOL!$A$1:$E$29,2,FALSE))*FM18)</f>
        <v xml:space="preserve"> </v>
      </c>
      <c r="FO18" s="175" t="str">
        <f t="shared" si="15"/>
        <v xml:space="preserve"> </v>
      </c>
      <c r="FP18" s="176" t="str">
        <f>IF(FL18=0," ",VLOOKUP(FL18,PROTOKOL!$A:$E,5,FALSE))</f>
        <v xml:space="preserve"> </v>
      </c>
      <c r="FQ18" s="212" t="str">
        <f t="shared" ref="FQ18:FQ81" si="185">IF(FL18=0," ",(FO18*FP18))</f>
        <v xml:space="preserve"> </v>
      </c>
      <c r="FR18" s="176">
        <f t="shared" si="85"/>
        <v>0</v>
      </c>
      <c r="FS18" s="177" t="str">
        <f t="shared" si="86"/>
        <v xml:space="preserve"> </v>
      </c>
      <c r="FU18" s="173">
        <v>30</v>
      </c>
      <c r="FV18" s="229"/>
      <c r="FW18" s="174" t="str">
        <f>IF(FY18=0," ",VLOOKUP(FY18,PROTOKOL!$A:$F,6,FALSE))</f>
        <v xml:space="preserve"> </v>
      </c>
      <c r="FX18" s="43"/>
      <c r="FY18" s="43"/>
      <c r="FZ18" s="43"/>
      <c r="GA18" s="42" t="str">
        <f>IF(FY18=0," ",(VLOOKUP(FY18,PROTOKOL!$A$1:$E$29,2,FALSE))*FZ18)</f>
        <v xml:space="preserve"> </v>
      </c>
      <c r="GB18" s="175" t="str">
        <f t="shared" si="16"/>
        <v xml:space="preserve"> </v>
      </c>
      <c r="GC18" s="212" t="str">
        <f>IF(FY18=0," ",VLOOKUP(FY18,PROTOKOL!$A:$E,5,FALSE))</f>
        <v xml:space="preserve"> </v>
      </c>
      <c r="GD18" s="176" t="s">
        <v>142</v>
      </c>
      <c r="GE18" s="177" t="str">
        <f t="shared" si="87"/>
        <v xml:space="preserve"> </v>
      </c>
      <c r="GF18" s="217" t="str">
        <f>IF(GH18=0," ",VLOOKUP(GH18,PROTOKOL!$A:$F,6,FALSE))</f>
        <v xml:space="preserve"> </v>
      </c>
      <c r="GG18" s="43"/>
      <c r="GH18" s="43"/>
      <c r="GI18" s="43"/>
      <c r="GJ18" s="91" t="str">
        <f>IF(GH18=0," ",(VLOOKUP(GH18,PROTOKOL!$A$1:$E$29,2,FALSE))*GI18)</f>
        <v xml:space="preserve"> </v>
      </c>
      <c r="GK18" s="175" t="str">
        <f t="shared" si="17"/>
        <v xml:space="preserve"> </v>
      </c>
      <c r="GL18" s="176" t="str">
        <f>IF(GH18=0," ",VLOOKUP(GH18,PROTOKOL!$A:$E,5,FALSE))</f>
        <v xml:space="preserve"> </v>
      </c>
      <c r="GM18" s="212" t="str">
        <f t="shared" ref="GM18:GM81" si="186">IF(GH18=0," ",(GK18*GL18))</f>
        <v xml:space="preserve"> </v>
      </c>
      <c r="GN18" s="176">
        <f t="shared" si="89"/>
        <v>0</v>
      </c>
      <c r="GO18" s="177" t="str">
        <f t="shared" si="90"/>
        <v xml:space="preserve"> </v>
      </c>
      <c r="GQ18" s="173">
        <v>30</v>
      </c>
      <c r="GR18" s="229"/>
      <c r="GS18" s="174" t="str">
        <f>IF(GU18=0," ",VLOOKUP(GU18,PROTOKOL!$A:$F,6,FALSE))</f>
        <v>KOKU TESTİ</v>
      </c>
      <c r="GT18" s="43">
        <v>1</v>
      </c>
      <c r="GU18" s="43">
        <v>17</v>
      </c>
      <c r="GV18" s="43">
        <v>1.5</v>
      </c>
      <c r="GW18" s="42">
        <f>IF(GU18=0," ",(VLOOKUP(GU18,PROTOKOL!$A$1:$E$29,2,FALSE))*GV18)</f>
        <v>0</v>
      </c>
      <c r="GX18" s="175">
        <f t="shared" si="18"/>
        <v>1</v>
      </c>
      <c r="GY18" s="212" t="e">
        <f>IF(GU18=0," ",VLOOKUP(GU18,PROTOKOL!$A:$E,5,FALSE))</f>
        <v>#DIV/0!</v>
      </c>
      <c r="GZ18" s="176" t="s">
        <v>142</v>
      </c>
      <c r="HA18" s="177" t="e">
        <f>IF(GU18=0," ",(GY18*GX18))/7.5*1.5</f>
        <v>#DIV/0!</v>
      </c>
      <c r="HB18" s="217" t="str">
        <f>IF(HD18=0," ",VLOOKUP(HD18,PROTOKOL!$A:$F,6,FALSE))</f>
        <v xml:space="preserve"> </v>
      </c>
      <c r="HC18" s="43"/>
      <c r="HD18" s="43"/>
      <c r="HE18" s="43"/>
      <c r="HF18" s="91" t="str">
        <f>IF(HD18=0," ",(VLOOKUP(HD18,PROTOKOL!$A$1:$E$29,2,FALSE))*HE18)</f>
        <v xml:space="preserve"> </v>
      </c>
      <c r="HG18" s="175" t="str">
        <f t="shared" si="19"/>
        <v xml:space="preserve"> </v>
      </c>
      <c r="HH18" s="176" t="str">
        <f>IF(HD18=0," ",VLOOKUP(HD18,PROTOKOL!$A:$E,5,FALSE))</f>
        <v xml:space="preserve"> </v>
      </c>
      <c r="HI18" s="212" t="str">
        <f t="shared" ref="HI18:HI81" si="187">IF(HD18=0," ",(HG18*HH18))</f>
        <v xml:space="preserve"> </v>
      </c>
      <c r="HJ18" s="176">
        <f t="shared" si="92"/>
        <v>0</v>
      </c>
      <c r="HK18" s="177" t="str">
        <f t="shared" si="93"/>
        <v xml:space="preserve"> </v>
      </c>
      <c r="HM18" s="173">
        <v>30</v>
      </c>
      <c r="HN18" s="229"/>
      <c r="HO18" s="174" t="str">
        <f>IF(HQ18=0," ",VLOOKUP(HQ18,PROTOKOL!$A:$F,6,FALSE))</f>
        <v xml:space="preserve"> </v>
      </c>
      <c r="HP18" s="43"/>
      <c r="HQ18" s="43"/>
      <c r="HR18" s="43"/>
      <c r="HS18" s="42" t="str">
        <f>IF(HQ18=0," ",(VLOOKUP(HQ18,PROTOKOL!$A$1:$E$29,2,FALSE))*HR18)</f>
        <v xml:space="preserve"> </v>
      </c>
      <c r="HT18" s="175" t="str">
        <f t="shared" si="20"/>
        <v xml:space="preserve"> </v>
      </c>
      <c r="HU18" s="212" t="str">
        <f>IF(HQ18=0," ",VLOOKUP(HQ18,PROTOKOL!$A:$E,5,FALSE))</f>
        <v xml:space="preserve"> </v>
      </c>
      <c r="HV18" s="176" t="s">
        <v>142</v>
      </c>
      <c r="HW18" s="177" t="str">
        <f t="shared" si="94"/>
        <v xml:space="preserve"> </v>
      </c>
      <c r="HX18" s="217" t="str">
        <f>IF(HZ18=0," ",VLOOKUP(HZ18,PROTOKOL!$A:$F,6,FALSE))</f>
        <v>ÜRÜN KONTROL</v>
      </c>
      <c r="HY18" s="43">
        <v>1</v>
      </c>
      <c r="HZ18" s="43">
        <v>20</v>
      </c>
      <c r="IA18" s="43">
        <v>4.5</v>
      </c>
      <c r="IB18" s="91">
        <f>IF(HZ18=0," ",(VLOOKUP(HZ18,PROTOKOL!$A$1:$E$29,2,FALSE))*IA18)</f>
        <v>0</v>
      </c>
      <c r="IC18" s="175">
        <f t="shared" si="21"/>
        <v>1</v>
      </c>
      <c r="ID18" s="176" t="e">
        <f>IF(HZ18=0," ",VLOOKUP(HZ18,PROTOKOL!$A:$E,5,FALSE))</f>
        <v>#DIV/0!</v>
      </c>
      <c r="IE18" s="212" t="e">
        <f>IF(HZ18=0," ",(IC18*ID18))/7.5*4.5</f>
        <v>#DIV/0!</v>
      </c>
      <c r="IF18" s="176">
        <f t="shared" si="96"/>
        <v>9</v>
      </c>
      <c r="IG18" s="177" t="e">
        <f t="shared" si="97"/>
        <v>#DIV/0!</v>
      </c>
      <c r="II18" s="173">
        <v>30</v>
      </c>
      <c r="IJ18" s="229"/>
      <c r="IK18" s="174" t="str">
        <f>IF(IM18=0," ",VLOOKUP(IM18,PROTOKOL!$A:$F,6,FALSE))</f>
        <v xml:space="preserve"> </v>
      </c>
      <c r="IL18" s="43"/>
      <c r="IM18" s="43"/>
      <c r="IN18" s="43"/>
      <c r="IO18" s="42" t="str">
        <f>IF(IM18=0," ",(VLOOKUP(IM18,PROTOKOL!$A$1:$E$29,2,FALSE))*IN18)</f>
        <v xml:space="preserve"> </v>
      </c>
      <c r="IP18" s="175" t="str">
        <f t="shared" si="22"/>
        <v xml:space="preserve"> </v>
      </c>
      <c r="IQ18" s="212" t="str">
        <f>IF(IM18=0," ",VLOOKUP(IM18,PROTOKOL!$A:$E,5,FALSE))</f>
        <v xml:space="preserve"> </v>
      </c>
      <c r="IR18" s="176" t="s">
        <v>142</v>
      </c>
      <c r="IS18" s="177" t="str">
        <f t="shared" si="98"/>
        <v xml:space="preserve"> </v>
      </c>
      <c r="IT18" s="217" t="str">
        <f>IF(IV18=0," ",VLOOKUP(IV18,PROTOKOL!$A:$F,6,FALSE))</f>
        <v xml:space="preserve"> </v>
      </c>
      <c r="IU18" s="43"/>
      <c r="IV18" s="43"/>
      <c r="IW18" s="43"/>
      <c r="IX18" s="91" t="str">
        <f>IF(IV18=0," ",(VLOOKUP(IV18,PROTOKOL!$A$1:$E$29,2,FALSE))*IW18)</f>
        <v xml:space="preserve"> </v>
      </c>
      <c r="IY18" s="175" t="str">
        <f t="shared" si="23"/>
        <v xml:space="preserve"> </v>
      </c>
      <c r="IZ18" s="176" t="str">
        <f>IF(IV18=0," ",VLOOKUP(IV18,PROTOKOL!$A:$E,5,FALSE))</f>
        <v xml:space="preserve"> </v>
      </c>
      <c r="JA18" s="212" t="str">
        <f t="shared" ref="JA18:JA81" si="188">IF(IV18=0," ",(IY18*IZ18))</f>
        <v xml:space="preserve"> </v>
      </c>
      <c r="JB18" s="176">
        <f t="shared" si="100"/>
        <v>0</v>
      </c>
      <c r="JC18" s="177" t="str">
        <f t="shared" si="101"/>
        <v xml:space="preserve"> </v>
      </c>
      <c r="JE18" s="173">
        <v>30</v>
      </c>
      <c r="JF18" s="229"/>
      <c r="JG18" s="174" t="str">
        <f>IF(JI18=0," ",VLOOKUP(JI18,PROTOKOL!$A:$F,6,FALSE))</f>
        <v xml:space="preserve"> </v>
      </c>
      <c r="JH18" s="43"/>
      <c r="JI18" s="43"/>
      <c r="JJ18" s="43"/>
      <c r="JK18" s="42" t="str">
        <f>IF(JI18=0," ",(VLOOKUP(JI18,PROTOKOL!$A$1:$E$29,2,FALSE))*JJ18)</f>
        <v xml:space="preserve"> </v>
      </c>
      <c r="JL18" s="175" t="str">
        <f t="shared" si="24"/>
        <v xml:space="preserve"> </v>
      </c>
      <c r="JM18" s="212" t="str">
        <f>IF(JI18=0," ",VLOOKUP(JI18,PROTOKOL!$A:$E,5,FALSE))</f>
        <v xml:space="preserve"> </v>
      </c>
      <c r="JN18" s="176" t="s">
        <v>142</v>
      </c>
      <c r="JO18" s="177" t="str">
        <f t="shared" si="102"/>
        <v xml:space="preserve"> </v>
      </c>
      <c r="JP18" s="217" t="str">
        <f>IF(JR18=0," ",VLOOKUP(JR18,PROTOKOL!$A:$F,6,FALSE))</f>
        <v xml:space="preserve"> </v>
      </c>
      <c r="JQ18" s="43"/>
      <c r="JR18" s="43"/>
      <c r="JS18" s="43"/>
      <c r="JT18" s="91" t="str">
        <f>IF(JR18=0," ",(VLOOKUP(JR18,PROTOKOL!$A$1:$E$29,2,FALSE))*JS18)</f>
        <v xml:space="preserve"> </v>
      </c>
      <c r="JU18" s="175" t="str">
        <f t="shared" si="25"/>
        <v xml:space="preserve"> </v>
      </c>
      <c r="JV18" s="176" t="str">
        <f>IF(JR18=0," ",VLOOKUP(JR18,PROTOKOL!$A:$E,5,FALSE))</f>
        <v xml:space="preserve"> </v>
      </c>
      <c r="JW18" s="212" t="str">
        <f t="shared" ref="JW18:JW81" si="189">IF(JR18=0," ",(JU18*JV18))</f>
        <v xml:space="preserve"> </v>
      </c>
      <c r="JX18" s="176">
        <f t="shared" si="104"/>
        <v>0</v>
      </c>
      <c r="JY18" s="177" t="str">
        <f t="shared" si="105"/>
        <v xml:space="preserve"> </v>
      </c>
      <c r="KA18" s="173">
        <v>30</v>
      </c>
      <c r="KB18" s="229"/>
      <c r="KC18" s="174" t="str">
        <f>IF(KE18=0," ",VLOOKUP(KE18,PROTOKOL!$A:$F,6,FALSE))</f>
        <v>ÜRÜN KONTROL</v>
      </c>
      <c r="KD18" s="43">
        <v>1</v>
      </c>
      <c r="KE18" s="43">
        <v>20</v>
      </c>
      <c r="KF18" s="43">
        <v>1</v>
      </c>
      <c r="KG18" s="42">
        <f>IF(KE18=0," ",(VLOOKUP(KE18,PROTOKOL!$A$1:$E$29,2,FALSE))*KF18)</f>
        <v>0</v>
      </c>
      <c r="KH18" s="175">
        <f t="shared" si="26"/>
        <v>1</v>
      </c>
      <c r="KI18" s="212" t="e">
        <f>IF(KE18=0," ",VLOOKUP(KE18,PROTOKOL!$A:$E,5,FALSE))</f>
        <v>#DIV/0!</v>
      </c>
      <c r="KJ18" s="176" t="s">
        <v>142</v>
      </c>
      <c r="KK18" s="177" t="e">
        <f>IF(KE18=0," ",(KI18*KH18))/7.5*1</f>
        <v>#DIV/0!</v>
      </c>
      <c r="KL18" s="217" t="str">
        <f>IF(KN18=0," ",VLOOKUP(KN18,PROTOKOL!$A:$F,6,FALSE))</f>
        <v xml:space="preserve"> </v>
      </c>
      <c r="KM18" s="43"/>
      <c r="KN18" s="43"/>
      <c r="KO18" s="43"/>
      <c r="KP18" s="91" t="str">
        <f>IF(KN18=0," ",(VLOOKUP(KN18,PROTOKOL!$A$1:$E$29,2,FALSE))*KO18)</f>
        <v xml:space="preserve"> </v>
      </c>
      <c r="KQ18" s="175" t="str">
        <f t="shared" si="27"/>
        <v xml:space="preserve"> </v>
      </c>
      <c r="KR18" s="176" t="str">
        <f>IF(KN18=0," ",VLOOKUP(KN18,PROTOKOL!$A:$E,5,FALSE))</f>
        <v xml:space="preserve"> </v>
      </c>
      <c r="KS18" s="212" t="str">
        <f t="shared" ref="KS18:KS81" si="190">IF(KN18=0," ",(KQ18*KR18))</f>
        <v xml:space="preserve"> </v>
      </c>
      <c r="KT18" s="176">
        <f t="shared" si="106"/>
        <v>0</v>
      </c>
      <c r="KU18" s="177" t="str">
        <f t="shared" si="107"/>
        <v xml:space="preserve"> </v>
      </c>
      <c r="KW18" s="173">
        <v>30</v>
      </c>
      <c r="KX18" s="229"/>
      <c r="KY18" s="174" t="str">
        <f>IF(LA18=0," ",VLOOKUP(LA18,PROTOKOL!$A:$F,6,FALSE))</f>
        <v xml:space="preserve"> </v>
      </c>
      <c r="KZ18" s="43"/>
      <c r="LA18" s="43"/>
      <c r="LB18" s="43"/>
      <c r="LC18" s="42" t="str">
        <f>IF(LA18=0," ",(VLOOKUP(LA18,PROTOKOL!$A$1:$E$29,2,FALSE))*LB18)</f>
        <v xml:space="preserve"> </v>
      </c>
      <c r="LD18" s="175" t="str">
        <f t="shared" si="28"/>
        <v xml:space="preserve"> </v>
      </c>
      <c r="LE18" s="212" t="str">
        <f>IF(LA18=0," ",VLOOKUP(LA18,PROTOKOL!$A:$E,5,FALSE))</f>
        <v xml:space="preserve"> </v>
      </c>
      <c r="LF18" s="176" t="s">
        <v>142</v>
      </c>
      <c r="LG18" s="177" t="str">
        <f t="shared" si="108"/>
        <v xml:space="preserve"> </v>
      </c>
      <c r="LH18" s="217" t="str">
        <f>IF(LJ18=0," ",VLOOKUP(LJ18,PROTOKOL!$A:$F,6,FALSE))</f>
        <v xml:space="preserve"> </v>
      </c>
      <c r="LI18" s="43"/>
      <c r="LJ18" s="43"/>
      <c r="LK18" s="43"/>
      <c r="LL18" s="91" t="str">
        <f>IF(LJ18=0," ",(VLOOKUP(LJ18,PROTOKOL!$A$1:$E$29,2,FALSE))*LK18)</f>
        <v xml:space="preserve"> </v>
      </c>
      <c r="LM18" s="175" t="str">
        <f t="shared" si="29"/>
        <v xml:space="preserve"> </v>
      </c>
      <c r="LN18" s="176" t="str">
        <f>IF(LJ18=0," ",VLOOKUP(LJ18,PROTOKOL!$A:$E,5,FALSE))</f>
        <v xml:space="preserve"> </v>
      </c>
      <c r="LO18" s="212" t="str">
        <f t="shared" ref="LO18:LO81" si="191">IF(LJ18=0," ",(LM18*LN18))</f>
        <v xml:space="preserve"> </v>
      </c>
      <c r="LP18" s="176">
        <f t="shared" si="110"/>
        <v>0</v>
      </c>
      <c r="LQ18" s="177" t="str">
        <f t="shared" si="111"/>
        <v xml:space="preserve"> </v>
      </c>
      <c r="LS18" s="173">
        <v>30</v>
      </c>
      <c r="LT18" s="229"/>
      <c r="LU18" s="174" t="str">
        <f>IF(LW18=0," ",VLOOKUP(LW18,PROTOKOL!$A:$F,6,FALSE))</f>
        <v xml:space="preserve"> </v>
      </c>
      <c r="LV18" s="43"/>
      <c r="LW18" s="43"/>
      <c r="LX18" s="43"/>
      <c r="LY18" s="42" t="str">
        <f>IF(LW18=0," ",(VLOOKUP(LW18,PROTOKOL!$A$1:$E$29,2,FALSE))*LX18)</f>
        <v xml:space="preserve"> </v>
      </c>
      <c r="LZ18" s="175" t="str">
        <f t="shared" si="30"/>
        <v xml:space="preserve"> </v>
      </c>
      <c r="MA18" s="212" t="str">
        <f>IF(LW18=0," ",VLOOKUP(LW18,PROTOKOL!$A:$E,5,FALSE))</f>
        <v xml:space="preserve"> </v>
      </c>
      <c r="MB18" s="176" t="s">
        <v>142</v>
      </c>
      <c r="MC18" s="177" t="str">
        <f t="shared" si="175"/>
        <v xml:space="preserve"> </v>
      </c>
      <c r="MD18" s="217" t="str">
        <f>IF(MF18=0," ",VLOOKUP(MF18,PROTOKOL!$A:$F,6,FALSE))</f>
        <v xml:space="preserve"> </v>
      </c>
      <c r="ME18" s="43"/>
      <c r="MF18" s="43"/>
      <c r="MG18" s="43"/>
      <c r="MH18" s="91" t="str">
        <f>IF(MF18=0," ",(VLOOKUP(MF18,PROTOKOL!$A$1:$E$29,2,FALSE))*MG18)</f>
        <v xml:space="preserve"> </v>
      </c>
      <c r="MI18" s="175" t="str">
        <f t="shared" si="31"/>
        <v xml:space="preserve"> </v>
      </c>
      <c r="MJ18" s="176" t="str">
        <f>IF(MF18=0," ",VLOOKUP(MF18,PROTOKOL!$A:$E,5,FALSE))</f>
        <v xml:space="preserve"> </v>
      </c>
      <c r="MK18" s="212" t="str">
        <f t="shared" ref="MK18:MK81" si="192">IF(MF18=0," ",(MI18*MJ18))</f>
        <v xml:space="preserve"> </v>
      </c>
      <c r="ML18" s="176">
        <f t="shared" si="113"/>
        <v>0</v>
      </c>
      <c r="MM18" s="177" t="str">
        <f t="shared" si="114"/>
        <v xml:space="preserve"> </v>
      </c>
      <c r="MO18" s="173">
        <v>30</v>
      </c>
      <c r="MP18" s="229"/>
      <c r="MQ18" s="174" t="str">
        <f>IF(MS18=0," ",VLOOKUP(MS18,PROTOKOL!$A:$F,6,FALSE))</f>
        <v xml:space="preserve"> </v>
      </c>
      <c r="MR18" s="43"/>
      <c r="MS18" s="43"/>
      <c r="MT18" s="43"/>
      <c r="MU18" s="42" t="str">
        <f>IF(MS18=0," ",(VLOOKUP(MS18,PROTOKOL!$A$1:$E$29,2,FALSE))*MT18)</f>
        <v xml:space="preserve"> </v>
      </c>
      <c r="MV18" s="175" t="str">
        <f t="shared" si="32"/>
        <v xml:space="preserve"> </v>
      </c>
      <c r="MW18" s="212" t="str">
        <f>IF(MS18=0," ",VLOOKUP(MS18,PROTOKOL!$A:$E,5,FALSE))</f>
        <v xml:space="preserve"> </v>
      </c>
      <c r="MX18" s="176" t="s">
        <v>142</v>
      </c>
      <c r="MY18" s="177" t="str">
        <f t="shared" si="115"/>
        <v xml:space="preserve"> </v>
      </c>
      <c r="MZ18" s="217" t="str">
        <f>IF(NB18=0," ",VLOOKUP(NB18,PROTOKOL!$A:$F,6,FALSE))</f>
        <v xml:space="preserve"> </v>
      </c>
      <c r="NA18" s="43"/>
      <c r="NB18" s="43"/>
      <c r="NC18" s="43"/>
      <c r="ND18" s="91" t="str">
        <f>IF(NB18=0," ",(VLOOKUP(NB18,PROTOKOL!$A$1:$E$29,2,FALSE))*NC18)</f>
        <v xml:space="preserve"> </v>
      </c>
      <c r="NE18" s="175" t="str">
        <f t="shared" si="33"/>
        <v xml:space="preserve"> </v>
      </c>
      <c r="NF18" s="176" t="str">
        <f>IF(NB18=0," ",VLOOKUP(NB18,PROTOKOL!$A:$E,5,FALSE))</f>
        <v xml:space="preserve"> </v>
      </c>
      <c r="NG18" s="212" t="str">
        <f t="shared" ref="NG18:NG81" si="193">IF(NB18=0," ",(NE18*NF18))</f>
        <v xml:space="preserve"> </v>
      </c>
      <c r="NH18" s="176">
        <f t="shared" si="117"/>
        <v>0</v>
      </c>
      <c r="NI18" s="177" t="str">
        <f t="shared" si="118"/>
        <v xml:space="preserve"> </v>
      </c>
      <c r="NK18" s="173">
        <v>30</v>
      </c>
      <c r="NL18" s="229"/>
      <c r="NM18" s="174" t="str">
        <f>IF(NO18=0," ",VLOOKUP(NO18,PROTOKOL!$A:$F,6,FALSE))</f>
        <v>PERDE KESME SULU SİST.</v>
      </c>
      <c r="NN18" s="43">
        <v>130</v>
      </c>
      <c r="NO18" s="43">
        <v>8</v>
      </c>
      <c r="NP18" s="43">
        <v>6.5</v>
      </c>
      <c r="NQ18" s="42">
        <f>IF(NO18=0," ",(VLOOKUP(NO18,PROTOKOL!$A$1:$E$29,2,FALSE))*NP18)</f>
        <v>84.933333333333337</v>
      </c>
      <c r="NR18" s="175">
        <f t="shared" si="34"/>
        <v>45.066666666666663</v>
      </c>
      <c r="NS18" s="212">
        <f>IF(NO18=0," ",VLOOKUP(NO18,PROTOKOL!$A:$E,5,FALSE))</f>
        <v>0.69150084134615386</v>
      </c>
      <c r="NT18" s="176" t="s">
        <v>142</v>
      </c>
      <c r="NU18" s="177">
        <f t="shared" si="119"/>
        <v>31.163637916666666</v>
      </c>
      <c r="NV18" s="217" t="str">
        <f>IF(NX18=0," ",VLOOKUP(NX18,PROTOKOL!$A:$F,6,FALSE))</f>
        <v xml:space="preserve"> </v>
      </c>
      <c r="NW18" s="43"/>
      <c r="NX18" s="43"/>
      <c r="NY18" s="43"/>
      <c r="NZ18" s="91" t="str">
        <f>IF(NX18=0," ",(VLOOKUP(NX18,PROTOKOL!$A$1:$E$29,2,FALSE))*NY18)</f>
        <v xml:space="preserve"> </v>
      </c>
      <c r="OA18" s="175" t="str">
        <f t="shared" si="35"/>
        <v xml:space="preserve"> </v>
      </c>
      <c r="OB18" s="176" t="str">
        <f>IF(NX18=0," ",VLOOKUP(NX18,PROTOKOL!$A:$E,5,FALSE))</f>
        <v xml:space="preserve"> </v>
      </c>
      <c r="OC18" s="212" t="str">
        <f t="shared" ref="OC18:OC81" si="194">IF(NX18=0," ",(OA18*OB18))</f>
        <v xml:space="preserve"> </v>
      </c>
      <c r="OD18" s="176">
        <f t="shared" si="120"/>
        <v>0</v>
      </c>
      <c r="OE18" s="177" t="str">
        <f t="shared" si="121"/>
        <v xml:space="preserve"> </v>
      </c>
      <c r="OG18" s="173">
        <v>30</v>
      </c>
      <c r="OH18" s="229"/>
      <c r="OI18" s="174" t="str">
        <f>IF(OK18=0," ",VLOOKUP(OK18,PROTOKOL!$A:$F,6,FALSE))</f>
        <v xml:space="preserve"> </v>
      </c>
      <c r="OJ18" s="43"/>
      <c r="OK18" s="43"/>
      <c r="OL18" s="43"/>
      <c r="OM18" s="42" t="str">
        <f>IF(OK18=0," ",(VLOOKUP(OK18,PROTOKOL!$A$1:$E$29,2,FALSE))*OL18)</f>
        <v xml:space="preserve"> </v>
      </c>
      <c r="ON18" s="175" t="str">
        <f t="shared" si="36"/>
        <v xml:space="preserve"> </v>
      </c>
      <c r="OO18" s="212" t="str">
        <f>IF(OK18=0," ",VLOOKUP(OK18,PROTOKOL!$A:$E,5,FALSE))</f>
        <v xml:space="preserve"> </v>
      </c>
      <c r="OP18" s="176" t="s">
        <v>142</v>
      </c>
      <c r="OQ18" s="177" t="str">
        <f t="shared" si="177"/>
        <v xml:space="preserve"> </v>
      </c>
      <c r="OR18" s="217" t="str">
        <f>IF(OT18=0," ",VLOOKUP(OT18,PROTOKOL!$A:$F,6,FALSE))</f>
        <v xml:space="preserve"> </v>
      </c>
      <c r="OS18" s="43"/>
      <c r="OT18" s="43"/>
      <c r="OU18" s="43"/>
      <c r="OV18" s="91" t="str">
        <f>IF(OT18=0," ",(VLOOKUP(OT18,PROTOKOL!$A$1:$E$29,2,FALSE))*OU18)</f>
        <v xml:space="preserve"> </v>
      </c>
      <c r="OW18" s="175" t="str">
        <f t="shared" si="37"/>
        <v xml:space="preserve"> </v>
      </c>
      <c r="OX18" s="176" t="str">
        <f>IF(OT18=0," ",VLOOKUP(OT18,PROTOKOL!$A:$E,5,FALSE))</f>
        <v xml:space="preserve"> </v>
      </c>
      <c r="OY18" s="212" t="str">
        <f t="shared" ref="OY18:OY81" si="195">IF(OT18=0," ",(OW18*OX18))</f>
        <v xml:space="preserve"> </v>
      </c>
      <c r="OZ18" s="176">
        <f t="shared" si="123"/>
        <v>0</v>
      </c>
      <c r="PA18" s="177" t="str">
        <f t="shared" si="124"/>
        <v xml:space="preserve"> </v>
      </c>
      <c r="PC18" s="173">
        <v>30</v>
      </c>
      <c r="PD18" s="229"/>
      <c r="PE18" s="174" t="str">
        <f>IF(PG18=0," ",VLOOKUP(PG18,PROTOKOL!$A:$F,6,FALSE))</f>
        <v xml:space="preserve"> </v>
      </c>
      <c r="PF18" s="43"/>
      <c r="PG18" s="43"/>
      <c r="PH18" s="43"/>
      <c r="PI18" s="42" t="str">
        <f>IF(PG18=0," ",(VLOOKUP(PG18,PROTOKOL!$A$1:$E$29,2,FALSE))*PH18)</f>
        <v xml:space="preserve"> </v>
      </c>
      <c r="PJ18" s="175" t="str">
        <f t="shared" si="38"/>
        <v xml:space="preserve"> </v>
      </c>
      <c r="PK18" s="212" t="str">
        <f>IF(PG18=0," ",VLOOKUP(PG18,PROTOKOL!$A:$E,5,FALSE))</f>
        <v xml:space="preserve"> </v>
      </c>
      <c r="PL18" s="176" t="s">
        <v>142</v>
      </c>
      <c r="PM18" s="177" t="str">
        <f t="shared" si="178"/>
        <v xml:space="preserve"> </v>
      </c>
      <c r="PN18" s="217" t="str">
        <f>IF(PP18=0," ",VLOOKUP(PP18,PROTOKOL!$A:$F,6,FALSE))</f>
        <v xml:space="preserve"> </v>
      </c>
      <c r="PO18" s="43"/>
      <c r="PP18" s="43"/>
      <c r="PQ18" s="43"/>
      <c r="PR18" s="91" t="str">
        <f>IF(PP18=0," ",(VLOOKUP(PP18,PROTOKOL!$A$1:$E$29,2,FALSE))*PQ18)</f>
        <v xml:space="preserve"> </v>
      </c>
      <c r="PS18" s="175" t="str">
        <f t="shared" si="39"/>
        <v xml:space="preserve"> </v>
      </c>
      <c r="PT18" s="176" t="str">
        <f>IF(PP18=0," ",VLOOKUP(PP18,PROTOKOL!$A:$E,5,FALSE))</f>
        <v xml:space="preserve"> </v>
      </c>
      <c r="PU18" s="212" t="str">
        <f t="shared" ref="PU18:PU81" si="196">IF(PP18=0," ",(PS18*PT18))</f>
        <v xml:space="preserve"> </v>
      </c>
      <c r="PV18" s="176">
        <f t="shared" si="126"/>
        <v>0</v>
      </c>
      <c r="PW18" s="177" t="str">
        <f t="shared" si="127"/>
        <v xml:space="preserve"> </v>
      </c>
      <c r="PY18" s="173">
        <v>30</v>
      </c>
      <c r="PZ18" s="229"/>
      <c r="QA18" s="174" t="str">
        <f>IF(QC18=0," ",VLOOKUP(QC18,PROTOKOL!$A:$F,6,FALSE))</f>
        <v xml:space="preserve"> </v>
      </c>
      <c r="QB18" s="43"/>
      <c r="QC18" s="43"/>
      <c r="QD18" s="43"/>
      <c r="QE18" s="42" t="str">
        <f>IF(QC18=0," ",(VLOOKUP(QC18,PROTOKOL!$A$1:$E$29,2,FALSE))*QD18)</f>
        <v xml:space="preserve"> </v>
      </c>
      <c r="QF18" s="175" t="str">
        <f t="shared" si="40"/>
        <v xml:space="preserve"> </v>
      </c>
      <c r="QG18" s="212" t="str">
        <f>IF(QC18=0," ",VLOOKUP(QC18,PROTOKOL!$A:$E,5,FALSE))</f>
        <v xml:space="preserve"> </v>
      </c>
      <c r="QH18" s="176" t="s">
        <v>142</v>
      </c>
      <c r="QI18" s="177" t="str">
        <f t="shared" si="128"/>
        <v xml:space="preserve"> </v>
      </c>
      <c r="QJ18" s="217" t="str">
        <f>IF(QL18=0," ",VLOOKUP(QL18,PROTOKOL!$A:$F,6,FALSE))</f>
        <v xml:space="preserve"> </v>
      </c>
      <c r="QK18" s="43"/>
      <c r="QL18" s="43"/>
      <c r="QM18" s="43"/>
      <c r="QN18" s="91" t="str">
        <f>IF(QL18=0," ",(VLOOKUP(QL18,PROTOKOL!$A$1:$E$29,2,FALSE))*QM18)</f>
        <v xml:space="preserve"> </v>
      </c>
      <c r="QO18" s="175" t="str">
        <f t="shared" si="41"/>
        <v xml:space="preserve"> </v>
      </c>
      <c r="QP18" s="176" t="str">
        <f>IF(QL18=0," ",VLOOKUP(QL18,PROTOKOL!$A:$E,5,FALSE))</f>
        <v xml:space="preserve"> </v>
      </c>
      <c r="QQ18" s="212" t="str">
        <f t="shared" ref="QQ18:QQ81" si="197">IF(QL18=0," ",(QO18*QP18))</f>
        <v xml:space="preserve"> </v>
      </c>
      <c r="QR18" s="176">
        <f t="shared" si="130"/>
        <v>0</v>
      </c>
      <c r="QS18" s="177" t="str">
        <f t="shared" si="131"/>
        <v xml:space="preserve"> </v>
      </c>
      <c r="QU18" s="173">
        <v>30</v>
      </c>
      <c r="QV18" s="229"/>
      <c r="QW18" s="174" t="str">
        <f>IF(QY18=0," ",VLOOKUP(QY18,PROTOKOL!$A:$F,6,FALSE))</f>
        <v xml:space="preserve"> </v>
      </c>
      <c r="QX18" s="43"/>
      <c r="QY18" s="43"/>
      <c r="QZ18" s="43"/>
      <c r="RA18" s="42" t="str">
        <f>IF(QY18=0," ",(VLOOKUP(QY18,PROTOKOL!$A$1:$E$29,2,FALSE))*QZ18)</f>
        <v xml:space="preserve"> </v>
      </c>
      <c r="RB18" s="175" t="str">
        <f t="shared" si="42"/>
        <v xml:space="preserve"> </v>
      </c>
      <c r="RC18" s="212" t="str">
        <f>IF(QY18=0," ",VLOOKUP(QY18,PROTOKOL!$A:$E,5,FALSE))</f>
        <v xml:space="preserve"> </v>
      </c>
      <c r="RD18" s="176" t="s">
        <v>142</v>
      </c>
      <c r="RE18" s="177" t="str">
        <f t="shared" si="132"/>
        <v xml:space="preserve"> </v>
      </c>
      <c r="RF18" s="217" t="str">
        <f>IF(RH18=0," ",VLOOKUP(RH18,PROTOKOL!$A:$F,6,FALSE))</f>
        <v xml:space="preserve"> </v>
      </c>
      <c r="RG18" s="43"/>
      <c r="RH18" s="43"/>
      <c r="RI18" s="43"/>
      <c r="RJ18" s="91" t="str">
        <f>IF(RH18=0," ",(VLOOKUP(RH18,PROTOKOL!$A$1:$E$29,2,FALSE))*RI18)</f>
        <v xml:space="preserve"> </v>
      </c>
      <c r="RK18" s="175" t="str">
        <f t="shared" si="43"/>
        <v xml:space="preserve"> </v>
      </c>
      <c r="RL18" s="176" t="str">
        <f>IF(RH18=0," ",VLOOKUP(RH18,PROTOKOL!$A:$E,5,FALSE))</f>
        <v xml:space="preserve"> </v>
      </c>
      <c r="RM18" s="212" t="str">
        <f t="shared" ref="RM18:RM81" si="198">IF(RH18=0," ",(RK18*RL18))</f>
        <v xml:space="preserve"> </v>
      </c>
      <c r="RN18" s="176">
        <f t="shared" si="134"/>
        <v>0</v>
      </c>
      <c r="RO18" s="177" t="str">
        <f t="shared" si="135"/>
        <v xml:space="preserve"> </v>
      </c>
      <c r="RQ18" s="173">
        <v>30</v>
      </c>
      <c r="RR18" s="229"/>
      <c r="RS18" s="174" t="str">
        <f>IF(RU18=0," ",VLOOKUP(RU18,PROTOKOL!$A:$F,6,FALSE))</f>
        <v xml:space="preserve"> </v>
      </c>
      <c r="RT18" s="43"/>
      <c r="RU18" s="43"/>
      <c r="RV18" s="43"/>
      <c r="RW18" s="42" t="str">
        <f>IF(RU18=0," ",(VLOOKUP(RU18,PROTOKOL!$A$1:$E$29,2,FALSE))*RV18)</f>
        <v xml:space="preserve"> </v>
      </c>
      <c r="RX18" s="175" t="str">
        <f t="shared" si="44"/>
        <v xml:space="preserve"> </v>
      </c>
      <c r="RY18" s="212" t="str">
        <f>IF(RU18=0," ",VLOOKUP(RU18,PROTOKOL!$A:$E,5,FALSE))</f>
        <v xml:space="preserve"> </v>
      </c>
      <c r="RZ18" s="176" t="s">
        <v>142</v>
      </c>
      <c r="SA18" s="177" t="str">
        <f t="shared" si="179"/>
        <v xml:space="preserve"> </v>
      </c>
      <c r="SB18" s="217" t="str">
        <f>IF(SD18=0," ",VLOOKUP(SD18,PROTOKOL!$A:$F,6,FALSE))</f>
        <v xml:space="preserve"> </v>
      </c>
      <c r="SC18" s="43"/>
      <c r="SD18" s="43"/>
      <c r="SE18" s="43"/>
      <c r="SF18" s="91" t="str">
        <f>IF(SD18=0," ",(VLOOKUP(SD18,PROTOKOL!$A$1:$E$29,2,FALSE))*SE18)</f>
        <v xml:space="preserve"> </v>
      </c>
      <c r="SG18" s="175" t="str">
        <f t="shared" si="45"/>
        <v xml:space="preserve"> </v>
      </c>
      <c r="SH18" s="176" t="str">
        <f>IF(SD18=0," ",VLOOKUP(SD18,PROTOKOL!$A:$E,5,FALSE))</f>
        <v xml:space="preserve"> </v>
      </c>
      <c r="SI18" s="212" t="str">
        <f t="shared" ref="SI18:SI81" si="199">IF(SD18=0," ",(SG18*SH18))</f>
        <v xml:space="preserve"> </v>
      </c>
      <c r="SJ18" s="176">
        <f t="shared" si="137"/>
        <v>0</v>
      </c>
      <c r="SK18" s="177" t="str">
        <f t="shared" si="138"/>
        <v xml:space="preserve"> </v>
      </c>
      <c r="SM18" s="173">
        <v>30</v>
      </c>
      <c r="SN18" s="229"/>
      <c r="SO18" s="174" t="str">
        <f>IF(SQ18=0," ",VLOOKUP(SQ18,PROTOKOL!$A:$F,6,FALSE))</f>
        <v xml:space="preserve"> </v>
      </c>
      <c r="SP18" s="43"/>
      <c r="SQ18" s="43"/>
      <c r="SR18" s="43"/>
      <c r="SS18" s="42" t="str">
        <f>IF(SQ18=0," ",(VLOOKUP(SQ18,PROTOKOL!$A$1:$E$29,2,FALSE))*SR18)</f>
        <v xml:space="preserve"> </v>
      </c>
      <c r="ST18" s="175" t="str">
        <f t="shared" si="46"/>
        <v xml:space="preserve"> </v>
      </c>
      <c r="SU18" s="212" t="str">
        <f>IF(SQ18=0," ",VLOOKUP(SQ18,PROTOKOL!$A:$E,5,FALSE))</f>
        <v xml:space="preserve"> </v>
      </c>
      <c r="SV18" s="176" t="s">
        <v>142</v>
      </c>
      <c r="SW18" s="177" t="str">
        <f t="shared" si="139"/>
        <v xml:space="preserve"> </v>
      </c>
      <c r="SX18" s="217" t="str">
        <f>IF(SZ18=0," ",VLOOKUP(SZ18,PROTOKOL!$A:$F,6,FALSE))</f>
        <v xml:space="preserve"> </v>
      </c>
      <c r="SY18" s="43"/>
      <c r="SZ18" s="43"/>
      <c r="TA18" s="43"/>
      <c r="TB18" s="91" t="str">
        <f>IF(SZ18=0," ",(VLOOKUP(SZ18,PROTOKOL!$A$1:$E$29,2,FALSE))*TA18)</f>
        <v xml:space="preserve"> </v>
      </c>
      <c r="TC18" s="175" t="str">
        <f t="shared" si="47"/>
        <v xml:space="preserve"> </v>
      </c>
      <c r="TD18" s="176" t="str">
        <f>IF(SZ18=0," ",VLOOKUP(SZ18,PROTOKOL!$A:$E,5,FALSE))</f>
        <v xml:space="preserve"> </v>
      </c>
      <c r="TE18" s="212" t="str">
        <f t="shared" ref="TE18:TE81" si="200">IF(SZ18=0," ",(TC18*TD18))</f>
        <v xml:space="preserve"> </v>
      </c>
      <c r="TF18" s="176">
        <f t="shared" si="141"/>
        <v>0</v>
      </c>
      <c r="TG18" s="177" t="str">
        <f t="shared" si="142"/>
        <v xml:space="preserve"> </v>
      </c>
      <c r="TI18" s="173">
        <v>30</v>
      </c>
      <c r="TJ18" s="229"/>
      <c r="TK18" s="174" t="str">
        <f>IF(TM18=0," ",VLOOKUP(TM18,PROTOKOL!$A:$F,6,FALSE))</f>
        <v xml:space="preserve"> </v>
      </c>
      <c r="TL18" s="43"/>
      <c r="TM18" s="43"/>
      <c r="TN18" s="43"/>
      <c r="TO18" s="42" t="str">
        <f>IF(TM18=0," ",(VLOOKUP(TM18,PROTOKOL!$A$1:$E$29,2,FALSE))*TN18)</f>
        <v xml:space="preserve"> </v>
      </c>
      <c r="TP18" s="175" t="str">
        <f t="shared" si="48"/>
        <v xml:space="preserve"> </v>
      </c>
      <c r="TQ18" s="212" t="str">
        <f>IF(TM18=0," ",VLOOKUP(TM18,PROTOKOL!$A:$E,5,FALSE))</f>
        <v xml:space="preserve"> </v>
      </c>
      <c r="TR18" s="176" t="s">
        <v>142</v>
      </c>
      <c r="TS18" s="177" t="str">
        <f t="shared" si="143"/>
        <v xml:space="preserve"> </v>
      </c>
      <c r="TT18" s="217" t="str">
        <f>IF(TV18=0," ",VLOOKUP(TV18,PROTOKOL!$A:$F,6,FALSE))</f>
        <v xml:space="preserve"> </v>
      </c>
      <c r="TU18" s="43"/>
      <c r="TV18" s="43"/>
      <c r="TW18" s="43"/>
      <c r="TX18" s="91" t="str">
        <f>IF(TV18=0," ",(VLOOKUP(TV18,PROTOKOL!$A$1:$E$29,2,FALSE))*TW18)</f>
        <v xml:space="preserve"> </v>
      </c>
      <c r="TY18" s="175" t="str">
        <f t="shared" si="49"/>
        <v xml:space="preserve"> </v>
      </c>
      <c r="TZ18" s="176" t="str">
        <f>IF(TV18=0," ",VLOOKUP(TV18,PROTOKOL!$A:$E,5,FALSE))</f>
        <v xml:space="preserve"> </v>
      </c>
      <c r="UA18" s="212" t="str">
        <f t="shared" ref="UA18:UA81" si="201">IF(TV18=0," ",(TY18*TZ18))</f>
        <v xml:space="preserve"> </v>
      </c>
      <c r="UB18" s="176">
        <f t="shared" si="145"/>
        <v>0</v>
      </c>
      <c r="UC18" s="177" t="str">
        <f t="shared" si="146"/>
        <v xml:space="preserve"> </v>
      </c>
      <c r="UE18" s="173">
        <v>30</v>
      </c>
      <c r="UF18" s="229"/>
      <c r="UG18" s="174" t="str">
        <f>IF(UI18=0," ",VLOOKUP(UI18,PROTOKOL!$A:$F,6,FALSE))</f>
        <v xml:space="preserve"> </v>
      </c>
      <c r="UH18" s="43"/>
      <c r="UI18" s="43"/>
      <c r="UJ18" s="43"/>
      <c r="UK18" s="42" t="str">
        <f>IF(UI18=0," ",(VLOOKUP(UI18,PROTOKOL!$A$1:$E$29,2,FALSE))*UJ18)</f>
        <v xml:space="preserve"> </v>
      </c>
      <c r="UL18" s="175" t="str">
        <f t="shared" si="50"/>
        <v xml:space="preserve"> </v>
      </c>
      <c r="UM18" s="212" t="str">
        <f>IF(UI18=0," ",VLOOKUP(UI18,PROTOKOL!$A:$E,5,FALSE))</f>
        <v xml:space="preserve"> </v>
      </c>
      <c r="UN18" s="176" t="s">
        <v>142</v>
      </c>
      <c r="UO18" s="177" t="str">
        <f t="shared" si="147"/>
        <v xml:space="preserve"> </v>
      </c>
      <c r="UP18" s="217" t="str">
        <f>IF(UR18=0," ",VLOOKUP(UR18,PROTOKOL!$A:$F,6,FALSE))</f>
        <v xml:space="preserve"> </v>
      </c>
      <c r="UQ18" s="43"/>
      <c r="UR18" s="43"/>
      <c r="US18" s="43"/>
      <c r="UT18" s="91" t="str">
        <f>IF(UR18=0," ",(VLOOKUP(UR18,PROTOKOL!$A$1:$E$29,2,FALSE))*US18)</f>
        <v xml:space="preserve"> </v>
      </c>
      <c r="UU18" s="175" t="str">
        <f t="shared" si="51"/>
        <v xml:space="preserve"> </v>
      </c>
      <c r="UV18" s="176" t="str">
        <f>IF(UR18=0," ",VLOOKUP(UR18,PROTOKOL!$A:$E,5,FALSE))</f>
        <v xml:space="preserve"> </v>
      </c>
      <c r="UW18" s="212" t="str">
        <f t="shared" ref="UW18:UW81" si="202">IF(UR18=0," ",(UU18*UV18))</f>
        <v xml:space="preserve"> </v>
      </c>
      <c r="UX18" s="176">
        <f t="shared" si="149"/>
        <v>0</v>
      </c>
      <c r="UY18" s="177" t="str">
        <f t="shared" si="150"/>
        <v xml:space="preserve"> </v>
      </c>
      <c r="VA18" s="173">
        <v>30</v>
      </c>
      <c r="VB18" s="229"/>
      <c r="VC18" s="174" t="str">
        <f>IF(VE18=0," ",VLOOKUP(VE18,PROTOKOL!$A:$F,6,FALSE))</f>
        <v>VAKUM TEST</v>
      </c>
      <c r="VD18" s="43">
        <v>60</v>
      </c>
      <c r="VE18" s="43">
        <v>4</v>
      </c>
      <c r="VF18" s="43">
        <v>2</v>
      </c>
      <c r="VG18" s="42">
        <f>IF(VE18=0," ",(VLOOKUP(VE18,PROTOKOL!$A$1:$E$29,2,FALSE))*VF18)</f>
        <v>40</v>
      </c>
      <c r="VH18" s="175">
        <f t="shared" si="52"/>
        <v>20</v>
      </c>
      <c r="VI18" s="212">
        <f>IF(VE18=0," ",VLOOKUP(VE18,PROTOKOL!$A:$E,5,FALSE))</f>
        <v>0.44947554687499996</v>
      </c>
      <c r="VJ18" s="176" t="s">
        <v>142</v>
      </c>
      <c r="VK18" s="177">
        <f t="shared" si="151"/>
        <v>8.9895109374999986</v>
      </c>
      <c r="VL18" s="217" t="str">
        <f>IF(VN18=0," ",VLOOKUP(VN18,PROTOKOL!$A:$F,6,FALSE))</f>
        <v xml:space="preserve"> </v>
      </c>
      <c r="VM18" s="43"/>
      <c r="VN18" s="43"/>
      <c r="VO18" s="43"/>
      <c r="VP18" s="91" t="str">
        <f>IF(VN18=0," ",(VLOOKUP(VN18,PROTOKOL!$A$1:$E$29,2,FALSE))*VO18)</f>
        <v xml:space="preserve"> </v>
      </c>
      <c r="VQ18" s="175" t="str">
        <f t="shared" si="53"/>
        <v xml:space="preserve"> </v>
      </c>
      <c r="VR18" s="176" t="str">
        <f>IF(VN18=0," ",VLOOKUP(VN18,PROTOKOL!$A:$E,5,FALSE))</f>
        <v xml:space="preserve"> </v>
      </c>
      <c r="VS18" s="212" t="str">
        <f t="shared" ref="VS18:VS81" si="203">IF(VN18=0," ",(VQ18*VR18))</f>
        <v xml:space="preserve"> </v>
      </c>
      <c r="VT18" s="176">
        <f t="shared" si="153"/>
        <v>0</v>
      </c>
      <c r="VU18" s="177" t="str">
        <f t="shared" si="154"/>
        <v xml:space="preserve"> </v>
      </c>
      <c r="VW18" s="173">
        <v>30</v>
      </c>
      <c r="VX18" s="229"/>
      <c r="VY18" s="174" t="str">
        <f>IF(WA18=0," ",VLOOKUP(WA18,PROTOKOL!$A:$F,6,FALSE))</f>
        <v xml:space="preserve"> </v>
      </c>
      <c r="VZ18" s="43"/>
      <c r="WA18" s="43"/>
      <c r="WB18" s="43"/>
      <c r="WC18" s="42" t="str">
        <f>IF(WA18=0," ",(VLOOKUP(WA18,PROTOKOL!$A$1:$E$29,2,FALSE))*WB18)</f>
        <v xml:space="preserve"> </v>
      </c>
      <c r="WD18" s="175" t="str">
        <f t="shared" si="54"/>
        <v xml:space="preserve"> </v>
      </c>
      <c r="WE18" s="212" t="str">
        <f>IF(WA18=0," ",VLOOKUP(WA18,PROTOKOL!$A:$E,5,FALSE))</f>
        <v xml:space="preserve"> </v>
      </c>
      <c r="WF18" s="176" t="s">
        <v>142</v>
      </c>
      <c r="WG18" s="177" t="str">
        <f t="shared" si="155"/>
        <v xml:space="preserve"> </v>
      </c>
      <c r="WH18" s="217" t="str">
        <f>IF(WJ18=0," ",VLOOKUP(WJ18,PROTOKOL!$A:$F,6,FALSE))</f>
        <v xml:space="preserve"> </v>
      </c>
      <c r="WI18" s="43"/>
      <c r="WJ18" s="43"/>
      <c r="WK18" s="43"/>
      <c r="WL18" s="91" t="str">
        <f>IF(WJ18=0," ",(VLOOKUP(WJ18,PROTOKOL!$A$1:$E$29,2,FALSE))*WK18)</f>
        <v xml:space="preserve"> </v>
      </c>
      <c r="WM18" s="175" t="str">
        <f t="shared" si="55"/>
        <v xml:space="preserve"> </v>
      </c>
      <c r="WN18" s="176" t="str">
        <f>IF(WJ18=0," ",VLOOKUP(WJ18,PROTOKOL!$A:$E,5,FALSE))</f>
        <v xml:space="preserve"> </v>
      </c>
      <c r="WO18" s="212" t="str">
        <f t="shared" ref="WO18:WO81" si="204">IF(WJ18=0," ",(WM18*WN18))</f>
        <v xml:space="preserve"> </v>
      </c>
      <c r="WP18" s="176">
        <f t="shared" si="157"/>
        <v>0</v>
      </c>
      <c r="WQ18" s="177" t="str">
        <f t="shared" si="158"/>
        <v xml:space="preserve"> </v>
      </c>
      <c r="WS18" s="173">
        <v>30</v>
      </c>
      <c r="WT18" s="229"/>
      <c r="WU18" s="174" t="str">
        <f>IF(WW18=0," ",VLOOKUP(WW18,PROTOKOL!$A:$F,6,FALSE))</f>
        <v xml:space="preserve"> </v>
      </c>
      <c r="WV18" s="43"/>
      <c r="WW18" s="43"/>
      <c r="WX18" s="43"/>
      <c r="WY18" s="42" t="str">
        <f>IF(WW18=0," ",(VLOOKUP(WW18,PROTOKOL!$A$1:$E$29,2,FALSE))*WX18)</f>
        <v xml:space="preserve"> </v>
      </c>
      <c r="WZ18" s="175" t="str">
        <f t="shared" si="56"/>
        <v xml:space="preserve"> </v>
      </c>
      <c r="XA18" s="212" t="str">
        <f>IF(WW18=0," ",VLOOKUP(WW18,PROTOKOL!$A:$E,5,FALSE))</f>
        <v xml:space="preserve"> </v>
      </c>
      <c r="XB18" s="176" t="s">
        <v>142</v>
      </c>
      <c r="XC18" s="177" t="str">
        <f t="shared" si="159"/>
        <v xml:space="preserve"> </v>
      </c>
      <c r="XD18" s="217" t="str">
        <f>IF(XF18=0," ",VLOOKUP(XF18,PROTOKOL!$A:$F,6,FALSE))</f>
        <v>VAKUM TEST</v>
      </c>
      <c r="XE18" s="43">
        <v>57</v>
      </c>
      <c r="XF18" s="43">
        <v>4</v>
      </c>
      <c r="XG18" s="43">
        <v>2</v>
      </c>
      <c r="XH18" s="91">
        <f>IF(XF18=0," ",(VLOOKUP(XF18,PROTOKOL!$A$1:$E$29,2,FALSE))*XG18)</f>
        <v>40</v>
      </c>
      <c r="XI18" s="175">
        <f t="shared" si="57"/>
        <v>17</v>
      </c>
      <c r="XJ18" s="176">
        <f>IF(XF18=0," ",VLOOKUP(XF18,PROTOKOL!$A:$E,5,FALSE))</f>
        <v>0.44947554687499996</v>
      </c>
      <c r="XK18" s="212">
        <f t="shared" ref="XK18:XK81" si="205">IF(XF18=0," ",(XI18*XJ18))</f>
        <v>7.6410842968749995</v>
      </c>
      <c r="XL18" s="176">
        <f t="shared" si="161"/>
        <v>4</v>
      </c>
      <c r="XM18" s="177">
        <f t="shared" si="162"/>
        <v>15.282168593749999</v>
      </c>
      <c r="XO18" s="173">
        <v>30</v>
      </c>
      <c r="XP18" s="229"/>
      <c r="XQ18" s="174" t="str">
        <f>IF(XS18=0," ",VLOOKUP(XS18,PROTOKOL!$A:$F,6,FALSE))</f>
        <v>ÜRÜN KONTROL</v>
      </c>
      <c r="XR18" s="43">
        <v>1</v>
      </c>
      <c r="XS18" s="43">
        <v>20</v>
      </c>
      <c r="XT18" s="43">
        <v>0.5</v>
      </c>
      <c r="XU18" s="42">
        <f>IF(XS18=0," ",(VLOOKUP(XS18,PROTOKOL!$A$1:$E$29,2,FALSE))*XT18)</f>
        <v>0</v>
      </c>
      <c r="XV18" s="175">
        <f t="shared" si="58"/>
        <v>1</v>
      </c>
      <c r="XW18" s="212" t="e">
        <f>IF(XS18=0," ",VLOOKUP(XS18,PROTOKOL!$A:$E,5,FALSE))</f>
        <v>#DIV/0!</v>
      </c>
      <c r="XX18" s="176" t="s">
        <v>142</v>
      </c>
      <c r="XY18" s="177" t="e">
        <f>IF(XS18=0," ",(XW18*XV18))/7.5*0.5</f>
        <v>#DIV/0!</v>
      </c>
      <c r="XZ18" s="217" t="str">
        <f>IF(YB18=0," ",VLOOKUP(YB18,PROTOKOL!$A:$F,6,FALSE))</f>
        <v xml:space="preserve"> </v>
      </c>
      <c r="YA18" s="43"/>
      <c r="YB18" s="43"/>
      <c r="YC18" s="43"/>
      <c r="YD18" s="91" t="str">
        <f>IF(YB18=0," ",(VLOOKUP(YB18,PROTOKOL!$A$1:$E$29,2,FALSE))*YC18)</f>
        <v xml:space="preserve"> </v>
      </c>
      <c r="YE18" s="175" t="str">
        <f t="shared" si="59"/>
        <v xml:space="preserve"> </v>
      </c>
      <c r="YF18" s="176" t="str">
        <f>IF(YB18=0," ",VLOOKUP(YB18,PROTOKOL!$A:$E,5,FALSE))</f>
        <v xml:space="preserve"> </v>
      </c>
      <c r="YG18" s="212" t="str">
        <f t="shared" ref="YG18:YG81" si="206">IF(YB18=0," ",(YE18*YF18))</f>
        <v xml:space="preserve"> </v>
      </c>
      <c r="YH18" s="176">
        <f t="shared" si="165"/>
        <v>0</v>
      </c>
      <c r="YI18" s="177" t="str">
        <f t="shared" si="166"/>
        <v xml:space="preserve"> </v>
      </c>
    </row>
    <row r="19" spans="1:659" ht="13.8">
      <c r="A19" s="173">
        <v>30</v>
      </c>
      <c r="B19" s="230"/>
      <c r="C19" s="174" t="str">
        <f>IF(E19=0," ",VLOOKUP(E19,PROTOKOL!$A:$F,6,FALSE))</f>
        <v xml:space="preserve"> </v>
      </c>
      <c r="D19" s="43"/>
      <c r="E19" s="43"/>
      <c r="F19" s="43"/>
      <c r="G19" s="42" t="str">
        <f>IF(E19=0," ",(VLOOKUP(E19,PROTOKOL!$A$1:$E$29,2,FALSE))*F19)</f>
        <v xml:space="preserve"> </v>
      </c>
      <c r="H19" s="175" t="str">
        <f t="shared" si="0"/>
        <v xml:space="preserve"> </v>
      </c>
      <c r="I19" s="212" t="str">
        <f>IF(E19=0," ",VLOOKUP(E19,PROTOKOL!$A:$E,5,FALSE))</f>
        <v xml:space="preserve"> </v>
      </c>
      <c r="J19" s="176" t="s">
        <v>142</v>
      </c>
      <c r="K19" s="177" t="str">
        <f t="shared" si="60"/>
        <v xml:space="preserve"> </v>
      </c>
      <c r="L19" s="217" t="str">
        <f>IF(N19=0," ",VLOOKUP(N19,PROTOKOL!$A:$F,6,FALSE))</f>
        <v xml:space="preserve"> </v>
      </c>
      <c r="M19" s="43"/>
      <c r="N19" s="43"/>
      <c r="O19" s="43"/>
      <c r="P19" s="91" t="str">
        <f>IF(N19=0," ",(VLOOKUP(N19,PROTOKOL!$A$1:$E$29,2,FALSE))*O19)</f>
        <v xml:space="preserve"> </v>
      </c>
      <c r="Q19" s="175" t="str">
        <f t="shared" si="1"/>
        <v xml:space="preserve"> </v>
      </c>
      <c r="R19" s="176" t="str">
        <f>IF(N19=0," ",VLOOKUP(N19,PROTOKOL!$A:$E,5,FALSE))</f>
        <v xml:space="preserve"> </v>
      </c>
      <c r="S19" s="212" t="str">
        <f t="shared" si="61"/>
        <v xml:space="preserve"> </v>
      </c>
      <c r="T19" s="176">
        <f t="shared" si="62"/>
        <v>0</v>
      </c>
      <c r="U19" s="177" t="str">
        <f t="shared" si="63"/>
        <v xml:space="preserve"> </v>
      </c>
      <c r="W19" s="173">
        <v>30</v>
      </c>
      <c r="X19" s="230"/>
      <c r="Y19" s="174" t="str">
        <f>IF(AA19=0," ",VLOOKUP(AA19,PROTOKOL!$A:$F,6,FALSE))</f>
        <v xml:space="preserve"> </v>
      </c>
      <c r="Z19" s="43"/>
      <c r="AA19" s="43"/>
      <c r="AB19" s="43"/>
      <c r="AC19" s="42" t="str">
        <f>IF(AA19=0," ",(VLOOKUP(AA19,PROTOKOL!$A$1:$E$29,2,FALSE))*AB19)</f>
        <v xml:space="preserve"> </v>
      </c>
      <c r="AD19" s="175" t="str">
        <f t="shared" si="2"/>
        <v xml:space="preserve"> </v>
      </c>
      <c r="AE19" s="212" t="str">
        <f>IF(AA19=0," ",VLOOKUP(AA19,PROTOKOL!$A:$E,5,FALSE))</f>
        <v xml:space="preserve"> </v>
      </c>
      <c r="AF19" s="176" t="s">
        <v>142</v>
      </c>
      <c r="AG19" s="177" t="str">
        <f t="shared" si="167"/>
        <v xml:space="preserve"> </v>
      </c>
      <c r="AH19" s="217" t="str">
        <f>IF(AJ19=0," ",VLOOKUP(AJ19,PROTOKOL!$A:$F,6,FALSE))</f>
        <v xml:space="preserve"> </v>
      </c>
      <c r="AI19" s="43"/>
      <c r="AJ19" s="43"/>
      <c r="AK19" s="43"/>
      <c r="AL19" s="91" t="str">
        <f>IF(AJ19=0," ",(VLOOKUP(AJ19,PROTOKOL!$A$1:$E$29,2,FALSE))*AK19)</f>
        <v xml:space="preserve"> </v>
      </c>
      <c r="AM19" s="175" t="str">
        <f t="shared" si="3"/>
        <v xml:space="preserve"> </v>
      </c>
      <c r="AN19" s="176" t="str">
        <f>IF(AJ19=0," ",VLOOKUP(AJ19,PROTOKOL!$A:$E,5,FALSE))</f>
        <v xml:space="preserve"> </v>
      </c>
      <c r="AO19" s="212" t="str">
        <f t="shared" si="180"/>
        <v xml:space="preserve"> </v>
      </c>
      <c r="AP19" s="176">
        <f t="shared" si="65"/>
        <v>0</v>
      </c>
      <c r="AQ19" s="177" t="str">
        <f t="shared" si="66"/>
        <v xml:space="preserve"> </v>
      </c>
      <c r="AS19" s="173">
        <v>30</v>
      </c>
      <c r="AT19" s="230"/>
      <c r="AU19" s="174" t="str">
        <f>IF(AW19=0," ",VLOOKUP(AW19,PROTOKOL!$A:$F,6,FALSE))</f>
        <v xml:space="preserve"> </v>
      </c>
      <c r="AV19" s="43"/>
      <c r="AW19" s="43"/>
      <c r="AX19" s="43"/>
      <c r="AY19" s="42" t="str">
        <f>IF(AW19=0," ",(VLOOKUP(AW19,PROTOKOL!$A$1:$E$29,2,FALSE))*AX19)</f>
        <v xml:space="preserve"> </v>
      </c>
      <c r="AZ19" s="175" t="str">
        <f t="shared" si="4"/>
        <v xml:space="preserve"> </v>
      </c>
      <c r="BA19" s="212" t="str">
        <f>IF(AW19=0," ",VLOOKUP(AW19,PROTOKOL!$A:$E,5,FALSE))</f>
        <v xml:space="preserve"> </v>
      </c>
      <c r="BB19" s="176" t="s">
        <v>142</v>
      </c>
      <c r="BC19" s="177" t="str">
        <f t="shared" si="168"/>
        <v xml:space="preserve"> </v>
      </c>
      <c r="BD19" s="217" t="str">
        <f>IF(BF19=0," ",VLOOKUP(BF19,PROTOKOL!$A:$F,6,FALSE))</f>
        <v xml:space="preserve"> </v>
      </c>
      <c r="BE19" s="43"/>
      <c r="BF19" s="43"/>
      <c r="BG19" s="43"/>
      <c r="BH19" s="91" t="str">
        <f>IF(BF19=0," ",(VLOOKUP(BF19,PROTOKOL!$A$1:$E$29,2,FALSE))*BG19)</f>
        <v xml:space="preserve"> </v>
      </c>
      <c r="BI19" s="175" t="str">
        <f t="shared" si="5"/>
        <v xml:space="preserve"> </v>
      </c>
      <c r="BJ19" s="176" t="str">
        <f>IF(BF19=0," ",VLOOKUP(BF19,PROTOKOL!$A:$E,5,FALSE))</f>
        <v xml:space="preserve"> </v>
      </c>
      <c r="BK19" s="212" t="str">
        <f t="shared" si="181"/>
        <v xml:space="preserve"> </v>
      </c>
      <c r="BL19" s="176">
        <f t="shared" si="67"/>
        <v>0</v>
      </c>
      <c r="BM19" s="177" t="str">
        <f t="shared" si="68"/>
        <v xml:space="preserve"> </v>
      </c>
      <c r="BO19" s="173">
        <v>30</v>
      </c>
      <c r="BP19" s="230"/>
      <c r="BQ19" s="174" t="str">
        <f>IF(BS19=0," ",VLOOKUP(BS19,PROTOKOL!$A:$F,6,FALSE))</f>
        <v xml:space="preserve"> </v>
      </c>
      <c r="BR19" s="43"/>
      <c r="BS19" s="43"/>
      <c r="BT19" s="43"/>
      <c r="BU19" s="42" t="str">
        <f>IF(BS19=0," ",(VLOOKUP(BS19,PROTOKOL!$A$1:$E$29,2,FALSE))*BT19)</f>
        <v xml:space="preserve"> </v>
      </c>
      <c r="BV19" s="175" t="str">
        <f t="shared" si="6"/>
        <v xml:space="preserve"> </v>
      </c>
      <c r="BW19" s="212" t="str">
        <f>IF(BS19=0," ",VLOOKUP(BS19,PROTOKOL!$A:$E,5,FALSE))</f>
        <v xml:space="preserve"> </v>
      </c>
      <c r="BX19" s="176" t="s">
        <v>142</v>
      </c>
      <c r="BY19" s="177" t="str">
        <f t="shared" si="170"/>
        <v xml:space="preserve"> </v>
      </c>
      <c r="BZ19" s="217" t="str">
        <f>IF(CB19=0," ",VLOOKUP(CB19,PROTOKOL!$A:$F,6,FALSE))</f>
        <v xml:space="preserve"> </v>
      </c>
      <c r="CA19" s="43"/>
      <c r="CB19" s="43"/>
      <c r="CC19" s="43"/>
      <c r="CD19" s="91" t="str">
        <f>IF(CB19=0," ",(VLOOKUP(CB19,PROTOKOL!$A$1:$E$29,2,FALSE))*CC19)</f>
        <v xml:space="preserve"> </v>
      </c>
      <c r="CE19" s="175" t="str">
        <f t="shared" si="7"/>
        <v xml:space="preserve"> </v>
      </c>
      <c r="CF19" s="176" t="str">
        <f>IF(CB19=0," ",VLOOKUP(CB19,PROTOKOL!$A:$E,5,FALSE))</f>
        <v xml:space="preserve"> </v>
      </c>
      <c r="CG19" s="212" t="str">
        <f t="shared" ref="CG19:CG81" si="207">IF(CB19=0," ",(CE19*CF19))</f>
        <v xml:space="preserve"> </v>
      </c>
      <c r="CH19" s="176">
        <f t="shared" si="70"/>
        <v>0</v>
      </c>
      <c r="CI19" s="177" t="str">
        <f t="shared" si="71"/>
        <v xml:space="preserve"> </v>
      </c>
      <c r="CK19" s="173">
        <v>30</v>
      </c>
      <c r="CL19" s="230"/>
      <c r="CM19" s="174" t="str">
        <f>IF(CO19=0," ",VLOOKUP(CO19,PROTOKOL!$A:$F,6,FALSE))</f>
        <v xml:space="preserve"> </v>
      </c>
      <c r="CN19" s="43"/>
      <c r="CO19" s="43"/>
      <c r="CP19" s="43"/>
      <c r="CQ19" s="42" t="str">
        <f>IF(CO19=0," ",(VLOOKUP(CO19,PROTOKOL!$A$1:$E$29,2,FALSE))*CP19)</f>
        <v xml:space="preserve"> </v>
      </c>
      <c r="CR19" s="175" t="str">
        <f t="shared" si="8"/>
        <v xml:space="preserve"> </v>
      </c>
      <c r="CS19" s="212" t="str">
        <f>IF(CO19=0," ",VLOOKUP(CO19,PROTOKOL!$A:$E,5,FALSE))</f>
        <v xml:space="preserve"> </v>
      </c>
      <c r="CT19" s="176" t="s">
        <v>142</v>
      </c>
      <c r="CU19" s="177" t="str">
        <f t="shared" si="171"/>
        <v xml:space="preserve"> </v>
      </c>
      <c r="CV19" s="217" t="str">
        <f>IF(CX19=0," ",VLOOKUP(CX19,PROTOKOL!$A:$F,6,FALSE))</f>
        <v xml:space="preserve"> </v>
      </c>
      <c r="CW19" s="43"/>
      <c r="CX19" s="43"/>
      <c r="CY19" s="43"/>
      <c r="CZ19" s="91" t="str">
        <f>IF(CX19=0," ",(VLOOKUP(CX19,PROTOKOL!$A$1:$E$29,2,FALSE))*CY19)</f>
        <v xml:space="preserve"> </v>
      </c>
      <c r="DA19" s="175" t="str">
        <f t="shared" si="9"/>
        <v xml:space="preserve"> </v>
      </c>
      <c r="DB19" s="176" t="str">
        <f>IF(CX19=0," ",VLOOKUP(CX19,PROTOKOL!$A:$E,5,FALSE))</f>
        <v xml:space="preserve"> </v>
      </c>
      <c r="DC19" s="212" t="str">
        <f t="shared" si="182"/>
        <v xml:space="preserve"> </v>
      </c>
      <c r="DD19" s="176">
        <f t="shared" si="73"/>
        <v>0</v>
      </c>
      <c r="DE19" s="177" t="str">
        <f t="shared" si="74"/>
        <v xml:space="preserve"> </v>
      </c>
      <c r="DG19" s="173">
        <v>30</v>
      </c>
      <c r="DH19" s="230"/>
      <c r="DI19" s="174" t="str">
        <f>IF(DK19=0," ",VLOOKUP(DK19,PROTOKOL!$A:$F,6,FALSE))</f>
        <v xml:space="preserve"> </v>
      </c>
      <c r="DJ19" s="43"/>
      <c r="DK19" s="43"/>
      <c r="DL19" s="43"/>
      <c r="DM19" s="42" t="str">
        <f>IF(DK19=0," ",(VLOOKUP(DK19,PROTOKOL!$A$1:$E$29,2,FALSE))*DL19)</f>
        <v xml:space="preserve"> </v>
      </c>
      <c r="DN19" s="175" t="str">
        <f t="shared" si="10"/>
        <v xml:space="preserve"> </v>
      </c>
      <c r="DO19" s="212" t="str">
        <f>IF(DK19=0," ",VLOOKUP(DK19,PROTOKOL!$A:$E,5,FALSE))</f>
        <v xml:space="preserve"> </v>
      </c>
      <c r="DP19" s="176" t="s">
        <v>142</v>
      </c>
      <c r="DQ19" s="177" t="str">
        <f t="shared" si="75"/>
        <v xml:space="preserve"> </v>
      </c>
      <c r="DR19" s="217" t="str">
        <f>IF(DT19=0," ",VLOOKUP(DT19,PROTOKOL!$A:$F,6,FALSE))</f>
        <v xml:space="preserve"> </v>
      </c>
      <c r="DS19" s="43"/>
      <c r="DT19" s="43"/>
      <c r="DU19" s="43"/>
      <c r="DV19" s="91" t="str">
        <f>IF(DT19=0," ",(VLOOKUP(DT19,PROTOKOL!$A$1:$E$29,2,FALSE))*DU19)</f>
        <v xml:space="preserve"> </v>
      </c>
      <c r="DW19" s="175" t="str">
        <f t="shared" si="11"/>
        <v xml:space="preserve"> </v>
      </c>
      <c r="DX19" s="176" t="str">
        <f>IF(DT19=0," ",VLOOKUP(DT19,PROTOKOL!$A:$E,5,FALSE))</f>
        <v xml:space="preserve"> </v>
      </c>
      <c r="DY19" s="212" t="str">
        <f t="shared" si="183"/>
        <v xml:space="preserve"> </v>
      </c>
      <c r="DZ19" s="176">
        <f t="shared" si="77"/>
        <v>0</v>
      </c>
      <c r="EA19" s="177" t="str">
        <f t="shared" si="78"/>
        <v xml:space="preserve"> </v>
      </c>
      <c r="EC19" s="173">
        <v>30</v>
      </c>
      <c r="ED19" s="230"/>
      <c r="EE19" s="174" t="str">
        <f>IF(EG19=0," ",VLOOKUP(EG19,PROTOKOL!$A:$F,6,FALSE))</f>
        <v xml:space="preserve"> </v>
      </c>
      <c r="EF19" s="43"/>
      <c r="EG19" s="43"/>
      <c r="EH19" s="43"/>
      <c r="EI19" s="42" t="str">
        <f>IF(EG19=0," ",(VLOOKUP(EG19,PROTOKOL!$A$1:$E$29,2,FALSE))*EH19)</f>
        <v xml:space="preserve"> </v>
      </c>
      <c r="EJ19" s="175" t="str">
        <f t="shared" si="12"/>
        <v xml:space="preserve"> </v>
      </c>
      <c r="EK19" s="212" t="str">
        <f>IF(EG19=0," ",VLOOKUP(EG19,PROTOKOL!$A:$E,5,FALSE))</f>
        <v xml:space="preserve"> </v>
      </c>
      <c r="EL19" s="176" t="s">
        <v>142</v>
      </c>
      <c r="EM19" s="177" t="str">
        <f t="shared" si="79"/>
        <v xml:space="preserve"> </v>
      </c>
      <c r="EN19" s="217" t="str">
        <f>IF(EP19=0," ",VLOOKUP(EP19,PROTOKOL!$A:$F,6,FALSE))</f>
        <v xml:space="preserve"> </v>
      </c>
      <c r="EO19" s="43"/>
      <c r="EP19" s="43"/>
      <c r="EQ19" s="43"/>
      <c r="ER19" s="91" t="str">
        <f>IF(EP19=0," ",(VLOOKUP(EP19,PROTOKOL!$A$1:$E$29,2,FALSE))*EQ19)</f>
        <v xml:space="preserve"> </v>
      </c>
      <c r="ES19" s="175" t="str">
        <f t="shared" si="13"/>
        <v xml:space="preserve"> </v>
      </c>
      <c r="ET19" s="176" t="str">
        <f>IF(EP19=0," ",VLOOKUP(EP19,PROTOKOL!$A:$E,5,FALSE))</f>
        <v xml:space="preserve"> </v>
      </c>
      <c r="EU19" s="212" t="str">
        <f t="shared" si="184"/>
        <v xml:space="preserve"> </v>
      </c>
      <c r="EV19" s="176">
        <f t="shared" si="81"/>
        <v>0</v>
      </c>
      <c r="EW19" s="177" t="str">
        <f t="shared" si="82"/>
        <v xml:space="preserve"> </v>
      </c>
      <c r="EY19" s="173">
        <v>30</v>
      </c>
      <c r="EZ19" s="230"/>
      <c r="FA19" s="174" t="str">
        <f>IF(FC19=0," ",VLOOKUP(FC19,PROTOKOL!$A:$F,6,FALSE))</f>
        <v xml:space="preserve"> </v>
      </c>
      <c r="FB19" s="43"/>
      <c r="FC19" s="43"/>
      <c r="FD19" s="43"/>
      <c r="FE19" s="42" t="str">
        <f>IF(FC19=0," ",(VLOOKUP(FC19,PROTOKOL!$A$1:$E$29,2,FALSE))*FD19)</f>
        <v xml:space="preserve"> </v>
      </c>
      <c r="FF19" s="175" t="str">
        <f t="shared" si="14"/>
        <v xml:space="preserve"> </v>
      </c>
      <c r="FG19" s="212" t="str">
        <f>IF(FC19=0," ",VLOOKUP(FC19,PROTOKOL!$A:$E,5,FALSE))</f>
        <v xml:space="preserve"> </v>
      </c>
      <c r="FH19" s="176" t="s">
        <v>142</v>
      </c>
      <c r="FI19" s="177" t="str">
        <f t="shared" si="83"/>
        <v xml:space="preserve"> </v>
      </c>
      <c r="FJ19" s="217" t="str">
        <f>IF(FL19=0," ",VLOOKUP(FL19,PROTOKOL!$A:$F,6,FALSE))</f>
        <v xml:space="preserve"> </v>
      </c>
      <c r="FK19" s="43"/>
      <c r="FL19" s="43"/>
      <c r="FM19" s="43"/>
      <c r="FN19" s="91" t="str">
        <f>IF(FL19=0," ",(VLOOKUP(FL19,PROTOKOL!$A$1:$E$29,2,FALSE))*FM19)</f>
        <v xml:space="preserve"> </v>
      </c>
      <c r="FO19" s="175" t="str">
        <f t="shared" si="15"/>
        <v xml:space="preserve"> </v>
      </c>
      <c r="FP19" s="176" t="str">
        <f>IF(FL19=0," ",VLOOKUP(FL19,PROTOKOL!$A:$E,5,FALSE))</f>
        <v xml:space="preserve"> </v>
      </c>
      <c r="FQ19" s="212" t="str">
        <f t="shared" si="185"/>
        <v xml:space="preserve"> </v>
      </c>
      <c r="FR19" s="176">
        <f t="shared" si="85"/>
        <v>0</v>
      </c>
      <c r="FS19" s="177" t="str">
        <f t="shared" si="86"/>
        <v xml:space="preserve"> </v>
      </c>
      <c r="FU19" s="173">
        <v>30</v>
      </c>
      <c r="FV19" s="230"/>
      <c r="FW19" s="174" t="str">
        <f>IF(FY19=0," ",VLOOKUP(FY19,PROTOKOL!$A:$F,6,FALSE))</f>
        <v xml:space="preserve"> </v>
      </c>
      <c r="FX19" s="43"/>
      <c r="FY19" s="43"/>
      <c r="FZ19" s="43"/>
      <c r="GA19" s="42" t="str">
        <f>IF(FY19=0," ",(VLOOKUP(FY19,PROTOKOL!$A$1:$E$29,2,FALSE))*FZ19)</f>
        <v xml:space="preserve"> </v>
      </c>
      <c r="GB19" s="175" t="str">
        <f t="shared" si="16"/>
        <v xml:space="preserve"> </v>
      </c>
      <c r="GC19" s="212" t="str">
        <f>IF(FY19=0," ",VLOOKUP(FY19,PROTOKOL!$A:$E,5,FALSE))</f>
        <v xml:space="preserve"> </v>
      </c>
      <c r="GD19" s="176" t="s">
        <v>142</v>
      </c>
      <c r="GE19" s="177" t="str">
        <f t="shared" si="87"/>
        <v xml:space="preserve"> </v>
      </c>
      <c r="GF19" s="217" t="str">
        <f>IF(GH19=0," ",VLOOKUP(GH19,PROTOKOL!$A:$F,6,FALSE))</f>
        <v xml:space="preserve"> </v>
      </c>
      <c r="GG19" s="43"/>
      <c r="GH19" s="43"/>
      <c r="GI19" s="43"/>
      <c r="GJ19" s="91" t="str">
        <f>IF(GH19=0," ",(VLOOKUP(GH19,PROTOKOL!$A$1:$E$29,2,FALSE))*GI19)</f>
        <v xml:space="preserve"> </v>
      </c>
      <c r="GK19" s="175" t="str">
        <f t="shared" si="17"/>
        <v xml:space="preserve"> </v>
      </c>
      <c r="GL19" s="176" t="str">
        <f>IF(GH19=0," ",VLOOKUP(GH19,PROTOKOL!$A:$E,5,FALSE))</f>
        <v xml:space="preserve"> </v>
      </c>
      <c r="GM19" s="212" t="str">
        <f t="shared" si="186"/>
        <v xml:space="preserve"> </v>
      </c>
      <c r="GN19" s="176">
        <f t="shared" si="89"/>
        <v>0</v>
      </c>
      <c r="GO19" s="177" t="str">
        <f t="shared" si="90"/>
        <v xml:space="preserve"> </v>
      </c>
      <c r="GQ19" s="173">
        <v>30</v>
      </c>
      <c r="GR19" s="230"/>
      <c r="GS19" s="174" t="str">
        <f>IF(GU19=0," ",VLOOKUP(GU19,PROTOKOL!$A:$F,6,FALSE))</f>
        <v xml:space="preserve"> </v>
      </c>
      <c r="GT19" s="43"/>
      <c r="GU19" s="43"/>
      <c r="GV19" s="43"/>
      <c r="GW19" s="42" t="str">
        <f>IF(GU19=0," ",(VLOOKUP(GU19,PROTOKOL!$A$1:$E$29,2,FALSE))*GV19)</f>
        <v xml:space="preserve"> </v>
      </c>
      <c r="GX19" s="175" t="str">
        <f t="shared" si="18"/>
        <v xml:space="preserve"> </v>
      </c>
      <c r="GY19" s="212" t="str">
        <f>IF(GU19=0," ",VLOOKUP(GU19,PROTOKOL!$A:$E,5,FALSE))</f>
        <v xml:space="preserve"> </v>
      </c>
      <c r="GZ19" s="176" t="s">
        <v>142</v>
      </c>
      <c r="HA19" s="177" t="str">
        <f t="shared" si="91"/>
        <v xml:space="preserve"> </v>
      </c>
      <c r="HB19" s="217" t="str">
        <f>IF(HD19=0," ",VLOOKUP(HD19,PROTOKOL!$A:$F,6,FALSE))</f>
        <v xml:space="preserve"> </v>
      </c>
      <c r="HC19" s="43"/>
      <c r="HD19" s="43"/>
      <c r="HE19" s="43"/>
      <c r="HF19" s="91" t="str">
        <f>IF(HD19=0," ",(VLOOKUP(HD19,PROTOKOL!$A$1:$E$29,2,FALSE))*HE19)</f>
        <v xml:space="preserve"> </v>
      </c>
      <c r="HG19" s="175" t="str">
        <f t="shared" si="19"/>
        <v xml:space="preserve"> </v>
      </c>
      <c r="HH19" s="176" t="str">
        <f>IF(HD19=0," ",VLOOKUP(HD19,PROTOKOL!$A:$E,5,FALSE))</f>
        <v xml:space="preserve"> </v>
      </c>
      <c r="HI19" s="212" t="str">
        <f t="shared" si="187"/>
        <v xml:space="preserve"> </v>
      </c>
      <c r="HJ19" s="176">
        <f t="shared" si="92"/>
        <v>0</v>
      </c>
      <c r="HK19" s="177" t="str">
        <f t="shared" si="93"/>
        <v xml:space="preserve"> </v>
      </c>
      <c r="HM19" s="173">
        <v>30</v>
      </c>
      <c r="HN19" s="230"/>
      <c r="HO19" s="174" t="str">
        <f>IF(HQ19=0," ",VLOOKUP(HQ19,PROTOKOL!$A:$F,6,FALSE))</f>
        <v xml:space="preserve"> </v>
      </c>
      <c r="HP19" s="43"/>
      <c r="HQ19" s="43"/>
      <c r="HR19" s="43"/>
      <c r="HS19" s="42" t="str">
        <f>IF(HQ19=0," ",(VLOOKUP(HQ19,PROTOKOL!$A$1:$E$29,2,FALSE))*HR19)</f>
        <v xml:space="preserve"> </v>
      </c>
      <c r="HT19" s="175" t="str">
        <f t="shared" si="20"/>
        <v xml:space="preserve"> </v>
      </c>
      <c r="HU19" s="212" t="str">
        <f>IF(HQ19=0," ",VLOOKUP(HQ19,PROTOKOL!$A:$E,5,FALSE))</f>
        <v xml:space="preserve"> </v>
      </c>
      <c r="HV19" s="176" t="s">
        <v>142</v>
      </c>
      <c r="HW19" s="177" t="str">
        <f t="shared" si="94"/>
        <v xml:space="preserve"> </v>
      </c>
      <c r="HX19" s="217" t="str">
        <f>IF(HZ19=0," ",VLOOKUP(HZ19,PROTOKOL!$A:$F,6,FALSE))</f>
        <v xml:space="preserve"> </v>
      </c>
      <c r="HY19" s="43"/>
      <c r="HZ19" s="43"/>
      <c r="IA19" s="43"/>
      <c r="IB19" s="91" t="str">
        <f>IF(HZ19=0," ",(VLOOKUP(HZ19,PROTOKOL!$A$1:$E$29,2,FALSE))*IA19)</f>
        <v xml:space="preserve"> </v>
      </c>
      <c r="IC19" s="175" t="str">
        <f t="shared" si="21"/>
        <v xml:space="preserve"> </v>
      </c>
      <c r="ID19" s="176" t="str">
        <f>IF(HZ19=0," ",VLOOKUP(HZ19,PROTOKOL!$A:$E,5,FALSE))</f>
        <v xml:space="preserve"> </v>
      </c>
      <c r="IE19" s="212" t="str">
        <f t="shared" ref="IE19:IE81" si="208">IF(HZ19=0," ",(IC19*ID19))</f>
        <v xml:space="preserve"> </v>
      </c>
      <c r="IF19" s="176">
        <f t="shared" si="96"/>
        <v>0</v>
      </c>
      <c r="IG19" s="177" t="str">
        <f t="shared" si="97"/>
        <v xml:space="preserve"> </v>
      </c>
      <c r="II19" s="173">
        <v>30</v>
      </c>
      <c r="IJ19" s="230"/>
      <c r="IK19" s="174" t="str">
        <f>IF(IM19=0," ",VLOOKUP(IM19,PROTOKOL!$A:$F,6,FALSE))</f>
        <v xml:space="preserve"> </v>
      </c>
      <c r="IL19" s="43"/>
      <c r="IM19" s="43"/>
      <c r="IN19" s="43"/>
      <c r="IO19" s="42" t="str">
        <f>IF(IM19=0," ",(VLOOKUP(IM19,PROTOKOL!$A$1:$E$29,2,FALSE))*IN19)</f>
        <v xml:space="preserve"> </v>
      </c>
      <c r="IP19" s="175" t="str">
        <f t="shared" si="22"/>
        <v xml:space="preserve"> </v>
      </c>
      <c r="IQ19" s="212" t="str">
        <f>IF(IM19=0," ",VLOOKUP(IM19,PROTOKOL!$A:$E,5,FALSE))</f>
        <v xml:space="preserve"> </v>
      </c>
      <c r="IR19" s="176" t="s">
        <v>142</v>
      </c>
      <c r="IS19" s="177" t="str">
        <f t="shared" si="98"/>
        <v xml:space="preserve"> </v>
      </c>
      <c r="IT19" s="217" t="str">
        <f>IF(IV19=0," ",VLOOKUP(IV19,PROTOKOL!$A:$F,6,FALSE))</f>
        <v xml:space="preserve"> </v>
      </c>
      <c r="IU19" s="43"/>
      <c r="IV19" s="43"/>
      <c r="IW19" s="43"/>
      <c r="IX19" s="91" t="str">
        <f>IF(IV19=0," ",(VLOOKUP(IV19,PROTOKOL!$A$1:$E$29,2,FALSE))*IW19)</f>
        <v xml:space="preserve"> </v>
      </c>
      <c r="IY19" s="175" t="str">
        <f t="shared" si="23"/>
        <v xml:space="preserve"> </v>
      </c>
      <c r="IZ19" s="176" t="str">
        <f>IF(IV19=0," ",VLOOKUP(IV19,PROTOKOL!$A:$E,5,FALSE))</f>
        <v xml:space="preserve"> </v>
      </c>
      <c r="JA19" s="212" t="str">
        <f t="shared" si="188"/>
        <v xml:space="preserve"> </v>
      </c>
      <c r="JB19" s="176">
        <f t="shared" si="100"/>
        <v>0</v>
      </c>
      <c r="JC19" s="177" t="str">
        <f t="shared" si="101"/>
        <v xml:space="preserve"> </v>
      </c>
      <c r="JE19" s="173">
        <v>30</v>
      </c>
      <c r="JF19" s="230"/>
      <c r="JG19" s="174" t="str">
        <f>IF(JI19=0," ",VLOOKUP(JI19,PROTOKOL!$A:$F,6,FALSE))</f>
        <v xml:space="preserve"> </v>
      </c>
      <c r="JH19" s="43"/>
      <c r="JI19" s="43"/>
      <c r="JJ19" s="43"/>
      <c r="JK19" s="42" t="str">
        <f>IF(JI19=0," ",(VLOOKUP(JI19,PROTOKOL!$A$1:$E$29,2,FALSE))*JJ19)</f>
        <v xml:space="preserve"> </v>
      </c>
      <c r="JL19" s="175" t="str">
        <f t="shared" si="24"/>
        <v xml:space="preserve"> </v>
      </c>
      <c r="JM19" s="212" t="str">
        <f>IF(JI19=0," ",VLOOKUP(JI19,PROTOKOL!$A:$E,5,FALSE))</f>
        <v xml:space="preserve"> </v>
      </c>
      <c r="JN19" s="176" t="s">
        <v>142</v>
      </c>
      <c r="JO19" s="177" t="str">
        <f t="shared" si="102"/>
        <v xml:space="preserve"> </v>
      </c>
      <c r="JP19" s="217" t="str">
        <f>IF(JR19=0," ",VLOOKUP(JR19,PROTOKOL!$A:$F,6,FALSE))</f>
        <v xml:space="preserve"> </v>
      </c>
      <c r="JQ19" s="43"/>
      <c r="JR19" s="43"/>
      <c r="JS19" s="43"/>
      <c r="JT19" s="91" t="str">
        <f>IF(JR19=0," ",(VLOOKUP(JR19,PROTOKOL!$A$1:$E$29,2,FALSE))*JS19)</f>
        <v xml:space="preserve"> </v>
      </c>
      <c r="JU19" s="175" t="str">
        <f t="shared" si="25"/>
        <v xml:space="preserve"> </v>
      </c>
      <c r="JV19" s="176" t="str">
        <f>IF(JR19=0," ",VLOOKUP(JR19,PROTOKOL!$A:$E,5,FALSE))</f>
        <v xml:space="preserve"> </v>
      </c>
      <c r="JW19" s="212" t="str">
        <f t="shared" si="189"/>
        <v xml:space="preserve"> </v>
      </c>
      <c r="JX19" s="176">
        <f t="shared" si="104"/>
        <v>0</v>
      </c>
      <c r="JY19" s="177" t="str">
        <f t="shared" si="105"/>
        <v xml:space="preserve"> </v>
      </c>
      <c r="KA19" s="173">
        <v>30</v>
      </c>
      <c r="KB19" s="230"/>
      <c r="KC19" s="174" t="str">
        <f>IF(KE19=0," ",VLOOKUP(KE19,PROTOKOL!$A:$F,6,FALSE))</f>
        <v xml:space="preserve"> </v>
      </c>
      <c r="KD19" s="43"/>
      <c r="KE19" s="43"/>
      <c r="KF19" s="43"/>
      <c r="KG19" s="42" t="str">
        <f>IF(KE19=0," ",(VLOOKUP(KE19,PROTOKOL!$A$1:$E$29,2,FALSE))*KF19)</f>
        <v xml:space="preserve"> </v>
      </c>
      <c r="KH19" s="175" t="str">
        <f t="shared" si="26"/>
        <v xml:space="preserve"> </v>
      </c>
      <c r="KI19" s="212" t="str">
        <f>IF(KE19=0," ",VLOOKUP(KE19,PROTOKOL!$A:$E,5,FALSE))</f>
        <v xml:space="preserve"> </v>
      </c>
      <c r="KJ19" s="176" t="s">
        <v>142</v>
      </c>
      <c r="KK19" s="177" t="str">
        <f t="shared" si="173"/>
        <v xml:space="preserve"> </v>
      </c>
      <c r="KL19" s="217" t="str">
        <f>IF(KN19=0," ",VLOOKUP(KN19,PROTOKOL!$A:$F,6,FALSE))</f>
        <v xml:space="preserve"> </v>
      </c>
      <c r="KM19" s="43"/>
      <c r="KN19" s="43"/>
      <c r="KO19" s="43"/>
      <c r="KP19" s="91" t="str">
        <f>IF(KN19=0," ",(VLOOKUP(KN19,PROTOKOL!$A$1:$E$29,2,FALSE))*KO19)</f>
        <v xml:space="preserve"> </v>
      </c>
      <c r="KQ19" s="175" t="str">
        <f t="shared" si="27"/>
        <v xml:space="preserve"> </v>
      </c>
      <c r="KR19" s="176" t="str">
        <f>IF(KN19=0," ",VLOOKUP(KN19,PROTOKOL!$A:$E,5,FALSE))</f>
        <v xml:space="preserve"> </v>
      </c>
      <c r="KS19" s="212" t="str">
        <f t="shared" si="190"/>
        <v xml:space="preserve"> </v>
      </c>
      <c r="KT19" s="176">
        <f t="shared" si="106"/>
        <v>0</v>
      </c>
      <c r="KU19" s="177" t="str">
        <f t="shared" si="107"/>
        <v xml:space="preserve"> </v>
      </c>
      <c r="KW19" s="173">
        <v>30</v>
      </c>
      <c r="KX19" s="230"/>
      <c r="KY19" s="174" t="str">
        <f>IF(LA19=0," ",VLOOKUP(LA19,PROTOKOL!$A:$F,6,FALSE))</f>
        <v xml:space="preserve"> </v>
      </c>
      <c r="KZ19" s="43"/>
      <c r="LA19" s="43"/>
      <c r="LB19" s="43"/>
      <c r="LC19" s="42" t="str">
        <f>IF(LA19=0," ",(VLOOKUP(LA19,PROTOKOL!$A$1:$E$29,2,FALSE))*LB19)</f>
        <v xml:space="preserve"> </v>
      </c>
      <c r="LD19" s="175" t="str">
        <f t="shared" si="28"/>
        <v xml:space="preserve"> </v>
      </c>
      <c r="LE19" s="212" t="str">
        <f>IF(LA19=0," ",VLOOKUP(LA19,PROTOKOL!$A:$E,5,FALSE))</f>
        <v xml:space="preserve"> </v>
      </c>
      <c r="LF19" s="176" t="s">
        <v>142</v>
      </c>
      <c r="LG19" s="177" t="str">
        <f t="shared" si="108"/>
        <v xml:space="preserve"> </v>
      </c>
      <c r="LH19" s="217" t="str">
        <f>IF(LJ19=0," ",VLOOKUP(LJ19,PROTOKOL!$A:$F,6,FALSE))</f>
        <v xml:space="preserve"> </v>
      </c>
      <c r="LI19" s="43"/>
      <c r="LJ19" s="43"/>
      <c r="LK19" s="43"/>
      <c r="LL19" s="91" t="str">
        <f>IF(LJ19=0," ",(VLOOKUP(LJ19,PROTOKOL!$A$1:$E$29,2,FALSE))*LK19)</f>
        <v xml:space="preserve"> </v>
      </c>
      <c r="LM19" s="175" t="str">
        <f t="shared" si="29"/>
        <v xml:space="preserve"> </v>
      </c>
      <c r="LN19" s="176" t="str">
        <f>IF(LJ19=0," ",VLOOKUP(LJ19,PROTOKOL!$A:$E,5,FALSE))</f>
        <v xml:space="preserve"> </v>
      </c>
      <c r="LO19" s="212" t="str">
        <f t="shared" si="191"/>
        <v xml:space="preserve"> </v>
      </c>
      <c r="LP19" s="176">
        <f t="shared" si="110"/>
        <v>0</v>
      </c>
      <c r="LQ19" s="177" t="str">
        <f t="shared" si="111"/>
        <v xml:space="preserve"> </v>
      </c>
      <c r="LS19" s="173">
        <v>30</v>
      </c>
      <c r="LT19" s="230"/>
      <c r="LU19" s="174" t="str">
        <f>IF(LW19=0," ",VLOOKUP(LW19,PROTOKOL!$A:$F,6,FALSE))</f>
        <v xml:space="preserve"> </v>
      </c>
      <c r="LV19" s="43"/>
      <c r="LW19" s="43"/>
      <c r="LX19" s="43"/>
      <c r="LY19" s="42" t="str">
        <f>IF(LW19=0," ",(VLOOKUP(LW19,PROTOKOL!$A$1:$E$29,2,FALSE))*LX19)</f>
        <v xml:space="preserve"> </v>
      </c>
      <c r="LZ19" s="175" t="str">
        <f t="shared" si="30"/>
        <v xml:space="preserve"> </v>
      </c>
      <c r="MA19" s="212" t="str">
        <f>IF(LW19=0," ",VLOOKUP(LW19,PROTOKOL!$A:$E,5,FALSE))</f>
        <v xml:space="preserve"> </v>
      </c>
      <c r="MB19" s="176" t="s">
        <v>142</v>
      </c>
      <c r="MC19" s="177" t="str">
        <f t="shared" si="175"/>
        <v xml:space="preserve"> </v>
      </c>
      <c r="MD19" s="217" t="str">
        <f>IF(MF19=0," ",VLOOKUP(MF19,PROTOKOL!$A:$F,6,FALSE))</f>
        <v xml:space="preserve"> </v>
      </c>
      <c r="ME19" s="43"/>
      <c r="MF19" s="43"/>
      <c r="MG19" s="43"/>
      <c r="MH19" s="91" t="str">
        <f>IF(MF19=0," ",(VLOOKUP(MF19,PROTOKOL!$A$1:$E$29,2,FALSE))*MG19)</f>
        <v xml:space="preserve"> </v>
      </c>
      <c r="MI19" s="175" t="str">
        <f t="shared" si="31"/>
        <v xml:space="preserve"> </v>
      </c>
      <c r="MJ19" s="176" t="str">
        <f>IF(MF19=0," ",VLOOKUP(MF19,PROTOKOL!$A:$E,5,FALSE))</f>
        <v xml:space="preserve"> </v>
      </c>
      <c r="MK19" s="212" t="str">
        <f t="shared" si="192"/>
        <v xml:space="preserve"> </v>
      </c>
      <c r="ML19" s="176">
        <f t="shared" si="113"/>
        <v>0</v>
      </c>
      <c r="MM19" s="177" t="str">
        <f t="shared" si="114"/>
        <v xml:space="preserve"> </v>
      </c>
      <c r="MO19" s="173">
        <v>30</v>
      </c>
      <c r="MP19" s="230"/>
      <c r="MQ19" s="174" t="str">
        <f>IF(MS19=0," ",VLOOKUP(MS19,PROTOKOL!$A:$F,6,FALSE))</f>
        <v xml:space="preserve"> </v>
      </c>
      <c r="MR19" s="43"/>
      <c r="MS19" s="43"/>
      <c r="MT19" s="43"/>
      <c r="MU19" s="42" t="str">
        <f>IF(MS19=0," ",(VLOOKUP(MS19,PROTOKOL!$A$1:$E$29,2,FALSE))*MT19)</f>
        <v xml:space="preserve"> </v>
      </c>
      <c r="MV19" s="175" t="str">
        <f t="shared" si="32"/>
        <v xml:space="preserve"> </v>
      </c>
      <c r="MW19" s="212" t="str">
        <f>IF(MS19=0," ",VLOOKUP(MS19,PROTOKOL!$A:$E,5,FALSE))</f>
        <v xml:space="preserve"> </v>
      </c>
      <c r="MX19" s="176" t="s">
        <v>142</v>
      </c>
      <c r="MY19" s="177" t="str">
        <f t="shared" si="115"/>
        <v xml:space="preserve"> </v>
      </c>
      <c r="MZ19" s="217" t="str">
        <f>IF(NB19=0," ",VLOOKUP(NB19,PROTOKOL!$A:$F,6,FALSE))</f>
        <v xml:space="preserve"> </v>
      </c>
      <c r="NA19" s="43"/>
      <c r="NB19" s="43"/>
      <c r="NC19" s="43"/>
      <c r="ND19" s="91" t="str">
        <f>IF(NB19=0," ",(VLOOKUP(NB19,PROTOKOL!$A$1:$E$29,2,FALSE))*NC19)</f>
        <v xml:space="preserve"> </v>
      </c>
      <c r="NE19" s="175" t="str">
        <f t="shared" si="33"/>
        <v xml:space="preserve"> </v>
      </c>
      <c r="NF19" s="176" t="str">
        <f>IF(NB19=0," ",VLOOKUP(NB19,PROTOKOL!$A:$E,5,FALSE))</f>
        <v xml:space="preserve"> </v>
      </c>
      <c r="NG19" s="212" t="str">
        <f t="shared" si="193"/>
        <v xml:space="preserve"> </v>
      </c>
      <c r="NH19" s="176">
        <f t="shared" si="117"/>
        <v>0</v>
      </c>
      <c r="NI19" s="177" t="str">
        <f t="shared" si="118"/>
        <v xml:space="preserve"> </v>
      </c>
      <c r="NK19" s="173">
        <v>30</v>
      </c>
      <c r="NL19" s="230"/>
      <c r="NM19" s="174" t="str">
        <f>IF(NO19=0," ",VLOOKUP(NO19,PROTOKOL!$A:$F,6,FALSE))</f>
        <v xml:space="preserve"> </v>
      </c>
      <c r="NN19" s="43"/>
      <c r="NO19" s="43"/>
      <c r="NP19" s="43"/>
      <c r="NQ19" s="42" t="str">
        <f>IF(NO19=0," ",(VLOOKUP(NO19,PROTOKOL!$A$1:$E$29,2,FALSE))*NP19)</f>
        <v xml:space="preserve"> </v>
      </c>
      <c r="NR19" s="175" t="str">
        <f t="shared" si="34"/>
        <v xml:space="preserve"> </v>
      </c>
      <c r="NS19" s="212" t="str">
        <f>IF(NO19=0," ",VLOOKUP(NO19,PROTOKOL!$A:$E,5,FALSE))</f>
        <v xml:space="preserve"> </v>
      </c>
      <c r="NT19" s="176" t="s">
        <v>142</v>
      </c>
      <c r="NU19" s="177" t="str">
        <f t="shared" si="119"/>
        <v xml:space="preserve"> </v>
      </c>
      <c r="NV19" s="217" t="str">
        <f>IF(NX19=0," ",VLOOKUP(NX19,PROTOKOL!$A:$F,6,FALSE))</f>
        <v xml:space="preserve"> </v>
      </c>
      <c r="NW19" s="43"/>
      <c r="NX19" s="43"/>
      <c r="NY19" s="43"/>
      <c r="NZ19" s="91" t="str">
        <f>IF(NX19=0," ",(VLOOKUP(NX19,PROTOKOL!$A$1:$E$29,2,FALSE))*NY19)</f>
        <v xml:space="preserve"> </v>
      </c>
      <c r="OA19" s="175" t="str">
        <f t="shared" si="35"/>
        <v xml:space="preserve"> </v>
      </c>
      <c r="OB19" s="176" t="str">
        <f>IF(NX19=0," ",VLOOKUP(NX19,PROTOKOL!$A:$E,5,FALSE))</f>
        <v xml:space="preserve"> </v>
      </c>
      <c r="OC19" s="212" t="str">
        <f t="shared" si="194"/>
        <v xml:space="preserve"> </v>
      </c>
      <c r="OD19" s="176">
        <f t="shared" si="120"/>
        <v>0</v>
      </c>
      <c r="OE19" s="177" t="str">
        <f t="shared" si="121"/>
        <v xml:space="preserve"> </v>
      </c>
      <c r="OG19" s="173">
        <v>30</v>
      </c>
      <c r="OH19" s="230"/>
      <c r="OI19" s="174" t="str">
        <f>IF(OK19=0," ",VLOOKUP(OK19,PROTOKOL!$A:$F,6,FALSE))</f>
        <v xml:space="preserve"> </v>
      </c>
      <c r="OJ19" s="43"/>
      <c r="OK19" s="43"/>
      <c r="OL19" s="43"/>
      <c r="OM19" s="42" t="str">
        <f>IF(OK19=0," ",(VLOOKUP(OK19,PROTOKOL!$A$1:$E$29,2,FALSE))*OL19)</f>
        <v xml:space="preserve"> </v>
      </c>
      <c r="ON19" s="175" t="str">
        <f t="shared" si="36"/>
        <v xml:space="preserve"> </v>
      </c>
      <c r="OO19" s="212" t="str">
        <f>IF(OK19=0," ",VLOOKUP(OK19,PROTOKOL!$A:$E,5,FALSE))</f>
        <v xml:space="preserve"> </v>
      </c>
      <c r="OP19" s="176" t="s">
        <v>142</v>
      </c>
      <c r="OQ19" s="177" t="str">
        <f t="shared" si="177"/>
        <v xml:space="preserve"> </v>
      </c>
      <c r="OR19" s="217" t="str">
        <f>IF(OT19=0," ",VLOOKUP(OT19,PROTOKOL!$A:$F,6,FALSE))</f>
        <v xml:space="preserve"> </v>
      </c>
      <c r="OS19" s="43"/>
      <c r="OT19" s="43"/>
      <c r="OU19" s="43"/>
      <c r="OV19" s="91" t="str">
        <f>IF(OT19=0," ",(VLOOKUP(OT19,PROTOKOL!$A$1:$E$29,2,FALSE))*OU19)</f>
        <v xml:space="preserve"> </v>
      </c>
      <c r="OW19" s="175" t="str">
        <f t="shared" si="37"/>
        <v xml:space="preserve"> </v>
      </c>
      <c r="OX19" s="176" t="str">
        <f>IF(OT19=0," ",VLOOKUP(OT19,PROTOKOL!$A:$E,5,FALSE))</f>
        <v xml:space="preserve"> </v>
      </c>
      <c r="OY19" s="212" t="str">
        <f t="shared" si="195"/>
        <v xml:space="preserve"> </v>
      </c>
      <c r="OZ19" s="176">
        <f t="shared" si="123"/>
        <v>0</v>
      </c>
      <c r="PA19" s="177" t="str">
        <f t="shared" si="124"/>
        <v xml:space="preserve"> </v>
      </c>
      <c r="PC19" s="173">
        <v>30</v>
      </c>
      <c r="PD19" s="230"/>
      <c r="PE19" s="174" t="str">
        <f>IF(PG19=0," ",VLOOKUP(PG19,PROTOKOL!$A:$F,6,FALSE))</f>
        <v xml:space="preserve"> </v>
      </c>
      <c r="PF19" s="43"/>
      <c r="PG19" s="43"/>
      <c r="PH19" s="43"/>
      <c r="PI19" s="42" t="str">
        <f>IF(PG19=0," ",(VLOOKUP(PG19,PROTOKOL!$A$1:$E$29,2,FALSE))*PH19)</f>
        <v xml:space="preserve"> </v>
      </c>
      <c r="PJ19" s="175" t="str">
        <f t="shared" si="38"/>
        <v xml:space="preserve"> </v>
      </c>
      <c r="PK19" s="212" t="str">
        <f>IF(PG19=0," ",VLOOKUP(PG19,PROTOKOL!$A:$E,5,FALSE))</f>
        <v xml:space="preserve"> </v>
      </c>
      <c r="PL19" s="176" t="s">
        <v>142</v>
      </c>
      <c r="PM19" s="177" t="str">
        <f t="shared" si="178"/>
        <v xml:space="preserve"> </v>
      </c>
      <c r="PN19" s="217" t="str">
        <f>IF(PP19=0," ",VLOOKUP(PP19,PROTOKOL!$A:$F,6,FALSE))</f>
        <v xml:space="preserve"> </v>
      </c>
      <c r="PO19" s="43"/>
      <c r="PP19" s="43"/>
      <c r="PQ19" s="43"/>
      <c r="PR19" s="91" t="str">
        <f>IF(PP19=0," ",(VLOOKUP(PP19,PROTOKOL!$A$1:$E$29,2,FALSE))*PQ19)</f>
        <v xml:space="preserve"> </v>
      </c>
      <c r="PS19" s="175" t="str">
        <f t="shared" si="39"/>
        <v xml:space="preserve"> </v>
      </c>
      <c r="PT19" s="176" t="str">
        <f>IF(PP19=0," ",VLOOKUP(PP19,PROTOKOL!$A:$E,5,FALSE))</f>
        <v xml:space="preserve"> </v>
      </c>
      <c r="PU19" s="212" t="str">
        <f t="shared" si="196"/>
        <v xml:space="preserve"> </v>
      </c>
      <c r="PV19" s="176">
        <f t="shared" si="126"/>
        <v>0</v>
      </c>
      <c r="PW19" s="177" t="str">
        <f t="shared" si="127"/>
        <v xml:space="preserve"> </v>
      </c>
      <c r="PY19" s="173">
        <v>30</v>
      </c>
      <c r="PZ19" s="230"/>
      <c r="QA19" s="174" t="str">
        <f>IF(QC19=0," ",VLOOKUP(QC19,PROTOKOL!$A:$F,6,FALSE))</f>
        <v xml:space="preserve"> </v>
      </c>
      <c r="QB19" s="43"/>
      <c r="QC19" s="43"/>
      <c r="QD19" s="43"/>
      <c r="QE19" s="42" t="str">
        <f>IF(QC19=0," ",(VLOOKUP(QC19,PROTOKOL!$A$1:$E$29,2,FALSE))*QD19)</f>
        <v xml:space="preserve"> </v>
      </c>
      <c r="QF19" s="175" t="str">
        <f t="shared" si="40"/>
        <v xml:space="preserve"> </v>
      </c>
      <c r="QG19" s="212" t="str">
        <f>IF(QC19=0," ",VLOOKUP(QC19,PROTOKOL!$A:$E,5,FALSE))</f>
        <v xml:space="preserve"> </v>
      </c>
      <c r="QH19" s="176" t="s">
        <v>142</v>
      </c>
      <c r="QI19" s="177" t="str">
        <f t="shared" si="128"/>
        <v xml:space="preserve"> </v>
      </c>
      <c r="QJ19" s="217" t="str">
        <f>IF(QL19=0," ",VLOOKUP(QL19,PROTOKOL!$A:$F,6,FALSE))</f>
        <v xml:space="preserve"> </v>
      </c>
      <c r="QK19" s="43"/>
      <c r="QL19" s="43"/>
      <c r="QM19" s="43"/>
      <c r="QN19" s="91" t="str">
        <f>IF(QL19=0," ",(VLOOKUP(QL19,PROTOKOL!$A$1:$E$29,2,FALSE))*QM19)</f>
        <v xml:space="preserve"> </v>
      </c>
      <c r="QO19" s="175" t="str">
        <f t="shared" si="41"/>
        <v xml:space="preserve"> </v>
      </c>
      <c r="QP19" s="176" t="str">
        <f>IF(QL19=0," ",VLOOKUP(QL19,PROTOKOL!$A:$E,5,FALSE))</f>
        <v xml:space="preserve"> </v>
      </c>
      <c r="QQ19" s="212" t="str">
        <f t="shared" si="197"/>
        <v xml:space="preserve"> </v>
      </c>
      <c r="QR19" s="176">
        <f t="shared" si="130"/>
        <v>0</v>
      </c>
      <c r="QS19" s="177" t="str">
        <f t="shared" si="131"/>
        <v xml:space="preserve"> </v>
      </c>
      <c r="QU19" s="173">
        <v>30</v>
      </c>
      <c r="QV19" s="230"/>
      <c r="QW19" s="174" t="str">
        <f>IF(QY19=0," ",VLOOKUP(QY19,PROTOKOL!$A:$F,6,FALSE))</f>
        <v xml:space="preserve"> </v>
      </c>
      <c r="QX19" s="43"/>
      <c r="QY19" s="43"/>
      <c r="QZ19" s="43"/>
      <c r="RA19" s="42" t="str">
        <f>IF(QY19=0," ",(VLOOKUP(QY19,PROTOKOL!$A$1:$E$29,2,FALSE))*QZ19)</f>
        <v xml:space="preserve"> </v>
      </c>
      <c r="RB19" s="175" t="str">
        <f t="shared" si="42"/>
        <v xml:space="preserve"> </v>
      </c>
      <c r="RC19" s="212" t="str">
        <f>IF(QY19=0," ",VLOOKUP(QY19,PROTOKOL!$A:$E,5,FALSE))</f>
        <v xml:space="preserve"> </v>
      </c>
      <c r="RD19" s="176" t="s">
        <v>142</v>
      </c>
      <c r="RE19" s="177" t="str">
        <f t="shared" si="132"/>
        <v xml:space="preserve"> </v>
      </c>
      <c r="RF19" s="217" t="str">
        <f>IF(RH19=0," ",VLOOKUP(RH19,PROTOKOL!$A:$F,6,FALSE))</f>
        <v xml:space="preserve"> </v>
      </c>
      <c r="RG19" s="43"/>
      <c r="RH19" s="43"/>
      <c r="RI19" s="43"/>
      <c r="RJ19" s="91" t="str">
        <f>IF(RH19=0," ",(VLOOKUP(RH19,PROTOKOL!$A$1:$E$29,2,FALSE))*RI19)</f>
        <v xml:space="preserve"> </v>
      </c>
      <c r="RK19" s="175" t="str">
        <f t="shared" si="43"/>
        <v xml:space="preserve"> </v>
      </c>
      <c r="RL19" s="176" t="str">
        <f>IF(RH19=0," ",VLOOKUP(RH19,PROTOKOL!$A:$E,5,FALSE))</f>
        <v xml:space="preserve"> </v>
      </c>
      <c r="RM19" s="212" t="str">
        <f t="shared" si="198"/>
        <v xml:space="preserve"> </v>
      </c>
      <c r="RN19" s="176">
        <f t="shared" si="134"/>
        <v>0</v>
      </c>
      <c r="RO19" s="177" t="str">
        <f t="shared" si="135"/>
        <v xml:space="preserve"> </v>
      </c>
      <c r="RQ19" s="173">
        <v>30</v>
      </c>
      <c r="RR19" s="230"/>
      <c r="RS19" s="174" t="str">
        <f>IF(RU19=0," ",VLOOKUP(RU19,PROTOKOL!$A:$F,6,FALSE))</f>
        <v xml:space="preserve"> </v>
      </c>
      <c r="RT19" s="43"/>
      <c r="RU19" s="43"/>
      <c r="RV19" s="43"/>
      <c r="RW19" s="42" t="str">
        <f>IF(RU19=0," ",(VLOOKUP(RU19,PROTOKOL!$A$1:$E$29,2,FALSE))*RV19)</f>
        <v xml:space="preserve"> </v>
      </c>
      <c r="RX19" s="175" t="str">
        <f t="shared" si="44"/>
        <v xml:space="preserve"> </v>
      </c>
      <c r="RY19" s="212" t="str">
        <f>IF(RU19=0," ",VLOOKUP(RU19,PROTOKOL!$A:$E,5,FALSE))</f>
        <v xml:space="preserve"> </v>
      </c>
      <c r="RZ19" s="176" t="s">
        <v>142</v>
      </c>
      <c r="SA19" s="177" t="str">
        <f t="shared" si="179"/>
        <v xml:space="preserve"> </v>
      </c>
      <c r="SB19" s="217" t="str">
        <f>IF(SD19=0," ",VLOOKUP(SD19,PROTOKOL!$A:$F,6,FALSE))</f>
        <v xml:space="preserve"> </v>
      </c>
      <c r="SC19" s="43"/>
      <c r="SD19" s="43"/>
      <c r="SE19" s="43"/>
      <c r="SF19" s="91" t="str">
        <f>IF(SD19=0," ",(VLOOKUP(SD19,PROTOKOL!$A$1:$E$29,2,FALSE))*SE19)</f>
        <v xml:space="preserve"> </v>
      </c>
      <c r="SG19" s="175" t="str">
        <f t="shared" si="45"/>
        <v xml:space="preserve"> </v>
      </c>
      <c r="SH19" s="176" t="str">
        <f>IF(SD19=0," ",VLOOKUP(SD19,PROTOKOL!$A:$E,5,FALSE))</f>
        <v xml:space="preserve"> </v>
      </c>
      <c r="SI19" s="212" t="str">
        <f t="shared" si="199"/>
        <v xml:space="preserve"> </v>
      </c>
      <c r="SJ19" s="176">
        <f t="shared" si="137"/>
        <v>0</v>
      </c>
      <c r="SK19" s="177" t="str">
        <f t="shared" si="138"/>
        <v xml:space="preserve"> </v>
      </c>
      <c r="SM19" s="173">
        <v>30</v>
      </c>
      <c r="SN19" s="230"/>
      <c r="SO19" s="174" t="str">
        <f>IF(SQ19=0," ",VLOOKUP(SQ19,PROTOKOL!$A:$F,6,FALSE))</f>
        <v xml:space="preserve"> </v>
      </c>
      <c r="SP19" s="43"/>
      <c r="SQ19" s="43"/>
      <c r="SR19" s="43"/>
      <c r="SS19" s="42" t="str">
        <f>IF(SQ19=0," ",(VLOOKUP(SQ19,PROTOKOL!$A$1:$E$29,2,FALSE))*SR19)</f>
        <v xml:space="preserve"> </v>
      </c>
      <c r="ST19" s="175" t="str">
        <f t="shared" si="46"/>
        <v xml:space="preserve"> </v>
      </c>
      <c r="SU19" s="212" t="str">
        <f>IF(SQ19=0," ",VLOOKUP(SQ19,PROTOKOL!$A:$E,5,FALSE))</f>
        <v xml:space="preserve"> </v>
      </c>
      <c r="SV19" s="176" t="s">
        <v>142</v>
      </c>
      <c r="SW19" s="177" t="str">
        <f t="shared" si="139"/>
        <v xml:space="preserve"> </v>
      </c>
      <c r="SX19" s="217" t="str">
        <f>IF(SZ19=0," ",VLOOKUP(SZ19,PROTOKOL!$A:$F,6,FALSE))</f>
        <v xml:space="preserve"> </v>
      </c>
      <c r="SY19" s="43"/>
      <c r="SZ19" s="43"/>
      <c r="TA19" s="43"/>
      <c r="TB19" s="91" t="str">
        <f>IF(SZ19=0," ",(VLOOKUP(SZ19,PROTOKOL!$A$1:$E$29,2,FALSE))*TA19)</f>
        <v xml:space="preserve"> </v>
      </c>
      <c r="TC19" s="175" t="str">
        <f t="shared" si="47"/>
        <v xml:space="preserve"> </v>
      </c>
      <c r="TD19" s="176" t="str">
        <f>IF(SZ19=0," ",VLOOKUP(SZ19,PROTOKOL!$A:$E,5,FALSE))</f>
        <v xml:space="preserve"> </v>
      </c>
      <c r="TE19" s="212" t="str">
        <f t="shared" si="200"/>
        <v xml:space="preserve"> </v>
      </c>
      <c r="TF19" s="176">
        <f t="shared" si="141"/>
        <v>0</v>
      </c>
      <c r="TG19" s="177" t="str">
        <f t="shared" si="142"/>
        <v xml:space="preserve"> </v>
      </c>
      <c r="TI19" s="173">
        <v>30</v>
      </c>
      <c r="TJ19" s="230"/>
      <c r="TK19" s="174" t="str">
        <f>IF(TM19=0," ",VLOOKUP(TM19,PROTOKOL!$A:$F,6,FALSE))</f>
        <v xml:space="preserve"> </v>
      </c>
      <c r="TL19" s="43"/>
      <c r="TM19" s="43"/>
      <c r="TN19" s="43"/>
      <c r="TO19" s="42" t="str">
        <f>IF(TM19=0," ",(VLOOKUP(TM19,PROTOKOL!$A$1:$E$29,2,FALSE))*TN19)</f>
        <v xml:space="preserve"> </v>
      </c>
      <c r="TP19" s="175" t="str">
        <f t="shared" si="48"/>
        <v xml:space="preserve"> </v>
      </c>
      <c r="TQ19" s="212" t="str">
        <f>IF(TM19=0," ",VLOOKUP(TM19,PROTOKOL!$A:$E,5,FALSE))</f>
        <v xml:space="preserve"> </v>
      </c>
      <c r="TR19" s="176" t="s">
        <v>142</v>
      </c>
      <c r="TS19" s="177" t="str">
        <f t="shared" si="143"/>
        <v xml:space="preserve"> </v>
      </c>
      <c r="TT19" s="217" t="str">
        <f>IF(TV19=0," ",VLOOKUP(TV19,PROTOKOL!$A:$F,6,FALSE))</f>
        <v xml:space="preserve"> </v>
      </c>
      <c r="TU19" s="43"/>
      <c r="TV19" s="43"/>
      <c r="TW19" s="43"/>
      <c r="TX19" s="91" t="str">
        <f>IF(TV19=0," ",(VLOOKUP(TV19,PROTOKOL!$A$1:$E$29,2,FALSE))*TW19)</f>
        <v xml:space="preserve"> </v>
      </c>
      <c r="TY19" s="175" t="str">
        <f t="shared" si="49"/>
        <v xml:space="preserve"> </v>
      </c>
      <c r="TZ19" s="176" t="str">
        <f>IF(TV19=0," ",VLOOKUP(TV19,PROTOKOL!$A:$E,5,FALSE))</f>
        <v xml:space="preserve"> </v>
      </c>
      <c r="UA19" s="212" t="str">
        <f t="shared" si="201"/>
        <v xml:space="preserve"> </v>
      </c>
      <c r="UB19" s="176">
        <f t="shared" si="145"/>
        <v>0</v>
      </c>
      <c r="UC19" s="177" t="str">
        <f t="shared" si="146"/>
        <v xml:space="preserve"> </v>
      </c>
      <c r="UE19" s="173">
        <v>30</v>
      </c>
      <c r="UF19" s="230"/>
      <c r="UG19" s="174" t="str">
        <f>IF(UI19=0," ",VLOOKUP(UI19,PROTOKOL!$A:$F,6,FALSE))</f>
        <v xml:space="preserve"> </v>
      </c>
      <c r="UH19" s="43"/>
      <c r="UI19" s="43"/>
      <c r="UJ19" s="43"/>
      <c r="UK19" s="42" t="str">
        <f>IF(UI19=0," ",(VLOOKUP(UI19,PROTOKOL!$A$1:$E$29,2,FALSE))*UJ19)</f>
        <v xml:space="preserve"> </v>
      </c>
      <c r="UL19" s="175" t="str">
        <f t="shared" si="50"/>
        <v xml:space="preserve"> </v>
      </c>
      <c r="UM19" s="212" t="str">
        <f>IF(UI19=0," ",VLOOKUP(UI19,PROTOKOL!$A:$E,5,FALSE))</f>
        <v xml:space="preserve"> </v>
      </c>
      <c r="UN19" s="176" t="s">
        <v>142</v>
      </c>
      <c r="UO19" s="177" t="str">
        <f t="shared" si="147"/>
        <v xml:space="preserve"> </v>
      </c>
      <c r="UP19" s="217" t="str">
        <f>IF(UR19=0," ",VLOOKUP(UR19,PROTOKOL!$A:$F,6,FALSE))</f>
        <v xml:space="preserve"> </v>
      </c>
      <c r="UQ19" s="43"/>
      <c r="UR19" s="43"/>
      <c r="US19" s="43"/>
      <c r="UT19" s="91" t="str">
        <f>IF(UR19=0," ",(VLOOKUP(UR19,PROTOKOL!$A$1:$E$29,2,FALSE))*US19)</f>
        <v xml:space="preserve"> </v>
      </c>
      <c r="UU19" s="175" t="str">
        <f t="shared" si="51"/>
        <v xml:space="preserve"> </v>
      </c>
      <c r="UV19" s="176" t="str">
        <f>IF(UR19=0," ",VLOOKUP(UR19,PROTOKOL!$A:$E,5,FALSE))</f>
        <v xml:space="preserve"> </v>
      </c>
      <c r="UW19" s="212" t="str">
        <f t="shared" si="202"/>
        <v xml:space="preserve"> </v>
      </c>
      <c r="UX19" s="176">
        <f t="shared" si="149"/>
        <v>0</v>
      </c>
      <c r="UY19" s="177" t="str">
        <f t="shared" si="150"/>
        <v xml:space="preserve"> </v>
      </c>
      <c r="VA19" s="173">
        <v>30</v>
      </c>
      <c r="VB19" s="230"/>
      <c r="VC19" s="174" t="str">
        <f>IF(VE19=0," ",VLOOKUP(VE19,PROTOKOL!$A:$F,6,FALSE))</f>
        <v xml:space="preserve"> </v>
      </c>
      <c r="VD19" s="43"/>
      <c r="VE19" s="43"/>
      <c r="VF19" s="43"/>
      <c r="VG19" s="42" t="str">
        <f>IF(VE19=0," ",(VLOOKUP(VE19,PROTOKOL!$A$1:$E$29,2,FALSE))*VF19)</f>
        <v xml:space="preserve"> </v>
      </c>
      <c r="VH19" s="175" t="str">
        <f t="shared" si="52"/>
        <v xml:space="preserve"> </v>
      </c>
      <c r="VI19" s="212" t="str">
        <f>IF(VE19=0," ",VLOOKUP(VE19,PROTOKOL!$A:$E,5,FALSE))</f>
        <v xml:space="preserve"> </v>
      </c>
      <c r="VJ19" s="176" t="s">
        <v>142</v>
      </c>
      <c r="VK19" s="177" t="str">
        <f t="shared" si="151"/>
        <v xml:space="preserve"> </v>
      </c>
      <c r="VL19" s="217" t="str">
        <f>IF(VN19=0," ",VLOOKUP(VN19,PROTOKOL!$A:$F,6,FALSE))</f>
        <v xml:space="preserve"> </v>
      </c>
      <c r="VM19" s="43"/>
      <c r="VN19" s="43"/>
      <c r="VO19" s="43"/>
      <c r="VP19" s="91" t="str">
        <f>IF(VN19=0," ",(VLOOKUP(VN19,PROTOKOL!$A$1:$E$29,2,FALSE))*VO19)</f>
        <v xml:space="preserve"> </v>
      </c>
      <c r="VQ19" s="175" t="str">
        <f t="shared" si="53"/>
        <v xml:space="preserve"> </v>
      </c>
      <c r="VR19" s="176" t="str">
        <f>IF(VN19=0," ",VLOOKUP(VN19,PROTOKOL!$A:$E,5,FALSE))</f>
        <v xml:space="preserve"> </v>
      </c>
      <c r="VS19" s="212" t="str">
        <f t="shared" si="203"/>
        <v xml:space="preserve"> </v>
      </c>
      <c r="VT19" s="176">
        <f t="shared" si="153"/>
        <v>0</v>
      </c>
      <c r="VU19" s="177" t="str">
        <f t="shared" si="154"/>
        <v xml:space="preserve"> </v>
      </c>
      <c r="VW19" s="173">
        <v>30</v>
      </c>
      <c r="VX19" s="230"/>
      <c r="VY19" s="174" t="str">
        <f>IF(WA19=0," ",VLOOKUP(WA19,PROTOKOL!$A:$F,6,FALSE))</f>
        <v xml:space="preserve"> </v>
      </c>
      <c r="VZ19" s="43"/>
      <c r="WA19" s="43"/>
      <c r="WB19" s="43"/>
      <c r="WC19" s="42" t="str">
        <f>IF(WA19=0," ",(VLOOKUP(WA19,PROTOKOL!$A$1:$E$29,2,FALSE))*WB19)</f>
        <v xml:space="preserve"> </v>
      </c>
      <c r="WD19" s="175" t="str">
        <f t="shared" si="54"/>
        <v xml:space="preserve"> </v>
      </c>
      <c r="WE19" s="212" t="str">
        <f>IF(WA19=0," ",VLOOKUP(WA19,PROTOKOL!$A:$E,5,FALSE))</f>
        <v xml:space="preserve"> </v>
      </c>
      <c r="WF19" s="176" t="s">
        <v>142</v>
      </c>
      <c r="WG19" s="177" t="str">
        <f t="shared" si="155"/>
        <v xml:space="preserve"> </v>
      </c>
      <c r="WH19" s="217" t="str">
        <f>IF(WJ19=0," ",VLOOKUP(WJ19,PROTOKOL!$A:$F,6,FALSE))</f>
        <v xml:space="preserve"> </v>
      </c>
      <c r="WI19" s="43"/>
      <c r="WJ19" s="43"/>
      <c r="WK19" s="43"/>
      <c r="WL19" s="91" t="str">
        <f>IF(WJ19=0," ",(VLOOKUP(WJ19,PROTOKOL!$A$1:$E$29,2,FALSE))*WK19)</f>
        <v xml:space="preserve"> </v>
      </c>
      <c r="WM19" s="175" t="str">
        <f t="shared" si="55"/>
        <v xml:space="preserve"> </v>
      </c>
      <c r="WN19" s="176" t="str">
        <f>IF(WJ19=0," ",VLOOKUP(WJ19,PROTOKOL!$A:$E,5,FALSE))</f>
        <v xml:space="preserve"> </v>
      </c>
      <c r="WO19" s="212" t="str">
        <f t="shared" si="204"/>
        <v xml:space="preserve"> </v>
      </c>
      <c r="WP19" s="176">
        <f t="shared" si="157"/>
        <v>0</v>
      </c>
      <c r="WQ19" s="177" t="str">
        <f t="shared" si="158"/>
        <v xml:space="preserve"> </v>
      </c>
      <c r="WS19" s="173">
        <v>30</v>
      </c>
      <c r="WT19" s="230"/>
      <c r="WU19" s="174" t="str">
        <f>IF(WW19=0," ",VLOOKUP(WW19,PROTOKOL!$A:$F,6,FALSE))</f>
        <v xml:space="preserve"> </v>
      </c>
      <c r="WV19" s="43"/>
      <c r="WW19" s="43"/>
      <c r="WX19" s="43"/>
      <c r="WY19" s="42" t="str">
        <f>IF(WW19=0," ",(VLOOKUP(WW19,PROTOKOL!$A$1:$E$29,2,FALSE))*WX19)</f>
        <v xml:space="preserve"> </v>
      </c>
      <c r="WZ19" s="175" t="str">
        <f t="shared" si="56"/>
        <v xml:space="preserve"> </v>
      </c>
      <c r="XA19" s="212" t="str">
        <f>IF(WW19=0," ",VLOOKUP(WW19,PROTOKOL!$A:$E,5,FALSE))</f>
        <v xml:space="preserve"> </v>
      </c>
      <c r="XB19" s="176" t="s">
        <v>142</v>
      </c>
      <c r="XC19" s="177" t="str">
        <f t="shared" si="159"/>
        <v xml:space="preserve"> </v>
      </c>
      <c r="XD19" s="217" t="str">
        <f>IF(XF19=0," ",VLOOKUP(XF19,PROTOKOL!$A:$F,6,FALSE))</f>
        <v xml:space="preserve"> </v>
      </c>
      <c r="XE19" s="43"/>
      <c r="XF19" s="43"/>
      <c r="XG19" s="43"/>
      <c r="XH19" s="91" t="str">
        <f>IF(XF19=0," ",(VLOOKUP(XF19,PROTOKOL!$A$1:$E$29,2,FALSE))*XG19)</f>
        <v xml:space="preserve"> </v>
      </c>
      <c r="XI19" s="175" t="str">
        <f t="shared" si="57"/>
        <v xml:space="preserve"> </v>
      </c>
      <c r="XJ19" s="176" t="str">
        <f>IF(XF19=0," ",VLOOKUP(XF19,PROTOKOL!$A:$E,5,FALSE))</f>
        <v xml:space="preserve"> </v>
      </c>
      <c r="XK19" s="212" t="str">
        <f t="shared" si="205"/>
        <v xml:space="preserve"> </v>
      </c>
      <c r="XL19" s="176">
        <f t="shared" si="161"/>
        <v>0</v>
      </c>
      <c r="XM19" s="177" t="str">
        <f t="shared" si="162"/>
        <v xml:space="preserve"> </v>
      </c>
      <c r="XO19" s="173">
        <v>30</v>
      </c>
      <c r="XP19" s="230"/>
      <c r="XQ19" s="174" t="str">
        <f>IF(XS19=0," ",VLOOKUP(XS19,PROTOKOL!$A:$F,6,FALSE))</f>
        <v xml:space="preserve"> </v>
      </c>
      <c r="XR19" s="43"/>
      <c r="XS19" s="43"/>
      <c r="XT19" s="43"/>
      <c r="XU19" s="42" t="str">
        <f>IF(XS19=0," ",(VLOOKUP(XS19,PROTOKOL!$A$1:$E$29,2,FALSE))*XT19)</f>
        <v xml:space="preserve"> </v>
      </c>
      <c r="XV19" s="175" t="str">
        <f t="shared" si="58"/>
        <v xml:space="preserve"> </v>
      </c>
      <c r="XW19" s="212" t="str">
        <f>IF(XS19=0," ",VLOOKUP(XS19,PROTOKOL!$A:$E,5,FALSE))</f>
        <v xml:space="preserve"> </v>
      </c>
      <c r="XX19" s="176" t="s">
        <v>142</v>
      </c>
      <c r="XY19" s="177" t="str">
        <f t="shared" si="163"/>
        <v xml:space="preserve"> </v>
      </c>
      <c r="XZ19" s="217" t="str">
        <f>IF(YB19=0," ",VLOOKUP(YB19,PROTOKOL!$A:$F,6,FALSE))</f>
        <v xml:space="preserve"> </v>
      </c>
      <c r="YA19" s="43"/>
      <c r="YB19" s="43"/>
      <c r="YC19" s="43"/>
      <c r="YD19" s="91" t="str">
        <f>IF(YB19=0," ",(VLOOKUP(YB19,PROTOKOL!$A$1:$E$29,2,FALSE))*YC19)</f>
        <v xml:space="preserve"> </v>
      </c>
      <c r="YE19" s="175" t="str">
        <f t="shared" si="59"/>
        <v xml:space="preserve"> </v>
      </c>
      <c r="YF19" s="176" t="str">
        <f>IF(YB19=0," ",VLOOKUP(YB19,PROTOKOL!$A:$E,5,FALSE))</f>
        <v xml:space="preserve"> </v>
      </c>
      <c r="YG19" s="212" t="str">
        <f t="shared" si="206"/>
        <v xml:space="preserve"> </v>
      </c>
      <c r="YH19" s="176">
        <f t="shared" si="165"/>
        <v>0</v>
      </c>
      <c r="YI19" s="177" t="str">
        <f t="shared" si="166"/>
        <v xml:space="preserve"> </v>
      </c>
    </row>
    <row r="20" spans="1:659" ht="13.8">
      <c r="A20" s="173">
        <v>31</v>
      </c>
      <c r="B20" s="231">
        <v>31</v>
      </c>
      <c r="C20" s="174" t="str">
        <f>IF(E20=0," ",VLOOKUP(E20,PROTOKOL!$A:$F,6,FALSE))</f>
        <v>ÜRÜN KONTROL</v>
      </c>
      <c r="D20" s="43">
        <v>1</v>
      </c>
      <c r="E20" s="43">
        <v>20</v>
      </c>
      <c r="F20" s="43">
        <v>7.5</v>
      </c>
      <c r="G20" s="42">
        <f>IF(E20=0," ",(VLOOKUP(E20,PROTOKOL!$A$1:$E$29,2,FALSE))*F20)</f>
        <v>0</v>
      </c>
      <c r="H20" s="175">
        <f t="shared" si="0"/>
        <v>1</v>
      </c>
      <c r="I20" s="212" t="e">
        <f>IF(E20=0," ",VLOOKUP(E20,PROTOKOL!$A:$E,5,FALSE))</f>
        <v>#DIV/0!</v>
      </c>
      <c r="J20" s="176" t="s">
        <v>142</v>
      </c>
      <c r="K20" s="177" t="e">
        <f>IF(E20=0," ",(I20*H20))/7.5*7.5</f>
        <v>#DIV/0!</v>
      </c>
      <c r="L20" s="217" t="str">
        <f>IF(N20=0," ",VLOOKUP(N20,PROTOKOL!$A:$F,6,FALSE))</f>
        <v xml:space="preserve"> </v>
      </c>
      <c r="M20" s="43"/>
      <c r="N20" s="43"/>
      <c r="O20" s="43"/>
      <c r="P20" s="91" t="str">
        <f>IF(N20=0," ",(VLOOKUP(N20,PROTOKOL!$A$1:$E$29,2,FALSE))*O20)</f>
        <v xml:space="preserve"> </v>
      </c>
      <c r="Q20" s="175" t="str">
        <f t="shared" si="1"/>
        <v xml:space="preserve"> </v>
      </c>
      <c r="R20" s="176" t="str">
        <f>IF(N20=0," ",VLOOKUP(N20,PROTOKOL!$A:$E,5,FALSE))</f>
        <v xml:space="preserve"> </v>
      </c>
      <c r="S20" s="212" t="str">
        <f t="shared" si="61"/>
        <v xml:space="preserve"> </v>
      </c>
      <c r="T20" s="176">
        <f t="shared" si="62"/>
        <v>0</v>
      </c>
      <c r="U20" s="177" t="str">
        <f t="shared" si="63"/>
        <v xml:space="preserve"> </v>
      </c>
      <c r="W20" s="173">
        <v>31</v>
      </c>
      <c r="X20" s="231">
        <v>31</v>
      </c>
      <c r="Y20" s="174" t="str">
        <f>IF(AA20=0," ",VLOOKUP(AA20,PROTOKOL!$A:$F,6,FALSE))</f>
        <v>SIZDIRMAZLIK TAMİR</v>
      </c>
      <c r="Z20" s="43">
        <v>130</v>
      </c>
      <c r="AA20" s="43">
        <v>12</v>
      </c>
      <c r="AB20" s="43">
        <v>7.5</v>
      </c>
      <c r="AC20" s="42">
        <f>IF(AA20=0," ",(VLOOKUP(AA20,PROTOKOL!$A$1:$E$29,2,FALSE))*AB20)</f>
        <v>78</v>
      </c>
      <c r="AD20" s="175">
        <f t="shared" si="2"/>
        <v>52</v>
      </c>
      <c r="AE20" s="212">
        <f>IF(AA20=0," ",VLOOKUP(AA20,PROTOKOL!$A:$E,5,FALSE))</f>
        <v>0.8561438988095238</v>
      </c>
      <c r="AF20" s="176" t="s">
        <v>142</v>
      </c>
      <c r="AG20" s="177">
        <f t="shared" si="167"/>
        <v>44.519482738095235</v>
      </c>
      <c r="AH20" s="217" t="str">
        <f>IF(AJ20=0," ",VLOOKUP(AJ20,PROTOKOL!$A:$F,6,FALSE))</f>
        <v xml:space="preserve"> </v>
      </c>
      <c r="AI20" s="43"/>
      <c r="AJ20" s="43"/>
      <c r="AK20" s="43"/>
      <c r="AL20" s="91" t="str">
        <f>IF(AJ20=0," ",(VLOOKUP(AJ20,PROTOKOL!$A$1:$E$29,2,FALSE))*AK20)</f>
        <v xml:space="preserve"> </v>
      </c>
      <c r="AM20" s="175" t="str">
        <f t="shared" si="3"/>
        <v xml:space="preserve"> </v>
      </c>
      <c r="AN20" s="176" t="str">
        <f>IF(AJ20=0," ",VLOOKUP(AJ20,PROTOKOL!$A:$E,5,FALSE))</f>
        <v xml:space="preserve"> </v>
      </c>
      <c r="AO20" s="212" t="str">
        <f t="shared" si="180"/>
        <v xml:space="preserve"> </v>
      </c>
      <c r="AP20" s="176">
        <f t="shared" si="65"/>
        <v>0</v>
      </c>
      <c r="AQ20" s="177" t="str">
        <f t="shared" si="66"/>
        <v xml:space="preserve"> </v>
      </c>
      <c r="AS20" s="173">
        <v>31</v>
      </c>
      <c r="AT20" s="231">
        <v>31</v>
      </c>
      <c r="AU20" s="174" t="str">
        <f>IF(AW20=0," ",VLOOKUP(AW20,PROTOKOL!$A:$F,6,FALSE))</f>
        <v>VAKUM TEST</v>
      </c>
      <c r="AV20" s="43">
        <v>201</v>
      </c>
      <c r="AW20" s="43">
        <v>4</v>
      </c>
      <c r="AX20" s="43">
        <v>6.5</v>
      </c>
      <c r="AY20" s="42">
        <f>IF(AW20=0," ",(VLOOKUP(AW20,PROTOKOL!$A$1:$E$29,2,FALSE))*AX20)</f>
        <v>130</v>
      </c>
      <c r="AZ20" s="175">
        <f t="shared" si="4"/>
        <v>71</v>
      </c>
      <c r="BA20" s="212">
        <f>IF(AW20=0," ",VLOOKUP(AW20,PROTOKOL!$A:$E,5,FALSE))</f>
        <v>0.44947554687499996</v>
      </c>
      <c r="BB20" s="176" t="s">
        <v>142</v>
      </c>
      <c r="BC20" s="177">
        <f t="shared" si="168"/>
        <v>31.912763828124998</v>
      </c>
      <c r="BD20" s="217" t="str">
        <f>IF(BF20=0," ",VLOOKUP(BF20,PROTOKOL!$A:$F,6,FALSE))</f>
        <v xml:space="preserve"> </v>
      </c>
      <c r="BE20" s="43"/>
      <c r="BF20" s="43"/>
      <c r="BG20" s="43"/>
      <c r="BH20" s="91" t="str">
        <f>IF(BF20=0," ",(VLOOKUP(BF20,PROTOKOL!$A$1:$E$29,2,FALSE))*BG20)</f>
        <v xml:space="preserve"> </v>
      </c>
      <c r="BI20" s="175" t="str">
        <f t="shared" si="5"/>
        <v xml:space="preserve"> </v>
      </c>
      <c r="BJ20" s="176" t="str">
        <f>IF(BF20=0," ",VLOOKUP(BF20,PROTOKOL!$A:$E,5,FALSE))</f>
        <v xml:space="preserve"> </v>
      </c>
      <c r="BK20" s="212" t="str">
        <f t="shared" si="181"/>
        <v xml:space="preserve"> </v>
      </c>
      <c r="BL20" s="176">
        <f t="shared" si="67"/>
        <v>0</v>
      </c>
      <c r="BM20" s="177" t="str">
        <f t="shared" si="68"/>
        <v xml:space="preserve"> </v>
      </c>
      <c r="BO20" s="173">
        <v>31</v>
      </c>
      <c r="BP20" s="231">
        <v>31</v>
      </c>
      <c r="BQ20" s="174" t="str">
        <f>IF(BS20=0," ",VLOOKUP(BS20,PROTOKOL!$A:$F,6,FALSE))</f>
        <v>VAKUM TEST</v>
      </c>
      <c r="BR20" s="43">
        <v>215</v>
      </c>
      <c r="BS20" s="43">
        <v>4</v>
      </c>
      <c r="BT20" s="43">
        <v>7</v>
      </c>
      <c r="BU20" s="42">
        <f>IF(BS20=0," ",(VLOOKUP(BS20,PROTOKOL!$A$1:$E$29,2,FALSE))*BT20)</f>
        <v>140</v>
      </c>
      <c r="BV20" s="175">
        <f t="shared" si="6"/>
        <v>75</v>
      </c>
      <c r="BW20" s="212">
        <f>IF(BS20=0," ",VLOOKUP(BS20,PROTOKOL!$A:$E,5,FALSE))</f>
        <v>0.44947554687499996</v>
      </c>
      <c r="BX20" s="176" t="s">
        <v>142</v>
      </c>
      <c r="BY20" s="177">
        <f t="shared" si="170"/>
        <v>33.710666015624994</v>
      </c>
      <c r="BZ20" s="217" t="str">
        <f>IF(CB20=0," ",VLOOKUP(CB20,PROTOKOL!$A:$F,6,FALSE))</f>
        <v xml:space="preserve"> </v>
      </c>
      <c r="CA20" s="43"/>
      <c r="CB20" s="43"/>
      <c r="CC20" s="43"/>
      <c r="CD20" s="91" t="str">
        <f>IF(CB20=0," ",(VLOOKUP(CB20,PROTOKOL!$A$1:$E$29,2,FALSE))*CC20)</f>
        <v xml:space="preserve"> </v>
      </c>
      <c r="CE20" s="175" t="str">
        <f t="shared" si="7"/>
        <v xml:space="preserve"> </v>
      </c>
      <c r="CF20" s="176" t="str">
        <f>IF(CB20=0," ",VLOOKUP(CB20,PROTOKOL!$A:$E,5,FALSE))</f>
        <v xml:space="preserve"> </v>
      </c>
      <c r="CG20" s="212" t="str">
        <f t="shared" si="207"/>
        <v xml:space="preserve"> </v>
      </c>
      <c r="CH20" s="176">
        <f t="shared" si="70"/>
        <v>0</v>
      </c>
      <c r="CI20" s="177" t="str">
        <f t="shared" si="71"/>
        <v xml:space="preserve"> </v>
      </c>
      <c r="CK20" s="173">
        <v>31</v>
      </c>
      <c r="CL20" s="231">
        <v>31</v>
      </c>
      <c r="CM20" s="174" t="str">
        <f>IF(CO20=0," ",VLOOKUP(CO20,PROTOKOL!$A:$F,6,FALSE))</f>
        <v>WNZL. YERD.KLZ. TAŞLAMA</v>
      </c>
      <c r="CN20" s="43">
        <v>191</v>
      </c>
      <c r="CO20" s="43">
        <v>2</v>
      </c>
      <c r="CP20" s="43">
        <v>7.5</v>
      </c>
      <c r="CQ20" s="42">
        <f>IF(CO20=0," ",(VLOOKUP(CO20,PROTOKOL!$A$1:$E$29,2,FALSE))*CP20)</f>
        <v>124.00000000000001</v>
      </c>
      <c r="CR20" s="175">
        <f t="shared" si="8"/>
        <v>66.999999999999986</v>
      </c>
      <c r="CS20" s="212">
        <f>IF(CO20=0," ",VLOOKUP(CO20,PROTOKOL!$A:$E,5,FALSE))</f>
        <v>0.54481884469696984</v>
      </c>
      <c r="CT20" s="176" t="s">
        <v>142</v>
      </c>
      <c r="CU20" s="177">
        <f t="shared" si="171"/>
        <v>36.502862594696971</v>
      </c>
      <c r="CV20" s="217" t="str">
        <f>IF(CX20=0," ",VLOOKUP(CX20,PROTOKOL!$A:$F,6,FALSE))</f>
        <v xml:space="preserve"> </v>
      </c>
      <c r="CW20" s="43"/>
      <c r="CX20" s="43"/>
      <c r="CY20" s="43"/>
      <c r="CZ20" s="91" t="str">
        <f>IF(CX20=0," ",(VLOOKUP(CX20,PROTOKOL!$A$1:$E$29,2,FALSE))*CY20)</f>
        <v xml:space="preserve"> </v>
      </c>
      <c r="DA20" s="175" t="str">
        <f t="shared" si="9"/>
        <v xml:space="preserve"> </v>
      </c>
      <c r="DB20" s="176" t="str">
        <f>IF(CX20=0," ",VLOOKUP(CX20,PROTOKOL!$A:$E,5,FALSE))</f>
        <v xml:space="preserve"> </v>
      </c>
      <c r="DC20" s="212" t="str">
        <f t="shared" si="182"/>
        <v xml:space="preserve"> </v>
      </c>
      <c r="DD20" s="176">
        <f t="shared" si="73"/>
        <v>0</v>
      </c>
      <c r="DE20" s="177" t="str">
        <f t="shared" si="74"/>
        <v xml:space="preserve"> </v>
      </c>
      <c r="DG20" s="173">
        <v>31</v>
      </c>
      <c r="DH20" s="231">
        <v>31</v>
      </c>
      <c r="DI20" s="174" t="str">
        <f>IF(DK20=0," ",VLOOKUP(DK20,PROTOKOL!$A:$F,6,FALSE))</f>
        <v>FORKLİFT OPERATÖRÜ</v>
      </c>
      <c r="DJ20" s="43">
        <v>1</v>
      </c>
      <c r="DK20" s="43">
        <v>14</v>
      </c>
      <c r="DL20" s="43">
        <v>7.5</v>
      </c>
      <c r="DM20" s="42">
        <f>IF(DK20=0," ",(VLOOKUP(DK20,PROTOKOL!$A$1:$E$29,2,FALSE))*DL20)</f>
        <v>0</v>
      </c>
      <c r="DN20" s="175">
        <f t="shared" si="10"/>
        <v>1</v>
      </c>
      <c r="DO20" s="212">
        <f>IF(DK20=0," ",VLOOKUP(DK20,PROTOKOL!$A:$E,5,FALSE))</f>
        <v>7.5</v>
      </c>
      <c r="DP20" s="176" t="s">
        <v>142</v>
      </c>
      <c r="DQ20" s="177">
        <f>IF(DK20=0," ",(DO20*DN20))/7.5*7.5</f>
        <v>7.5</v>
      </c>
      <c r="DR20" s="217" t="str">
        <f>IF(DT20=0," ",VLOOKUP(DT20,PROTOKOL!$A:$F,6,FALSE))</f>
        <v xml:space="preserve"> </v>
      </c>
      <c r="DS20" s="43"/>
      <c r="DT20" s="43"/>
      <c r="DU20" s="43"/>
      <c r="DV20" s="91" t="str">
        <f>IF(DT20=0," ",(VLOOKUP(DT20,PROTOKOL!$A$1:$E$29,2,FALSE))*DU20)</f>
        <v xml:space="preserve"> </v>
      </c>
      <c r="DW20" s="175" t="str">
        <f t="shared" si="11"/>
        <v xml:space="preserve"> </v>
      </c>
      <c r="DX20" s="176" t="str">
        <f>IF(DT20=0," ",VLOOKUP(DT20,PROTOKOL!$A:$E,5,FALSE))</f>
        <v xml:space="preserve"> </v>
      </c>
      <c r="DY20" s="212" t="str">
        <f t="shared" si="183"/>
        <v xml:space="preserve"> </v>
      </c>
      <c r="DZ20" s="176">
        <f t="shared" si="77"/>
        <v>0</v>
      </c>
      <c r="EA20" s="177" t="str">
        <f t="shared" si="78"/>
        <v xml:space="preserve"> </v>
      </c>
      <c r="EC20" s="173">
        <v>31</v>
      </c>
      <c r="ED20" s="231">
        <v>31</v>
      </c>
      <c r="EE20" s="174" t="str">
        <f>IF(EG20=0," ",VLOOKUP(EG20,PROTOKOL!$A:$F,6,FALSE))</f>
        <v>FORKLİFT OPERATÖRÜ</v>
      </c>
      <c r="EF20" s="43">
        <v>1</v>
      </c>
      <c r="EG20" s="43">
        <v>14</v>
      </c>
      <c r="EH20" s="43">
        <v>7.5</v>
      </c>
      <c r="EI20" s="42">
        <f>IF(EG20=0," ",(VLOOKUP(EG20,PROTOKOL!$A$1:$E$29,2,FALSE))*EH20)</f>
        <v>0</v>
      </c>
      <c r="EJ20" s="175">
        <f t="shared" si="12"/>
        <v>1</v>
      </c>
      <c r="EK20" s="212">
        <f>IF(EG20=0," ",VLOOKUP(EG20,PROTOKOL!$A:$E,5,FALSE))</f>
        <v>7.5</v>
      </c>
      <c r="EL20" s="176" t="s">
        <v>142</v>
      </c>
      <c r="EM20" s="177">
        <f>IF(EG20=0," ",(EK20*EJ20))/7.5*7.5</f>
        <v>7.5</v>
      </c>
      <c r="EN20" s="217" t="str">
        <f>IF(EP20=0," ",VLOOKUP(EP20,PROTOKOL!$A:$F,6,FALSE))</f>
        <v xml:space="preserve"> </v>
      </c>
      <c r="EO20" s="43"/>
      <c r="EP20" s="43"/>
      <c r="EQ20" s="43"/>
      <c r="ER20" s="91" t="str">
        <f>IF(EP20=0," ",(VLOOKUP(EP20,PROTOKOL!$A$1:$E$29,2,FALSE))*EQ20)</f>
        <v xml:space="preserve"> </v>
      </c>
      <c r="ES20" s="175" t="str">
        <f t="shared" si="13"/>
        <v xml:space="preserve"> </v>
      </c>
      <c r="ET20" s="176" t="str">
        <f>IF(EP20=0," ",VLOOKUP(EP20,PROTOKOL!$A:$E,5,FALSE))</f>
        <v xml:space="preserve"> </v>
      </c>
      <c r="EU20" s="212" t="str">
        <f t="shared" si="184"/>
        <v xml:space="preserve"> </v>
      </c>
      <c r="EV20" s="176">
        <f t="shared" si="81"/>
        <v>0</v>
      </c>
      <c r="EW20" s="177" t="str">
        <f t="shared" si="82"/>
        <v xml:space="preserve"> </v>
      </c>
      <c r="EY20" s="173">
        <v>31</v>
      </c>
      <c r="EZ20" s="231">
        <v>31</v>
      </c>
      <c r="FA20" s="174" t="str">
        <f>IF(FC20=0," ",VLOOKUP(FC20,PROTOKOL!$A:$F,6,FALSE))</f>
        <v>VAKUM TEST</v>
      </c>
      <c r="FB20" s="43">
        <v>230</v>
      </c>
      <c r="FC20" s="43">
        <v>4</v>
      </c>
      <c r="FD20" s="43">
        <v>7.5</v>
      </c>
      <c r="FE20" s="42">
        <f>IF(FC20=0," ",(VLOOKUP(FC20,PROTOKOL!$A$1:$E$29,2,FALSE))*FD20)</f>
        <v>150</v>
      </c>
      <c r="FF20" s="175">
        <f t="shared" si="14"/>
        <v>80</v>
      </c>
      <c r="FG20" s="212">
        <f>IF(FC20=0," ",VLOOKUP(FC20,PROTOKOL!$A:$E,5,FALSE))</f>
        <v>0.44947554687499996</v>
      </c>
      <c r="FH20" s="176" t="s">
        <v>142</v>
      </c>
      <c r="FI20" s="177">
        <f t="shared" si="83"/>
        <v>35.958043749999995</v>
      </c>
      <c r="FJ20" s="217" t="str">
        <f>IF(FL20=0," ",VLOOKUP(FL20,PROTOKOL!$A:$F,6,FALSE))</f>
        <v xml:space="preserve"> </v>
      </c>
      <c r="FK20" s="43"/>
      <c r="FL20" s="43"/>
      <c r="FM20" s="43"/>
      <c r="FN20" s="91" t="str">
        <f>IF(FL20=0," ",(VLOOKUP(FL20,PROTOKOL!$A$1:$E$29,2,FALSE))*FM20)</f>
        <v xml:space="preserve"> </v>
      </c>
      <c r="FO20" s="175" t="str">
        <f t="shared" si="15"/>
        <v xml:space="preserve"> </v>
      </c>
      <c r="FP20" s="176" t="str">
        <f>IF(FL20=0," ",VLOOKUP(FL20,PROTOKOL!$A:$E,5,FALSE))</f>
        <v xml:space="preserve"> </v>
      </c>
      <c r="FQ20" s="212" t="str">
        <f t="shared" si="185"/>
        <v xml:space="preserve"> </v>
      </c>
      <c r="FR20" s="176">
        <f t="shared" si="85"/>
        <v>0</v>
      </c>
      <c r="FS20" s="177" t="str">
        <f t="shared" si="86"/>
        <v xml:space="preserve"> </v>
      </c>
      <c r="FU20" s="173">
        <v>31</v>
      </c>
      <c r="FV20" s="231">
        <v>31</v>
      </c>
      <c r="FW20" s="174" t="str">
        <f>IF(FY20=0," ",VLOOKUP(FY20,PROTOKOL!$A:$F,6,FALSE))</f>
        <v>PERDE KESME SULU SİST.</v>
      </c>
      <c r="FX20" s="43">
        <v>150</v>
      </c>
      <c r="FY20" s="43">
        <v>8</v>
      </c>
      <c r="FZ20" s="43">
        <v>7.5</v>
      </c>
      <c r="GA20" s="42">
        <f>IF(FY20=0," ",(VLOOKUP(FY20,PROTOKOL!$A$1:$E$29,2,FALSE))*FZ20)</f>
        <v>98</v>
      </c>
      <c r="GB20" s="175">
        <f t="shared" si="16"/>
        <v>52</v>
      </c>
      <c r="GC20" s="212">
        <f>IF(FY20=0," ",VLOOKUP(FY20,PROTOKOL!$A:$E,5,FALSE))</f>
        <v>0.69150084134615386</v>
      </c>
      <c r="GD20" s="176" t="s">
        <v>142</v>
      </c>
      <c r="GE20" s="177">
        <f t="shared" si="87"/>
        <v>35.958043750000002</v>
      </c>
      <c r="GF20" s="217" t="str">
        <f>IF(GH20=0," ",VLOOKUP(GH20,PROTOKOL!$A:$F,6,FALSE))</f>
        <v xml:space="preserve"> </v>
      </c>
      <c r="GG20" s="43"/>
      <c r="GH20" s="43"/>
      <c r="GI20" s="43"/>
      <c r="GJ20" s="91" t="str">
        <f>IF(GH20=0," ",(VLOOKUP(GH20,PROTOKOL!$A$1:$E$29,2,FALSE))*GI20)</f>
        <v xml:space="preserve"> </v>
      </c>
      <c r="GK20" s="175" t="str">
        <f t="shared" si="17"/>
        <v xml:space="preserve"> </v>
      </c>
      <c r="GL20" s="176" t="str">
        <f>IF(GH20=0," ",VLOOKUP(GH20,PROTOKOL!$A:$E,5,FALSE))</f>
        <v xml:space="preserve"> </v>
      </c>
      <c r="GM20" s="212" t="str">
        <f t="shared" si="186"/>
        <v xml:space="preserve"> </v>
      </c>
      <c r="GN20" s="176">
        <f t="shared" si="89"/>
        <v>0</v>
      </c>
      <c r="GO20" s="177" t="str">
        <f t="shared" si="90"/>
        <v xml:space="preserve"> </v>
      </c>
      <c r="GQ20" s="173">
        <v>31</v>
      </c>
      <c r="GR20" s="231">
        <v>31</v>
      </c>
      <c r="GS20" s="174" t="str">
        <f>IF(GU20=0," ",VLOOKUP(GU20,PROTOKOL!$A:$F,6,FALSE))</f>
        <v>ÜRÜN KONTROL</v>
      </c>
      <c r="GT20" s="43">
        <v>1</v>
      </c>
      <c r="GU20" s="43">
        <v>20</v>
      </c>
      <c r="GV20" s="43">
        <v>7.5</v>
      </c>
      <c r="GW20" s="42">
        <f>IF(GU20=0," ",(VLOOKUP(GU20,PROTOKOL!$A$1:$E$29,2,FALSE))*GV20)</f>
        <v>0</v>
      </c>
      <c r="GX20" s="175">
        <f t="shared" si="18"/>
        <v>1</v>
      </c>
      <c r="GY20" s="212" t="e">
        <f>IF(GU20=0," ",VLOOKUP(GU20,PROTOKOL!$A:$E,5,FALSE))</f>
        <v>#DIV/0!</v>
      </c>
      <c r="GZ20" s="176" t="s">
        <v>142</v>
      </c>
      <c r="HA20" s="177" t="e">
        <f>IF(GU20=0," ",(GY20*GX20))/7.5*7.5</f>
        <v>#DIV/0!</v>
      </c>
      <c r="HB20" s="217" t="str">
        <f>IF(HD20=0," ",VLOOKUP(HD20,PROTOKOL!$A:$F,6,FALSE))</f>
        <v>ÜRÜN KONTROL</v>
      </c>
      <c r="HC20" s="43">
        <v>1</v>
      </c>
      <c r="HD20" s="43">
        <v>20</v>
      </c>
      <c r="HE20" s="43">
        <v>2.5</v>
      </c>
      <c r="HF20" s="91">
        <f>IF(HD20=0," ",(VLOOKUP(HD20,PROTOKOL!$A$1:$E$29,2,FALSE))*HE20)</f>
        <v>0</v>
      </c>
      <c r="HG20" s="175">
        <f t="shared" si="19"/>
        <v>1</v>
      </c>
      <c r="HH20" s="176" t="e">
        <f>IF(HD20=0," ",VLOOKUP(HD20,PROTOKOL!$A:$E,5,FALSE))</f>
        <v>#DIV/0!</v>
      </c>
      <c r="HI20" s="212" t="e">
        <f>IF(HD20=0," ",(HG20*HH20))/7.5*2.5</f>
        <v>#DIV/0!</v>
      </c>
      <c r="HJ20" s="176">
        <f t="shared" si="92"/>
        <v>5</v>
      </c>
      <c r="HK20" s="177" t="e">
        <f t="shared" si="93"/>
        <v>#DIV/0!</v>
      </c>
      <c r="HM20" s="173">
        <v>31</v>
      </c>
      <c r="HN20" s="231">
        <v>31</v>
      </c>
      <c r="HO20" s="174" t="s">
        <v>32</v>
      </c>
      <c r="HP20" s="43"/>
      <c r="HQ20" s="43"/>
      <c r="HR20" s="43"/>
      <c r="HS20" s="42" t="str">
        <f>IF(HQ20=0," ",(VLOOKUP(HQ20,PROTOKOL!$A$1:$E$29,2,FALSE))*HR20)</f>
        <v xml:space="preserve"> </v>
      </c>
      <c r="HT20" s="175" t="str">
        <f t="shared" si="20"/>
        <v xml:space="preserve"> </v>
      </c>
      <c r="HU20" s="212" t="str">
        <f>IF(HQ20=0," ",VLOOKUP(HQ20,PROTOKOL!$A:$E,5,FALSE))</f>
        <v xml:space="preserve"> </v>
      </c>
      <c r="HV20" s="176" t="s">
        <v>142</v>
      </c>
      <c r="HW20" s="177" t="str">
        <f t="shared" si="94"/>
        <v xml:space="preserve"> </v>
      </c>
      <c r="HX20" s="217" t="str">
        <f>IF(HZ20=0," ",VLOOKUP(HZ20,PROTOKOL!$A:$F,6,FALSE))</f>
        <v xml:space="preserve"> </v>
      </c>
      <c r="HY20" s="43"/>
      <c r="HZ20" s="43"/>
      <c r="IA20" s="43"/>
      <c r="IB20" s="91" t="str">
        <f>IF(HZ20=0," ",(VLOOKUP(HZ20,PROTOKOL!$A$1:$E$29,2,FALSE))*IA20)</f>
        <v xml:space="preserve"> </v>
      </c>
      <c r="IC20" s="175" t="str">
        <f t="shared" si="21"/>
        <v xml:space="preserve"> </v>
      </c>
      <c r="ID20" s="176" t="str">
        <f>IF(HZ20=0," ",VLOOKUP(HZ20,PROTOKOL!$A:$E,5,FALSE))</f>
        <v xml:space="preserve"> </v>
      </c>
      <c r="IE20" s="212" t="str">
        <f t="shared" si="208"/>
        <v xml:space="preserve"> </v>
      </c>
      <c r="IF20" s="176">
        <f t="shared" si="96"/>
        <v>0</v>
      </c>
      <c r="IG20" s="177" t="str">
        <f t="shared" si="97"/>
        <v xml:space="preserve"> </v>
      </c>
      <c r="II20" s="173">
        <v>31</v>
      </c>
      <c r="IJ20" s="231">
        <v>31</v>
      </c>
      <c r="IK20" s="174" t="str">
        <f>IF(IM20=0," ",VLOOKUP(IM20,PROTOKOL!$A:$F,6,FALSE))</f>
        <v>VİTRA CLEAN</v>
      </c>
      <c r="IL20" s="43">
        <v>90</v>
      </c>
      <c r="IM20" s="43">
        <v>13</v>
      </c>
      <c r="IN20" s="43">
        <v>7.5</v>
      </c>
      <c r="IO20" s="42">
        <f>IF(IM20=0," ",(VLOOKUP(IM20,PROTOKOL!$A$1:$E$29,2,FALSE))*IN20)</f>
        <v>59</v>
      </c>
      <c r="IP20" s="175">
        <f t="shared" si="22"/>
        <v>31</v>
      </c>
      <c r="IQ20" s="212">
        <f>IF(IM20=0," ",VLOOKUP(IM20,PROTOKOL!$A:$E,5,FALSE))</f>
        <v>1.1599368951612903</v>
      </c>
      <c r="IR20" s="176" t="s">
        <v>142</v>
      </c>
      <c r="IS20" s="177">
        <f t="shared" si="98"/>
        <v>35.958043750000002</v>
      </c>
      <c r="IT20" s="217" t="str">
        <f>IF(IV20=0," ",VLOOKUP(IV20,PROTOKOL!$A:$F,6,FALSE))</f>
        <v xml:space="preserve"> </v>
      </c>
      <c r="IU20" s="43"/>
      <c r="IV20" s="43"/>
      <c r="IW20" s="43"/>
      <c r="IX20" s="91" t="str">
        <f>IF(IV20=0," ",(VLOOKUP(IV20,PROTOKOL!$A$1:$E$29,2,FALSE))*IW20)</f>
        <v xml:space="preserve"> </v>
      </c>
      <c r="IY20" s="175" t="str">
        <f t="shared" si="23"/>
        <v xml:space="preserve"> </v>
      </c>
      <c r="IZ20" s="176" t="str">
        <f>IF(IV20=0," ",VLOOKUP(IV20,PROTOKOL!$A:$E,5,FALSE))</f>
        <v xml:space="preserve"> </v>
      </c>
      <c r="JA20" s="212" t="str">
        <f t="shared" si="188"/>
        <v xml:space="preserve"> </v>
      </c>
      <c r="JB20" s="176">
        <f t="shared" si="100"/>
        <v>0</v>
      </c>
      <c r="JC20" s="177" t="str">
        <f t="shared" si="101"/>
        <v xml:space="preserve"> </v>
      </c>
      <c r="JE20" s="173">
        <v>31</v>
      </c>
      <c r="JF20" s="231">
        <v>31</v>
      </c>
      <c r="JG20" s="174" t="str">
        <f>IF(JI20=0," ",VLOOKUP(JI20,PROTOKOL!$A:$F,6,FALSE))</f>
        <v>WNZL. LAV. VE DUV. ASMA KLZ</v>
      </c>
      <c r="JH20" s="43">
        <v>220</v>
      </c>
      <c r="JI20" s="43">
        <v>1</v>
      </c>
      <c r="JJ20" s="43">
        <v>7.5</v>
      </c>
      <c r="JK20" s="42">
        <f>IF(JI20=0," ",(VLOOKUP(JI20,PROTOKOL!$A$1:$E$29,2,FALSE))*JJ20)</f>
        <v>144</v>
      </c>
      <c r="JL20" s="175">
        <f t="shared" si="24"/>
        <v>76</v>
      </c>
      <c r="JM20" s="212">
        <f>IF(JI20=0," ",VLOOKUP(JI20,PROTOKOL!$A:$E,5,FALSE))</f>
        <v>0.4731321546052632</v>
      </c>
      <c r="JN20" s="176" t="s">
        <v>142</v>
      </c>
      <c r="JO20" s="177">
        <f t="shared" si="102"/>
        <v>35.958043750000002</v>
      </c>
      <c r="JP20" s="217" t="str">
        <f>IF(JR20=0," ",VLOOKUP(JR20,PROTOKOL!$A:$F,6,FALSE))</f>
        <v xml:space="preserve"> </v>
      </c>
      <c r="JQ20" s="43"/>
      <c r="JR20" s="43"/>
      <c r="JS20" s="43"/>
      <c r="JT20" s="91" t="str">
        <f>IF(JR20=0," ",(VLOOKUP(JR20,PROTOKOL!$A$1:$E$29,2,FALSE))*JS20)</f>
        <v xml:space="preserve"> </v>
      </c>
      <c r="JU20" s="175" t="str">
        <f t="shared" si="25"/>
        <v xml:space="preserve"> </v>
      </c>
      <c r="JV20" s="176" t="str">
        <f>IF(JR20=0," ",VLOOKUP(JR20,PROTOKOL!$A:$E,5,FALSE))</f>
        <v xml:space="preserve"> </v>
      </c>
      <c r="JW20" s="212" t="str">
        <f t="shared" si="189"/>
        <v xml:space="preserve"> </v>
      </c>
      <c r="JX20" s="176">
        <f t="shared" si="104"/>
        <v>0</v>
      </c>
      <c r="JY20" s="177" t="str">
        <f t="shared" si="105"/>
        <v xml:space="preserve"> </v>
      </c>
      <c r="KA20" s="173">
        <v>31</v>
      </c>
      <c r="KB20" s="231">
        <v>31</v>
      </c>
      <c r="KC20" s="174" t="str">
        <f>IF(KE20=0," ",VLOOKUP(KE20,PROTOKOL!$A:$F,6,FALSE))</f>
        <v>VAKUM TEST</v>
      </c>
      <c r="KD20" s="43">
        <v>165</v>
      </c>
      <c r="KE20" s="43">
        <v>4</v>
      </c>
      <c r="KF20" s="43">
        <v>5.5</v>
      </c>
      <c r="KG20" s="42">
        <f>IF(KE20=0," ",(VLOOKUP(KE20,PROTOKOL!$A$1:$E$29,2,FALSE))*KF20)</f>
        <v>110</v>
      </c>
      <c r="KH20" s="175">
        <f t="shared" si="26"/>
        <v>55</v>
      </c>
      <c r="KI20" s="212">
        <f>IF(KE20=0," ",VLOOKUP(KE20,PROTOKOL!$A:$E,5,FALSE))</f>
        <v>0.44947554687499996</v>
      </c>
      <c r="KJ20" s="176" t="s">
        <v>142</v>
      </c>
      <c r="KK20" s="177">
        <f t="shared" si="173"/>
        <v>24.721155078124998</v>
      </c>
      <c r="KL20" s="217" t="str">
        <f>IF(KN20=0," ",VLOOKUP(KN20,PROTOKOL!$A:$F,6,FALSE))</f>
        <v>VAKUM TEST</v>
      </c>
      <c r="KM20" s="43">
        <v>75</v>
      </c>
      <c r="KN20" s="43">
        <v>4</v>
      </c>
      <c r="KO20" s="43">
        <v>2.5</v>
      </c>
      <c r="KP20" s="91">
        <f>IF(KN20=0," ",(VLOOKUP(KN20,PROTOKOL!$A$1:$E$29,2,FALSE))*KO20)</f>
        <v>50</v>
      </c>
      <c r="KQ20" s="175">
        <f t="shared" si="27"/>
        <v>25</v>
      </c>
      <c r="KR20" s="176">
        <f>IF(KN20=0," ",VLOOKUP(KN20,PROTOKOL!$A:$E,5,FALSE))</f>
        <v>0.44947554687499996</v>
      </c>
      <c r="KS20" s="212">
        <f t="shared" si="190"/>
        <v>11.236888671874999</v>
      </c>
      <c r="KT20" s="176">
        <f t="shared" si="106"/>
        <v>5</v>
      </c>
      <c r="KU20" s="177">
        <f t="shared" si="107"/>
        <v>22.473777343749997</v>
      </c>
      <c r="KW20" s="173">
        <v>31</v>
      </c>
      <c r="KX20" s="231">
        <v>31</v>
      </c>
      <c r="KY20" s="174" t="str">
        <f>IF(LA20=0," ",VLOOKUP(LA20,PROTOKOL!$A:$F,6,FALSE))</f>
        <v>SIZDIRMAZLIK TAMİR</v>
      </c>
      <c r="KZ20" s="43">
        <v>122</v>
      </c>
      <c r="LA20" s="43">
        <v>12</v>
      </c>
      <c r="LB20" s="43">
        <v>7.5</v>
      </c>
      <c r="LC20" s="42">
        <f>IF(LA20=0," ",(VLOOKUP(LA20,PROTOKOL!$A$1:$E$29,2,FALSE))*LB20)</f>
        <v>78</v>
      </c>
      <c r="LD20" s="175">
        <f t="shared" si="28"/>
        <v>44</v>
      </c>
      <c r="LE20" s="212">
        <f>IF(LA20=0," ",VLOOKUP(LA20,PROTOKOL!$A:$E,5,FALSE))</f>
        <v>0.8561438988095238</v>
      </c>
      <c r="LF20" s="176" t="s">
        <v>142</v>
      </c>
      <c r="LG20" s="177">
        <f t="shared" si="108"/>
        <v>37.67033154761905</v>
      </c>
      <c r="LH20" s="217" t="str">
        <f>IF(LJ20=0," ",VLOOKUP(LJ20,PROTOKOL!$A:$F,6,FALSE))</f>
        <v xml:space="preserve"> </v>
      </c>
      <c r="LI20" s="43"/>
      <c r="LJ20" s="43"/>
      <c r="LK20" s="43"/>
      <c r="LL20" s="91" t="str">
        <f>IF(LJ20=0," ",(VLOOKUP(LJ20,PROTOKOL!$A$1:$E$29,2,FALSE))*LK20)</f>
        <v xml:space="preserve"> </v>
      </c>
      <c r="LM20" s="175" t="str">
        <f t="shared" si="29"/>
        <v xml:space="preserve"> </v>
      </c>
      <c r="LN20" s="176" t="str">
        <f>IF(LJ20=0," ",VLOOKUP(LJ20,PROTOKOL!$A:$E,5,FALSE))</f>
        <v xml:space="preserve"> </v>
      </c>
      <c r="LO20" s="212" t="str">
        <f t="shared" si="191"/>
        <v xml:space="preserve"> </v>
      </c>
      <c r="LP20" s="176">
        <f t="shared" si="110"/>
        <v>0</v>
      </c>
      <c r="LQ20" s="177" t="str">
        <f t="shared" si="111"/>
        <v xml:space="preserve"> </v>
      </c>
      <c r="LS20" s="173">
        <v>31</v>
      </c>
      <c r="LT20" s="231">
        <v>31</v>
      </c>
      <c r="LU20" s="174" t="str">
        <f>IF(LW20=0," ",VLOOKUP(LW20,PROTOKOL!$A:$F,6,FALSE))</f>
        <v>VİTRA CLEAN</v>
      </c>
      <c r="LV20" s="43">
        <v>90</v>
      </c>
      <c r="LW20" s="43">
        <v>13</v>
      </c>
      <c r="LX20" s="43">
        <v>7.5</v>
      </c>
      <c r="LY20" s="42">
        <f>IF(LW20=0," ",(VLOOKUP(LW20,PROTOKOL!$A$1:$E$29,2,FALSE))*LX20)</f>
        <v>59</v>
      </c>
      <c r="LZ20" s="175">
        <f t="shared" si="30"/>
        <v>31</v>
      </c>
      <c r="MA20" s="212">
        <f>IF(LW20=0," ",VLOOKUP(LW20,PROTOKOL!$A:$E,5,FALSE))</f>
        <v>1.1599368951612903</v>
      </c>
      <c r="MB20" s="176" t="s">
        <v>142</v>
      </c>
      <c r="MC20" s="177">
        <f t="shared" si="175"/>
        <v>35.958043750000002</v>
      </c>
      <c r="MD20" s="217" t="str">
        <f>IF(MF20=0," ",VLOOKUP(MF20,PROTOKOL!$A:$F,6,FALSE))</f>
        <v xml:space="preserve"> </v>
      </c>
      <c r="ME20" s="43"/>
      <c r="MF20" s="43"/>
      <c r="MG20" s="43"/>
      <c r="MH20" s="91" t="str">
        <f>IF(MF20=0," ",(VLOOKUP(MF20,PROTOKOL!$A$1:$E$29,2,FALSE))*MG20)</f>
        <v xml:space="preserve"> </v>
      </c>
      <c r="MI20" s="175" t="str">
        <f t="shared" si="31"/>
        <v xml:space="preserve"> </v>
      </c>
      <c r="MJ20" s="176" t="str">
        <f>IF(MF20=0," ",VLOOKUP(MF20,PROTOKOL!$A:$E,5,FALSE))</f>
        <v xml:space="preserve"> </v>
      </c>
      <c r="MK20" s="212" t="str">
        <f t="shared" si="192"/>
        <v xml:space="preserve"> </v>
      </c>
      <c r="ML20" s="176">
        <f t="shared" si="113"/>
        <v>0</v>
      </c>
      <c r="MM20" s="177" t="str">
        <f t="shared" si="114"/>
        <v xml:space="preserve"> </v>
      </c>
      <c r="MO20" s="173">
        <v>31</v>
      </c>
      <c r="MP20" s="231">
        <v>31</v>
      </c>
      <c r="MQ20" s="174" t="s">
        <v>143</v>
      </c>
      <c r="MR20" s="43"/>
      <c r="MS20" s="43"/>
      <c r="MT20" s="43"/>
      <c r="MU20" s="42" t="str">
        <f>IF(MS20=0," ",(VLOOKUP(MS20,PROTOKOL!$A$1:$E$29,2,FALSE))*MT20)</f>
        <v xml:space="preserve"> </v>
      </c>
      <c r="MV20" s="175" t="str">
        <f t="shared" si="32"/>
        <v xml:space="preserve"> </v>
      </c>
      <c r="MW20" s="212" t="str">
        <f>IF(MS20=0," ",VLOOKUP(MS20,PROTOKOL!$A:$E,5,FALSE))</f>
        <v xml:space="preserve"> </v>
      </c>
      <c r="MX20" s="176" t="s">
        <v>142</v>
      </c>
      <c r="MY20" s="177" t="str">
        <f t="shared" si="115"/>
        <v xml:space="preserve"> </v>
      </c>
      <c r="MZ20" s="217" t="str">
        <f>IF(NB20=0," ",VLOOKUP(NB20,PROTOKOL!$A:$F,6,FALSE))</f>
        <v xml:space="preserve"> </v>
      </c>
      <c r="NA20" s="43"/>
      <c r="NB20" s="43"/>
      <c r="NC20" s="43"/>
      <c r="ND20" s="91" t="str">
        <f>IF(NB20=0," ",(VLOOKUP(NB20,PROTOKOL!$A$1:$E$29,2,FALSE))*NC20)</f>
        <v xml:space="preserve"> </v>
      </c>
      <c r="NE20" s="175" t="str">
        <f t="shared" si="33"/>
        <v xml:space="preserve"> </v>
      </c>
      <c r="NF20" s="176" t="str">
        <f>IF(NB20=0," ",VLOOKUP(NB20,PROTOKOL!$A:$E,5,FALSE))</f>
        <v xml:space="preserve"> </v>
      </c>
      <c r="NG20" s="212" t="str">
        <f t="shared" si="193"/>
        <v xml:space="preserve"> </v>
      </c>
      <c r="NH20" s="176">
        <f t="shared" si="117"/>
        <v>0</v>
      </c>
      <c r="NI20" s="177" t="str">
        <f t="shared" si="118"/>
        <v xml:space="preserve"> </v>
      </c>
      <c r="NK20" s="173">
        <v>31</v>
      </c>
      <c r="NL20" s="231">
        <v>31</v>
      </c>
      <c r="NM20" s="174" t="str">
        <f>IF(NO20=0," ",VLOOKUP(NO20,PROTOKOL!$A:$F,6,FALSE))</f>
        <v>PERDE KESME SULU SİST.</v>
      </c>
      <c r="NN20" s="43">
        <v>110</v>
      </c>
      <c r="NO20" s="43">
        <v>8</v>
      </c>
      <c r="NP20" s="43">
        <v>5.5</v>
      </c>
      <c r="NQ20" s="42">
        <f>IF(NO20=0," ",(VLOOKUP(NO20,PROTOKOL!$A$1:$E$29,2,FALSE))*NP20)</f>
        <v>71.86666666666666</v>
      </c>
      <c r="NR20" s="175">
        <f t="shared" si="34"/>
        <v>38.13333333333334</v>
      </c>
      <c r="NS20" s="212">
        <f>IF(NO20=0," ",VLOOKUP(NO20,PROTOKOL!$A:$E,5,FALSE))</f>
        <v>0.69150084134615386</v>
      </c>
      <c r="NT20" s="176" t="s">
        <v>142</v>
      </c>
      <c r="NU20" s="177">
        <f t="shared" si="119"/>
        <v>26.369232083333337</v>
      </c>
      <c r="NV20" s="217" t="str">
        <f>IF(NX20=0," ",VLOOKUP(NX20,PROTOKOL!$A:$F,6,FALSE))</f>
        <v xml:space="preserve"> </v>
      </c>
      <c r="NW20" s="43"/>
      <c r="NX20" s="43"/>
      <c r="NY20" s="43"/>
      <c r="NZ20" s="91" t="str">
        <f>IF(NX20=0," ",(VLOOKUP(NX20,PROTOKOL!$A$1:$E$29,2,FALSE))*NY20)</f>
        <v xml:space="preserve"> </v>
      </c>
      <c r="OA20" s="175" t="str">
        <f t="shared" si="35"/>
        <v xml:space="preserve"> </v>
      </c>
      <c r="OB20" s="176" t="str">
        <f>IF(NX20=0," ",VLOOKUP(NX20,PROTOKOL!$A:$E,5,FALSE))</f>
        <v xml:space="preserve"> </v>
      </c>
      <c r="OC20" s="212" t="str">
        <f t="shared" si="194"/>
        <v xml:space="preserve"> </v>
      </c>
      <c r="OD20" s="176">
        <f t="shared" si="120"/>
        <v>0</v>
      </c>
      <c r="OE20" s="177" t="str">
        <f t="shared" si="121"/>
        <v xml:space="preserve"> </v>
      </c>
      <c r="OG20" s="173">
        <v>31</v>
      </c>
      <c r="OH20" s="231">
        <v>31</v>
      </c>
      <c r="OI20" s="174" t="str">
        <f>IF(OK20=0," ",VLOOKUP(OK20,PROTOKOL!$A:$F,6,FALSE))</f>
        <v>VAKUM TEST</v>
      </c>
      <c r="OJ20" s="43">
        <v>230</v>
      </c>
      <c r="OK20" s="43">
        <v>4</v>
      </c>
      <c r="OL20" s="43">
        <v>7.5</v>
      </c>
      <c r="OM20" s="42">
        <f>IF(OK20=0," ",(VLOOKUP(OK20,PROTOKOL!$A$1:$E$29,2,FALSE))*OL20)</f>
        <v>150</v>
      </c>
      <c r="ON20" s="175">
        <f t="shared" si="36"/>
        <v>80</v>
      </c>
      <c r="OO20" s="212">
        <f>IF(OK20=0," ",VLOOKUP(OK20,PROTOKOL!$A:$E,5,FALSE))</f>
        <v>0.44947554687499996</v>
      </c>
      <c r="OP20" s="176" t="s">
        <v>142</v>
      </c>
      <c r="OQ20" s="177">
        <f t="shared" si="177"/>
        <v>35.958043749999995</v>
      </c>
      <c r="OR20" s="217" t="str">
        <f>IF(OT20=0," ",VLOOKUP(OT20,PROTOKOL!$A:$F,6,FALSE))</f>
        <v xml:space="preserve"> </v>
      </c>
      <c r="OS20" s="43"/>
      <c r="OT20" s="43"/>
      <c r="OU20" s="43"/>
      <c r="OV20" s="91" t="str">
        <f>IF(OT20=0," ",(VLOOKUP(OT20,PROTOKOL!$A$1:$E$29,2,FALSE))*OU20)</f>
        <v xml:space="preserve"> </v>
      </c>
      <c r="OW20" s="175" t="str">
        <f t="shared" si="37"/>
        <v xml:space="preserve"> </v>
      </c>
      <c r="OX20" s="176" t="str">
        <f>IF(OT20=0," ",VLOOKUP(OT20,PROTOKOL!$A:$E,5,FALSE))</f>
        <v xml:space="preserve"> </v>
      </c>
      <c r="OY20" s="212" t="str">
        <f t="shared" si="195"/>
        <v xml:space="preserve"> </v>
      </c>
      <c r="OZ20" s="176">
        <f t="shared" si="123"/>
        <v>0</v>
      </c>
      <c r="PA20" s="177" t="str">
        <f t="shared" si="124"/>
        <v xml:space="preserve"> </v>
      </c>
      <c r="PC20" s="173">
        <v>31</v>
      </c>
      <c r="PD20" s="231">
        <v>31</v>
      </c>
      <c r="PE20" s="174" t="str">
        <f>IF(PG20=0," ",VLOOKUP(PG20,PROTOKOL!$A:$F,6,FALSE))</f>
        <v>PERDE KESME SULU SİST.</v>
      </c>
      <c r="PF20" s="43">
        <v>153</v>
      </c>
      <c r="PG20" s="43">
        <v>8</v>
      </c>
      <c r="PH20" s="43">
        <v>7.5</v>
      </c>
      <c r="PI20" s="42">
        <f>IF(PG20=0," ",(VLOOKUP(PG20,PROTOKOL!$A$1:$E$29,2,FALSE))*PH20)</f>
        <v>98</v>
      </c>
      <c r="PJ20" s="175">
        <f t="shared" si="38"/>
        <v>55</v>
      </c>
      <c r="PK20" s="212">
        <f>IF(PG20=0," ",VLOOKUP(PG20,PROTOKOL!$A:$E,5,FALSE))</f>
        <v>0.69150084134615386</v>
      </c>
      <c r="PL20" s="176" t="s">
        <v>142</v>
      </c>
      <c r="PM20" s="177">
        <f t="shared" si="178"/>
        <v>38.032546274038459</v>
      </c>
      <c r="PN20" s="217" t="str">
        <f>IF(PP20=0," ",VLOOKUP(PP20,PROTOKOL!$A:$F,6,FALSE))</f>
        <v xml:space="preserve"> </v>
      </c>
      <c r="PO20" s="43"/>
      <c r="PP20" s="43"/>
      <c r="PQ20" s="43"/>
      <c r="PR20" s="91" t="str">
        <f>IF(PP20=0," ",(VLOOKUP(PP20,PROTOKOL!$A$1:$E$29,2,FALSE))*PQ20)</f>
        <v xml:space="preserve"> </v>
      </c>
      <c r="PS20" s="175" t="str">
        <f t="shared" si="39"/>
        <v xml:space="preserve"> </v>
      </c>
      <c r="PT20" s="176" t="str">
        <f>IF(PP20=0," ",VLOOKUP(PP20,PROTOKOL!$A:$E,5,FALSE))</f>
        <v xml:space="preserve"> </v>
      </c>
      <c r="PU20" s="212" t="str">
        <f t="shared" si="196"/>
        <v xml:space="preserve"> </v>
      </c>
      <c r="PV20" s="176">
        <f t="shared" si="126"/>
        <v>0</v>
      </c>
      <c r="PW20" s="177" t="str">
        <f t="shared" si="127"/>
        <v xml:space="preserve"> </v>
      </c>
      <c r="PY20" s="173">
        <v>31</v>
      </c>
      <c r="PZ20" s="231">
        <v>31</v>
      </c>
      <c r="QA20" s="174" t="s">
        <v>32</v>
      </c>
      <c r="QB20" s="43"/>
      <c r="QC20" s="43"/>
      <c r="QD20" s="43"/>
      <c r="QE20" s="42" t="str">
        <f>IF(QC20=0," ",(VLOOKUP(QC20,PROTOKOL!$A$1:$E$29,2,FALSE))*QD20)</f>
        <v xml:space="preserve"> </v>
      </c>
      <c r="QF20" s="175" t="str">
        <f t="shared" si="40"/>
        <v xml:space="preserve"> </v>
      </c>
      <c r="QG20" s="212" t="str">
        <f>IF(QC20=0," ",VLOOKUP(QC20,PROTOKOL!$A:$E,5,FALSE))</f>
        <v xml:space="preserve"> </v>
      </c>
      <c r="QH20" s="176" t="s">
        <v>142</v>
      </c>
      <c r="QI20" s="177" t="str">
        <f t="shared" si="128"/>
        <v xml:space="preserve"> </v>
      </c>
      <c r="QJ20" s="217" t="str">
        <f>IF(QL20=0," ",VLOOKUP(QL20,PROTOKOL!$A:$F,6,FALSE))</f>
        <v xml:space="preserve"> </v>
      </c>
      <c r="QK20" s="43"/>
      <c r="QL20" s="43"/>
      <c r="QM20" s="43"/>
      <c r="QN20" s="91" t="str">
        <f>IF(QL20=0," ",(VLOOKUP(QL20,PROTOKOL!$A$1:$E$29,2,FALSE))*QM20)</f>
        <v xml:space="preserve"> </v>
      </c>
      <c r="QO20" s="175" t="str">
        <f t="shared" si="41"/>
        <v xml:space="preserve"> </v>
      </c>
      <c r="QP20" s="176" t="str">
        <f>IF(QL20=0," ",VLOOKUP(QL20,PROTOKOL!$A:$E,5,FALSE))</f>
        <v xml:space="preserve"> </v>
      </c>
      <c r="QQ20" s="212" t="str">
        <f t="shared" si="197"/>
        <v xml:space="preserve"> </v>
      </c>
      <c r="QR20" s="176">
        <f t="shared" si="130"/>
        <v>0</v>
      </c>
      <c r="QS20" s="177" t="str">
        <f t="shared" si="131"/>
        <v xml:space="preserve"> </v>
      </c>
      <c r="QU20" s="173">
        <v>31</v>
      </c>
      <c r="QV20" s="231">
        <v>31</v>
      </c>
      <c r="QW20" s="174" t="str">
        <f>IF(QY20=0," ",VLOOKUP(QY20,PROTOKOL!$A:$F,6,FALSE))</f>
        <v>PANTOGRAF KLOZET  PİSUAR  TAŞLAMA</v>
      </c>
      <c r="QX20" s="43">
        <v>50</v>
      </c>
      <c r="QY20" s="43">
        <v>10</v>
      </c>
      <c r="QZ20" s="43">
        <v>2.5</v>
      </c>
      <c r="RA20" s="42">
        <f>IF(QY20=0," ",(VLOOKUP(QY20,PROTOKOL!$A$1:$E$29,2,FALSE))*QZ20)</f>
        <v>21.666666666666664</v>
      </c>
      <c r="RB20" s="175">
        <f t="shared" si="42"/>
        <v>28.333333333333336</v>
      </c>
      <c r="RC20" s="212">
        <f>IF(QY20=0," ",VLOOKUP(QY20,PROTOKOL!$A:$E,5,FALSE))</f>
        <v>1.0273726785714283</v>
      </c>
      <c r="RD20" s="176" t="s">
        <v>142</v>
      </c>
      <c r="RE20" s="177">
        <f t="shared" si="132"/>
        <v>29.108892559523806</v>
      </c>
      <c r="RF20" s="217" t="str">
        <f>IF(RH20=0," ",VLOOKUP(RH20,PROTOKOL!$A:$F,6,FALSE))</f>
        <v xml:space="preserve"> </v>
      </c>
      <c r="RG20" s="43"/>
      <c r="RH20" s="43"/>
      <c r="RI20" s="43"/>
      <c r="RJ20" s="91" t="str">
        <f>IF(RH20=0," ",(VLOOKUP(RH20,PROTOKOL!$A$1:$E$29,2,FALSE))*RI20)</f>
        <v xml:space="preserve"> </v>
      </c>
      <c r="RK20" s="175" t="str">
        <f t="shared" si="43"/>
        <v xml:space="preserve"> </v>
      </c>
      <c r="RL20" s="176" t="str">
        <f>IF(RH20=0," ",VLOOKUP(RH20,PROTOKOL!$A:$E,5,FALSE))</f>
        <v xml:space="preserve"> </v>
      </c>
      <c r="RM20" s="212" t="str">
        <f t="shared" si="198"/>
        <v xml:space="preserve"> </v>
      </c>
      <c r="RN20" s="176">
        <f t="shared" si="134"/>
        <v>0</v>
      </c>
      <c r="RO20" s="177" t="str">
        <f t="shared" si="135"/>
        <v xml:space="preserve"> </v>
      </c>
      <c r="RQ20" s="173">
        <v>31</v>
      </c>
      <c r="RR20" s="231">
        <v>31</v>
      </c>
      <c r="RS20" s="174" t="str">
        <f>IF(RU20=0," ",VLOOKUP(RU20,PROTOKOL!$A:$F,6,FALSE))</f>
        <v>VAKUM TEST</v>
      </c>
      <c r="RT20" s="43">
        <v>180</v>
      </c>
      <c r="RU20" s="43">
        <v>4</v>
      </c>
      <c r="RV20" s="43">
        <v>6</v>
      </c>
      <c r="RW20" s="42">
        <f>IF(RU20=0," ",(VLOOKUP(RU20,PROTOKOL!$A$1:$E$29,2,FALSE))*RV20)</f>
        <v>120</v>
      </c>
      <c r="RX20" s="175">
        <f t="shared" si="44"/>
        <v>60</v>
      </c>
      <c r="RY20" s="212">
        <f>IF(RU20=0," ",VLOOKUP(RU20,PROTOKOL!$A:$E,5,FALSE))</f>
        <v>0.44947554687499996</v>
      </c>
      <c r="RZ20" s="176" t="s">
        <v>142</v>
      </c>
      <c r="SA20" s="177">
        <f t="shared" si="179"/>
        <v>26.968532812499998</v>
      </c>
      <c r="SB20" s="217" t="str">
        <f>IF(SD20=0," ",VLOOKUP(SD20,PROTOKOL!$A:$F,6,FALSE))</f>
        <v xml:space="preserve"> </v>
      </c>
      <c r="SC20" s="43"/>
      <c r="SD20" s="43"/>
      <c r="SE20" s="43"/>
      <c r="SF20" s="91" t="str">
        <f>IF(SD20=0," ",(VLOOKUP(SD20,PROTOKOL!$A$1:$E$29,2,FALSE))*SE20)</f>
        <v xml:space="preserve"> </v>
      </c>
      <c r="SG20" s="175" t="str">
        <f t="shared" si="45"/>
        <v xml:space="preserve"> </v>
      </c>
      <c r="SH20" s="176" t="str">
        <f>IF(SD20=0," ",VLOOKUP(SD20,PROTOKOL!$A:$E,5,FALSE))</f>
        <v xml:space="preserve"> </v>
      </c>
      <c r="SI20" s="212" t="str">
        <f t="shared" si="199"/>
        <v xml:space="preserve"> </v>
      </c>
      <c r="SJ20" s="176">
        <f t="shared" si="137"/>
        <v>0</v>
      </c>
      <c r="SK20" s="177" t="str">
        <f t="shared" si="138"/>
        <v xml:space="preserve"> </v>
      </c>
      <c r="SM20" s="173">
        <v>31</v>
      </c>
      <c r="SN20" s="231">
        <v>31</v>
      </c>
      <c r="SO20" s="174" t="str">
        <f>IF(SQ20=0," ",VLOOKUP(SQ20,PROTOKOL!$A:$F,6,FALSE))</f>
        <v>VAKUM TEST</v>
      </c>
      <c r="SP20" s="43">
        <v>170</v>
      </c>
      <c r="SQ20" s="43">
        <v>4</v>
      </c>
      <c r="SR20" s="43">
        <v>5.5</v>
      </c>
      <c r="SS20" s="42">
        <f>IF(SQ20=0," ",(VLOOKUP(SQ20,PROTOKOL!$A$1:$E$29,2,FALSE))*SR20)</f>
        <v>110</v>
      </c>
      <c r="ST20" s="175">
        <f t="shared" si="46"/>
        <v>60</v>
      </c>
      <c r="SU20" s="212">
        <f>IF(SQ20=0," ",VLOOKUP(SQ20,PROTOKOL!$A:$E,5,FALSE))</f>
        <v>0.44947554687499996</v>
      </c>
      <c r="SV20" s="176" t="s">
        <v>142</v>
      </c>
      <c r="SW20" s="177">
        <f t="shared" si="139"/>
        <v>26.968532812499998</v>
      </c>
      <c r="SX20" s="217" t="str">
        <f>IF(SZ20=0," ",VLOOKUP(SZ20,PROTOKOL!$A:$F,6,FALSE))</f>
        <v xml:space="preserve"> </v>
      </c>
      <c r="SY20" s="43"/>
      <c r="SZ20" s="43"/>
      <c r="TA20" s="43"/>
      <c r="TB20" s="91" t="str">
        <f>IF(SZ20=0," ",(VLOOKUP(SZ20,PROTOKOL!$A$1:$E$29,2,FALSE))*TA20)</f>
        <v xml:space="preserve"> </v>
      </c>
      <c r="TC20" s="175" t="str">
        <f t="shared" si="47"/>
        <v xml:space="preserve"> </v>
      </c>
      <c r="TD20" s="176" t="str">
        <f>IF(SZ20=0," ",VLOOKUP(SZ20,PROTOKOL!$A:$E,5,FALSE))</f>
        <v xml:space="preserve"> </v>
      </c>
      <c r="TE20" s="212" t="str">
        <f t="shared" si="200"/>
        <v xml:space="preserve"> </v>
      </c>
      <c r="TF20" s="176">
        <f t="shared" si="141"/>
        <v>0</v>
      </c>
      <c r="TG20" s="177" t="str">
        <f t="shared" si="142"/>
        <v xml:space="preserve"> </v>
      </c>
      <c r="TI20" s="173">
        <v>31</v>
      </c>
      <c r="TJ20" s="231">
        <v>31</v>
      </c>
      <c r="TK20" s="174" t="s">
        <v>143</v>
      </c>
      <c r="TL20" s="43"/>
      <c r="TM20" s="43"/>
      <c r="TN20" s="43"/>
      <c r="TO20" s="42" t="str">
        <f>IF(TM20=0," ",(VLOOKUP(TM20,PROTOKOL!$A$1:$E$29,2,FALSE))*TN20)</f>
        <v xml:space="preserve"> </v>
      </c>
      <c r="TP20" s="175" t="str">
        <f t="shared" si="48"/>
        <v xml:space="preserve"> </v>
      </c>
      <c r="TQ20" s="212" t="str">
        <f>IF(TM20=0," ",VLOOKUP(TM20,PROTOKOL!$A:$E,5,FALSE))</f>
        <v xml:space="preserve"> </v>
      </c>
      <c r="TR20" s="176" t="s">
        <v>142</v>
      </c>
      <c r="TS20" s="177" t="str">
        <f t="shared" si="143"/>
        <v xml:space="preserve"> </v>
      </c>
      <c r="TT20" s="217" t="str">
        <f>IF(TV20=0," ",VLOOKUP(TV20,PROTOKOL!$A:$F,6,FALSE))</f>
        <v xml:space="preserve"> </v>
      </c>
      <c r="TU20" s="43"/>
      <c r="TV20" s="43"/>
      <c r="TW20" s="43"/>
      <c r="TX20" s="91" t="str">
        <f>IF(TV20=0," ",(VLOOKUP(TV20,PROTOKOL!$A$1:$E$29,2,FALSE))*TW20)</f>
        <v xml:space="preserve"> </v>
      </c>
      <c r="TY20" s="175" t="str">
        <f t="shared" si="49"/>
        <v xml:space="preserve"> </v>
      </c>
      <c r="TZ20" s="176" t="str">
        <f>IF(TV20=0," ",VLOOKUP(TV20,PROTOKOL!$A:$E,5,FALSE))</f>
        <v xml:space="preserve"> </v>
      </c>
      <c r="UA20" s="212" t="str">
        <f t="shared" si="201"/>
        <v xml:space="preserve"> </v>
      </c>
      <c r="UB20" s="176">
        <f t="shared" si="145"/>
        <v>0</v>
      </c>
      <c r="UC20" s="177" t="str">
        <f t="shared" si="146"/>
        <v xml:space="preserve"> </v>
      </c>
      <c r="UE20" s="173">
        <v>31</v>
      </c>
      <c r="UF20" s="231">
        <v>31</v>
      </c>
      <c r="UG20" s="174" t="str">
        <f>IF(UI20=0," ",VLOOKUP(UI20,PROTOKOL!$A:$F,6,FALSE))</f>
        <v>SIZDIRMAZLIK TAMİR</v>
      </c>
      <c r="UH20" s="43">
        <v>121</v>
      </c>
      <c r="UI20" s="43">
        <v>12</v>
      </c>
      <c r="UJ20" s="43">
        <v>7.5</v>
      </c>
      <c r="UK20" s="42">
        <f>IF(UI20=0," ",(VLOOKUP(UI20,PROTOKOL!$A$1:$E$29,2,FALSE))*UJ20)</f>
        <v>78</v>
      </c>
      <c r="UL20" s="175">
        <f t="shared" si="50"/>
        <v>43</v>
      </c>
      <c r="UM20" s="212">
        <f>IF(UI20=0," ",VLOOKUP(UI20,PROTOKOL!$A:$E,5,FALSE))</f>
        <v>0.8561438988095238</v>
      </c>
      <c r="UN20" s="176" t="s">
        <v>142</v>
      </c>
      <c r="UO20" s="177">
        <f t="shared" si="147"/>
        <v>36.814187648809522</v>
      </c>
      <c r="UP20" s="217" t="str">
        <f>IF(UR20=0," ",VLOOKUP(UR20,PROTOKOL!$A:$F,6,FALSE))</f>
        <v>SIZDIRMAZLIK TAMİR</v>
      </c>
      <c r="UQ20" s="43">
        <v>40</v>
      </c>
      <c r="UR20" s="43">
        <v>12</v>
      </c>
      <c r="US20" s="43">
        <v>2.5</v>
      </c>
      <c r="UT20" s="91">
        <f>IF(UR20=0," ",(VLOOKUP(UR20,PROTOKOL!$A$1:$E$29,2,FALSE))*US20)</f>
        <v>26</v>
      </c>
      <c r="UU20" s="175">
        <f t="shared" si="51"/>
        <v>14</v>
      </c>
      <c r="UV20" s="176">
        <f>IF(UR20=0," ",VLOOKUP(UR20,PROTOKOL!$A:$E,5,FALSE))</f>
        <v>0.8561438988095238</v>
      </c>
      <c r="UW20" s="212">
        <f t="shared" si="202"/>
        <v>11.986014583333333</v>
      </c>
      <c r="UX20" s="176">
        <f t="shared" si="149"/>
        <v>5</v>
      </c>
      <c r="UY20" s="177">
        <f t="shared" si="150"/>
        <v>23.972029166666665</v>
      </c>
      <c r="VA20" s="173">
        <v>31</v>
      </c>
      <c r="VB20" s="231">
        <v>31</v>
      </c>
      <c r="VC20" s="174" t="str">
        <f>IF(VE20=0," ",VLOOKUP(VE20,PROTOKOL!$A:$F,6,FALSE))</f>
        <v>ÜRÜN KONTROL</v>
      </c>
      <c r="VD20" s="43">
        <v>1</v>
      </c>
      <c r="VE20" s="43">
        <v>20</v>
      </c>
      <c r="VF20" s="43">
        <v>6.5</v>
      </c>
      <c r="VG20" s="42">
        <f>IF(VE20=0," ",(VLOOKUP(VE20,PROTOKOL!$A$1:$E$29,2,FALSE))*VF20)</f>
        <v>0</v>
      </c>
      <c r="VH20" s="175">
        <f t="shared" si="52"/>
        <v>1</v>
      </c>
      <c r="VI20" s="212" t="e">
        <f>IF(VE20=0," ",VLOOKUP(VE20,PROTOKOL!$A:$E,5,FALSE))</f>
        <v>#DIV/0!</v>
      </c>
      <c r="VJ20" s="176" t="s">
        <v>142</v>
      </c>
      <c r="VK20" s="177" t="e">
        <f>IF(VE20=0," ",(VI20*VH20))/7.5*6.5</f>
        <v>#DIV/0!</v>
      </c>
      <c r="VL20" s="217" t="str">
        <f>IF(VN20=0," ",VLOOKUP(VN20,PROTOKOL!$A:$F,6,FALSE))</f>
        <v>SIZDIRMAZLIK TAMİR</v>
      </c>
      <c r="VM20" s="43">
        <v>40</v>
      </c>
      <c r="VN20" s="43">
        <v>12</v>
      </c>
      <c r="VO20" s="43">
        <v>2.5</v>
      </c>
      <c r="VP20" s="91">
        <f>IF(VN20=0," ",(VLOOKUP(VN20,PROTOKOL!$A$1:$E$29,2,FALSE))*VO20)</f>
        <v>26</v>
      </c>
      <c r="VQ20" s="175">
        <f t="shared" si="53"/>
        <v>14</v>
      </c>
      <c r="VR20" s="176">
        <f>IF(VN20=0," ",VLOOKUP(VN20,PROTOKOL!$A:$E,5,FALSE))</f>
        <v>0.8561438988095238</v>
      </c>
      <c r="VS20" s="212">
        <f t="shared" si="203"/>
        <v>11.986014583333333</v>
      </c>
      <c r="VT20" s="176">
        <f t="shared" si="153"/>
        <v>5</v>
      </c>
      <c r="VU20" s="177">
        <f t="shared" si="154"/>
        <v>23.972029166666665</v>
      </c>
      <c r="VW20" s="173">
        <v>31</v>
      </c>
      <c r="VX20" s="231">
        <v>31</v>
      </c>
      <c r="VY20" s="174" t="str">
        <f>IF(WA20=0," ",VLOOKUP(WA20,PROTOKOL!$A:$F,6,FALSE))</f>
        <v>WNZL. LAV. VE DUV. ASMA KLZ</v>
      </c>
      <c r="VZ20" s="43">
        <v>180</v>
      </c>
      <c r="WA20" s="43">
        <v>1</v>
      </c>
      <c r="WB20" s="43">
        <v>6.5</v>
      </c>
      <c r="WC20" s="42">
        <f>IF(WA20=0," ",(VLOOKUP(WA20,PROTOKOL!$A$1:$E$29,2,FALSE))*WB20)</f>
        <v>124.8</v>
      </c>
      <c r="WD20" s="175">
        <f t="shared" si="54"/>
        <v>55.2</v>
      </c>
      <c r="WE20" s="212">
        <f>IF(WA20=0," ",VLOOKUP(WA20,PROTOKOL!$A:$E,5,FALSE))</f>
        <v>0.4731321546052632</v>
      </c>
      <c r="WF20" s="176" t="s">
        <v>142</v>
      </c>
      <c r="WG20" s="177">
        <f t="shared" si="155"/>
        <v>26.116894934210531</v>
      </c>
      <c r="WH20" s="217" t="str">
        <f>IF(WJ20=0," ",VLOOKUP(WJ20,PROTOKOL!$A:$F,6,FALSE))</f>
        <v>VAKUM TEST</v>
      </c>
      <c r="WI20" s="43">
        <v>75</v>
      </c>
      <c r="WJ20" s="43">
        <v>4</v>
      </c>
      <c r="WK20" s="43">
        <v>2.5</v>
      </c>
      <c r="WL20" s="91">
        <f>IF(WJ20=0," ",(VLOOKUP(WJ20,PROTOKOL!$A$1:$E$29,2,FALSE))*WK20)</f>
        <v>50</v>
      </c>
      <c r="WM20" s="175">
        <f t="shared" si="55"/>
        <v>25</v>
      </c>
      <c r="WN20" s="176">
        <f>IF(WJ20=0," ",VLOOKUP(WJ20,PROTOKOL!$A:$E,5,FALSE))</f>
        <v>0.44947554687499996</v>
      </c>
      <c r="WO20" s="212">
        <f t="shared" si="204"/>
        <v>11.236888671874999</v>
      </c>
      <c r="WP20" s="176">
        <f t="shared" si="157"/>
        <v>5</v>
      </c>
      <c r="WQ20" s="177">
        <f t="shared" si="158"/>
        <v>22.473777343749997</v>
      </c>
      <c r="WS20" s="173">
        <v>31</v>
      </c>
      <c r="WT20" s="231">
        <v>31</v>
      </c>
      <c r="WU20" s="174" t="str">
        <f>IF(WW20=0," ",VLOOKUP(WW20,PROTOKOL!$A:$F,6,FALSE))</f>
        <v>PERDE KESME SULU SİST.</v>
      </c>
      <c r="WV20" s="43">
        <v>100</v>
      </c>
      <c r="WW20" s="43">
        <v>8</v>
      </c>
      <c r="WX20" s="43">
        <v>5</v>
      </c>
      <c r="WY20" s="42">
        <f>IF(WW20=0," ",(VLOOKUP(WW20,PROTOKOL!$A$1:$E$29,2,FALSE))*WX20)</f>
        <v>65.333333333333329</v>
      </c>
      <c r="WZ20" s="175">
        <f t="shared" si="56"/>
        <v>34.666666666666671</v>
      </c>
      <c r="XA20" s="212">
        <f>IF(WW20=0," ",VLOOKUP(WW20,PROTOKOL!$A:$E,5,FALSE))</f>
        <v>0.69150084134615386</v>
      </c>
      <c r="XB20" s="176" t="s">
        <v>142</v>
      </c>
      <c r="XC20" s="177">
        <f t="shared" si="159"/>
        <v>23.972029166666669</v>
      </c>
      <c r="XD20" s="217" t="str">
        <f>IF(XF20=0," ",VLOOKUP(XF20,PROTOKOL!$A:$F,6,FALSE))</f>
        <v xml:space="preserve"> </v>
      </c>
      <c r="XE20" s="43"/>
      <c r="XF20" s="43"/>
      <c r="XG20" s="43"/>
      <c r="XH20" s="91" t="str">
        <f>IF(XF20=0," ",(VLOOKUP(XF20,PROTOKOL!$A$1:$E$29,2,FALSE))*XG20)</f>
        <v xml:space="preserve"> </v>
      </c>
      <c r="XI20" s="175" t="str">
        <f t="shared" si="57"/>
        <v xml:space="preserve"> </v>
      </c>
      <c r="XJ20" s="176" t="str">
        <f>IF(XF20=0," ",VLOOKUP(XF20,PROTOKOL!$A:$E,5,FALSE))</f>
        <v xml:space="preserve"> </v>
      </c>
      <c r="XK20" s="212" t="str">
        <f t="shared" si="205"/>
        <v xml:space="preserve"> </v>
      </c>
      <c r="XL20" s="176">
        <f t="shared" si="161"/>
        <v>0</v>
      </c>
      <c r="XM20" s="177" t="str">
        <f t="shared" si="162"/>
        <v xml:space="preserve"> </v>
      </c>
      <c r="XO20" s="173">
        <v>31</v>
      </c>
      <c r="XP20" s="231">
        <v>31</v>
      </c>
      <c r="XQ20" s="174" t="str">
        <f>IF(XS20=0," ",VLOOKUP(XS20,PROTOKOL!$A:$F,6,FALSE))</f>
        <v>WNZL. YERD.KLZ. TAŞLAMA</v>
      </c>
      <c r="XR20" s="43">
        <v>190</v>
      </c>
      <c r="XS20" s="43">
        <v>2</v>
      </c>
      <c r="XT20" s="43">
        <v>7.5</v>
      </c>
      <c r="XU20" s="42">
        <f>IF(XS20=0," ",(VLOOKUP(XS20,PROTOKOL!$A$1:$E$29,2,FALSE))*XT20)</f>
        <v>124.00000000000001</v>
      </c>
      <c r="XV20" s="175">
        <f t="shared" si="58"/>
        <v>65.999999999999986</v>
      </c>
      <c r="XW20" s="212">
        <f>IF(XS20=0," ",VLOOKUP(XS20,PROTOKOL!$A:$E,5,FALSE))</f>
        <v>0.54481884469696984</v>
      </c>
      <c r="XX20" s="176" t="s">
        <v>142</v>
      </c>
      <c r="XY20" s="177">
        <f t="shared" si="163"/>
        <v>35.958043750000002</v>
      </c>
      <c r="XZ20" s="217" t="str">
        <f>IF(YB20=0," ",VLOOKUP(YB20,PROTOKOL!$A:$F,6,FALSE))</f>
        <v xml:space="preserve"> </v>
      </c>
      <c r="YA20" s="43"/>
      <c r="YB20" s="43"/>
      <c r="YC20" s="43"/>
      <c r="YD20" s="91" t="str">
        <f>IF(YB20=0," ",(VLOOKUP(YB20,PROTOKOL!$A$1:$E$29,2,FALSE))*YC20)</f>
        <v xml:space="preserve"> </v>
      </c>
      <c r="YE20" s="175" t="str">
        <f t="shared" si="59"/>
        <v xml:space="preserve"> </v>
      </c>
      <c r="YF20" s="176" t="str">
        <f>IF(YB20=0," ",VLOOKUP(YB20,PROTOKOL!$A:$E,5,FALSE))</f>
        <v xml:space="preserve"> </v>
      </c>
      <c r="YG20" s="212" t="str">
        <f t="shared" si="206"/>
        <v xml:space="preserve"> </v>
      </c>
      <c r="YH20" s="176">
        <f t="shared" si="165"/>
        <v>0</v>
      </c>
      <c r="YI20" s="177" t="str">
        <f t="shared" si="166"/>
        <v xml:space="preserve"> </v>
      </c>
    </row>
    <row r="21" spans="1:659" ht="13.8">
      <c r="A21" s="173">
        <v>31</v>
      </c>
      <c r="B21" s="229"/>
      <c r="C21" s="174" t="str">
        <f>IF(E21=0," ",VLOOKUP(E21,PROTOKOL!$A:$F,6,FALSE))</f>
        <v xml:space="preserve"> </v>
      </c>
      <c r="D21" s="43"/>
      <c r="E21" s="43"/>
      <c r="F21" s="43"/>
      <c r="G21" s="42" t="str">
        <f>IF(E21=0," ",(VLOOKUP(E21,PROTOKOL!$A$1:$E$29,2,FALSE))*F21)</f>
        <v xml:space="preserve"> </v>
      </c>
      <c r="H21" s="175" t="str">
        <f t="shared" si="0"/>
        <v xml:space="preserve"> </v>
      </c>
      <c r="I21" s="212" t="str">
        <f>IF(E21=0," ",VLOOKUP(E21,PROTOKOL!$A:$E,5,FALSE))</f>
        <v xml:space="preserve"> </v>
      </c>
      <c r="J21" s="176" t="s">
        <v>142</v>
      </c>
      <c r="K21" s="177" t="str">
        <f t="shared" si="60"/>
        <v xml:space="preserve"> </v>
      </c>
      <c r="L21" s="217" t="str">
        <f>IF(N21=0," ",VLOOKUP(N21,PROTOKOL!$A:$F,6,FALSE))</f>
        <v xml:space="preserve"> </v>
      </c>
      <c r="M21" s="43"/>
      <c r="N21" s="43"/>
      <c r="O21" s="43"/>
      <c r="P21" s="91" t="str">
        <f>IF(N21=0," ",(VLOOKUP(N21,PROTOKOL!$A$1:$E$29,2,FALSE))*O21)</f>
        <v xml:space="preserve"> </v>
      </c>
      <c r="Q21" s="175" t="str">
        <f t="shared" si="1"/>
        <v xml:space="preserve"> </v>
      </c>
      <c r="R21" s="176" t="str">
        <f>IF(N21=0," ",VLOOKUP(N21,PROTOKOL!$A:$E,5,FALSE))</f>
        <v xml:space="preserve"> </v>
      </c>
      <c r="S21" s="212" t="str">
        <f t="shared" si="61"/>
        <v xml:space="preserve"> </v>
      </c>
      <c r="T21" s="176">
        <f t="shared" si="62"/>
        <v>0</v>
      </c>
      <c r="U21" s="177" t="str">
        <f t="shared" si="63"/>
        <v xml:space="preserve"> </v>
      </c>
      <c r="W21" s="173">
        <v>31</v>
      </c>
      <c r="X21" s="229"/>
      <c r="Y21" s="174" t="str">
        <f>IF(AA21=0," ",VLOOKUP(AA21,PROTOKOL!$A:$F,6,FALSE))</f>
        <v xml:space="preserve"> </v>
      </c>
      <c r="Z21" s="43"/>
      <c r="AA21" s="43"/>
      <c r="AB21" s="43"/>
      <c r="AC21" s="42" t="str">
        <f>IF(AA21=0," ",(VLOOKUP(AA21,PROTOKOL!$A$1:$E$29,2,FALSE))*AB21)</f>
        <v xml:space="preserve"> </v>
      </c>
      <c r="AD21" s="175" t="str">
        <f t="shared" si="2"/>
        <v xml:space="preserve"> </v>
      </c>
      <c r="AE21" s="212" t="str">
        <f>IF(AA21=0," ",VLOOKUP(AA21,PROTOKOL!$A:$E,5,FALSE))</f>
        <v xml:space="preserve"> </v>
      </c>
      <c r="AF21" s="176" t="s">
        <v>142</v>
      </c>
      <c r="AG21" s="177" t="str">
        <f t="shared" si="167"/>
        <v xml:space="preserve"> </v>
      </c>
      <c r="AH21" s="217" t="str">
        <f>IF(AJ21=0," ",VLOOKUP(AJ21,PROTOKOL!$A:$F,6,FALSE))</f>
        <v xml:space="preserve"> </v>
      </c>
      <c r="AI21" s="43"/>
      <c r="AJ21" s="43"/>
      <c r="AK21" s="43"/>
      <c r="AL21" s="91" t="str">
        <f>IF(AJ21=0," ",(VLOOKUP(AJ21,PROTOKOL!$A$1:$E$29,2,FALSE))*AK21)</f>
        <v xml:space="preserve"> </v>
      </c>
      <c r="AM21" s="175" t="str">
        <f t="shared" si="3"/>
        <v xml:space="preserve"> </v>
      </c>
      <c r="AN21" s="176" t="str">
        <f>IF(AJ21=0," ",VLOOKUP(AJ21,PROTOKOL!$A:$E,5,FALSE))</f>
        <v xml:space="preserve"> </v>
      </c>
      <c r="AO21" s="212" t="str">
        <f t="shared" si="180"/>
        <v xml:space="preserve"> </v>
      </c>
      <c r="AP21" s="176">
        <f t="shared" si="65"/>
        <v>0</v>
      </c>
      <c r="AQ21" s="177" t="str">
        <f t="shared" si="66"/>
        <v xml:space="preserve"> </v>
      </c>
      <c r="AS21" s="173">
        <v>31</v>
      </c>
      <c r="AT21" s="229"/>
      <c r="AU21" s="174" t="str">
        <f>IF(AW21=0," ",VLOOKUP(AW21,PROTOKOL!$A:$F,6,FALSE))</f>
        <v>KOKU TESTİ</v>
      </c>
      <c r="AV21" s="43">
        <v>1</v>
      </c>
      <c r="AW21" s="43">
        <v>17</v>
      </c>
      <c r="AX21" s="43">
        <v>1</v>
      </c>
      <c r="AY21" s="42">
        <f>IF(AW21=0," ",(VLOOKUP(AW21,PROTOKOL!$A$1:$E$29,2,FALSE))*AX21)</f>
        <v>0</v>
      </c>
      <c r="AZ21" s="175">
        <f t="shared" si="4"/>
        <v>1</v>
      </c>
      <c r="BA21" s="212" t="e">
        <f>IF(AW21=0," ",VLOOKUP(AW21,PROTOKOL!$A:$E,5,FALSE))</f>
        <v>#DIV/0!</v>
      </c>
      <c r="BB21" s="176" t="s">
        <v>142</v>
      </c>
      <c r="BC21" s="177" t="e">
        <f>IF(AW21=0," ",(BA21*AZ21))/7.5*1</f>
        <v>#DIV/0!</v>
      </c>
      <c r="BD21" s="217" t="str">
        <f>IF(BF21=0," ",VLOOKUP(BF21,PROTOKOL!$A:$F,6,FALSE))</f>
        <v xml:space="preserve"> </v>
      </c>
      <c r="BE21" s="43"/>
      <c r="BF21" s="43"/>
      <c r="BG21" s="43"/>
      <c r="BH21" s="91" t="str">
        <f>IF(BF21=0," ",(VLOOKUP(BF21,PROTOKOL!$A$1:$E$29,2,FALSE))*BG21)</f>
        <v xml:space="preserve"> </v>
      </c>
      <c r="BI21" s="175" t="str">
        <f t="shared" si="5"/>
        <v xml:space="preserve"> </v>
      </c>
      <c r="BJ21" s="176" t="str">
        <f>IF(BF21=0," ",VLOOKUP(BF21,PROTOKOL!$A:$E,5,FALSE))</f>
        <v xml:space="preserve"> </v>
      </c>
      <c r="BK21" s="212" t="str">
        <f t="shared" si="181"/>
        <v xml:space="preserve"> </v>
      </c>
      <c r="BL21" s="176">
        <f t="shared" si="67"/>
        <v>0</v>
      </c>
      <c r="BM21" s="177" t="str">
        <f t="shared" si="68"/>
        <v xml:space="preserve"> </v>
      </c>
      <c r="BO21" s="173">
        <v>31</v>
      </c>
      <c r="BP21" s="229"/>
      <c r="BQ21" s="174" t="str">
        <f>IF(BS21=0," ",VLOOKUP(BS21,PROTOKOL!$A:$F,6,FALSE))</f>
        <v>KOKU TESTİ</v>
      </c>
      <c r="BR21" s="43">
        <v>1</v>
      </c>
      <c r="BS21" s="43">
        <v>17</v>
      </c>
      <c r="BT21" s="43">
        <v>0.5</v>
      </c>
      <c r="BU21" s="42">
        <f>IF(BS21=0," ",(VLOOKUP(BS21,PROTOKOL!$A$1:$E$29,2,FALSE))*BT21)</f>
        <v>0</v>
      </c>
      <c r="BV21" s="175">
        <f t="shared" si="6"/>
        <v>1</v>
      </c>
      <c r="BW21" s="212" t="e">
        <f>IF(BS21=0," ",VLOOKUP(BS21,PROTOKOL!$A:$E,5,FALSE))</f>
        <v>#DIV/0!</v>
      </c>
      <c r="BX21" s="176" t="s">
        <v>142</v>
      </c>
      <c r="BY21" s="177" t="e">
        <f>IF(BS21=0," ",(BW21*BV21))/7.5*0.5</f>
        <v>#DIV/0!</v>
      </c>
      <c r="BZ21" s="217" t="str">
        <f>IF(CB21=0," ",VLOOKUP(CB21,PROTOKOL!$A:$F,6,FALSE))</f>
        <v xml:space="preserve"> </v>
      </c>
      <c r="CA21" s="43"/>
      <c r="CB21" s="43"/>
      <c r="CC21" s="43"/>
      <c r="CD21" s="91" t="str">
        <f>IF(CB21=0," ",(VLOOKUP(CB21,PROTOKOL!$A$1:$E$29,2,FALSE))*CC21)</f>
        <v xml:space="preserve"> </v>
      </c>
      <c r="CE21" s="175" t="str">
        <f t="shared" si="7"/>
        <v xml:space="preserve"> </v>
      </c>
      <c r="CF21" s="176" t="str">
        <f>IF(CB21=0," ",VLOOKUP(CB21,PROTOKOL!$A:$E,5,FALSE))</f>
        <v xml:space="preserve"> </v>
      </c>
      <c r="CG21" s="212" t="str">
        <f t="shared" si="207"/>
        <v xml:space="preserve"> </v>
      </c>
      <c r="CH21" s="176">
        <f t="shared" si="70"/>
        <v>0</v>
      </c>
      <c r="CI21" s="177" t="str">
        <f t="shared" si="71"/>
        <v xml:space="preserve"> </v>
      </c>
      <c r="CK21" s="173">
        <v>31</v>
      </c>
      <c r="CL21" s="229"/>
      <c r="CM21" s="174" t="str">
        <f>IF(CO21=0," ",VLOOKUP(CO21,PROTOKOL!$A:$F,6,FALSE))</f>
        <v xml:space="preserve"> </v>
      </c>
      <c r="CN21" s="43"/>
      <c r="CO21" s="43"/>
      <c r="CP21" s="43"/>
      <c r="CQ21" s="42" t="str">
        <f>IF(CO21=0," ",(VLOOKUP(CO21,PROTOKOL!$A$1:$E$29,2,FALSE))*CP21)</f>
        <v xml:space="preserve"> </v>
      </c>
      <c r="CR21" s="175" t="str">
        <f t="shared" si="8"/>
        <v xml:space="preserve"> </v>
      </c>
      <c r="CS21" s="212" t="str">
        <f>IF(CO21=0," ",VLOOKUP(CO21,PROTOKOL!$A:$E,5,FALSE))</f>
        <v xml:space="preserve"> </v>
      </c>
      <c r="CT21" s="176" t="s">
        <v>142</v>
      </c>
      <c r="CU21" s="177" t="str">
        <f t="shared" si="171"/>
        <v xml:space="preserve"> </v>
      </c>
      <c r="CV21" s="217" t="str">
        <f>IF(CX21=0," ",VLOOKUP(CX21,PROTOKOL!$A:$F,6,FALSE))</f>
        <v xml:space="preserve"> </v>
      </c>
      <c r="CW21" s="43"/>
      <c r="CX21" s="43"/>
      <c r="CY21" s="43"/>
      <c r="CZ21" s="91" t="str">
        <f>IF(CX21=0," ",(VLOOKUP(CX21,PROTOKOL!$A$1:$E$29,2,FALSE))*CY21)</f>
        <v xml:space="preserve"> </v>
      </c>
      <c r="DA21" s="175" t="str">
        <f t="shared" si="9"/>
        <v xml:space="preserve"> </v>
      </c>
      <c r="DB21" s="176" t="str">
        <f>IF(CX21=0," ",VLOOKUP(CX21,PROTOKOL!$A:$E,5,FALSE))</f>
        <v xml:space="preserve"> </v>
      </c>
      <c r="DC21" s="212" t="str">
        <f t="shared" si="182"/>
        <v xml:space="preserve"> </v>
      </c>
      <c r="DD21" s="176">
        <f t="shared" si="73"/>
        <v>0</v>
      </c>
      <c r="DE21" s="177" t="str">
        <f t="shared" si="74"/>
        <v xml:space="preserve"> </v>
      </c>
      <c r="DG21" s="173">
        <v>31</v>
      </c>
      <c r="DH21" s="229"/>
      <c r="DI21" s="174" t="str">
        <f>IF(DK21=0," ",VLOOKUP(DK21,PROTOKOL!$A:$F,6,FALSE))</f>
        <v xml:space="preserve"> </v>
      </c>
      <c r="DJ21" s="43"/>
      <c r="DK21" s="43"/>
      <c r="DL21" s="43"/>
      <c r="DM21" s="42" t="str">
        <f>IF(DK21=0," ",(VLOOKUP(DK21,PROTOKOL!$A$1:$E$29,2,FALSE))*DL21)</f>
        <v xml:space="preserve"> </v>
      </c>
      <c r="DN21" s="175" t="str">
        <f t="shared" si="10"/>
        <v xml:space="preserve"> </v>
      </c>
      <c r="DO21" s="212" t="str">
        <f>IF(DK21=0," ",VLOOKUP(DK21,PROTOKOL!$A:$E,5,FALSE))</f>
        <v xml:space="preserve"> </v>
      </c>
      <c r="DP21" s="176" t="s">
        <v>142</v>
      </c>
      <c r="DQ21" s="177" t="str">
        <f t="shared" si="75"/>
        <v xml:space="preserve"> </v>
      </c>
      <c r="DR21" s="217" t="str">
        <f>IF(DT21=0," ",VLOOKUP(DT21,PROTOKOL!$A:$F,6,FALSE))</f>
        <v xml:space="preserve"> </v>
      </c>
      <c r="DS21" s="43"/>
      <c r="DT21" s="43"/>
      <c r="DU21" s="43"/>
      <c r="DV21" s="91" t="str">
        <f>IF(DT21=0," ",(VLOOKUP(DT21,PROTOKOL!$A$1:$E$29,2,FALSE))*DU21)</f>
        <v xml:space="preserve"> </v>
      </c>
      <c r="DW21" s="175" t="str">
        <f t="shared" si="11"/>
        <v xml:space="preserve"> </v>
      </c>
      <c r="DX21" s="176" t="str">
        <f>IF(DT21=0," ",VLOOKUP(DT21,PROTOKOL!$A:$E,5,FALSE))</f>
        <v xml:space="preserve"> </v>
      </c>
      <c r="DY21" s="212" t="str">
        <f t="shared" si="183"/>
        <v xml:space="preserve"> </v>
      </c>
      <c r="DZ21" s="176">
        <f t="shared" si="77"/>
        <v>0</v>
      </c>
      <c r="EA21" s="177" t="str">
        <f t="shared" si="78"/>
        <v xml:space="preserve"> </v>
      </c>
      <c r="EC21" s="173">
        <v>31</v>
      </c>
      <c r="ED21" s="229"/>
      <c r="EE21" s="174" t="str">
        <f>IF(EG21=0," ",VLOOKUP(EG21,PROTOKOL!$A:$F,6,FALSE))</f>
        <v xml:space="preserve"> </v>
      </c>
      <c r="EF21" s="43"/>
      <c r="EG21" s="43"/>
      <c r="EH21" s="43"/>
      <c r="EI21" s="42" t="str">
        <f>IF(EG21=0," ",(VLOOKUP(EG21,PROTOKOL!$A$1:$E$29,2,FALSE))*EH21)</f>
        <v xml:space="preserve"> </v>
      </c>
      <c r="EJ21" s="175" t="str">
        <f t="shared" si="12"/>
        <v xml:space="preserve"> </v>
      </c>
      <c r="EK21" s="212" t="str">
        <f>IF(EG21=0," ",VLOOKUP(EG21,PROTOKOL!$A:$E,5,FALSE))</f>
        <v xml:space="preserve"> </v>
      </c>
      <c r="EL21" s="176" t="s">
        <v>142</v>
      </c>
      <c r="EM21" s="177" t="str">
        <f t="shared" si="79"/>
        <v xml:space="preserve"> </v>
      </c>
      <c r="EN21" s="217" t="str">
        <f>IF(EP21=0," ",VLOOKUP(EP21,PROTOKOL!$A:$F,6,FALSE))</f>
        <v xml:space="preserve"> </v>
      </c>
      <c r="EO21" s="43"/>
      <c r="EP21" s="43"/>
      <c r="EQ21" s="43"/>
      <c r="ER21" s="91" t="str">
        <f>IF(EP21=0," ",(VLOOKUP(EP21,PROTOKOL!$A$1:$E$29,2,FALSE))*EQ21)</f>
        <v xml:space="preserve"> </v>
      </c>
      <c r="ES21" s="175" t="str">
        <f t="shared" si="13"/>
        <v xml:space="preserve"> </v>
      </c>
      <c r="ET21" s="176" t="str">
        <f>IF(EP21=0," ",VLOOKUP(EP21,PROTOKOL!$A:$E,5,FALSE))</f>
        <v xml:space="preserve"> </v>
      </c>
      <c r="EU21" s="212" t="str">
        <f t="shared" si="184"/>
        <v xml:space="preserve"> </v>
      </c>
      <c r="EV21" s="176">
        <f t="shared" si="81"/>
        <v>0</v>
      </c>
      <c r="EW21" s="177" t="str">
        <f t="shared" si="82"/>
        <v xml:space="preserve"> </v>
      </c>
      <c r="EY21" s="173">
        <v>31</v>
      </c>
      <c r="EZ21" s="229"/>
      <c r="FA21" s="174" t="str">
        <f>IF(FC21=0," ",VLOOKUP(FC21,PROTOKOL!$A:$F,6,FALSE))</f>
        <v xml:space="preserve"> </v>
      </c>
      <c r="FB21" s="43"/>
      <c r="FC21" s="43"/>
      <c r="FD21" s="43"/>
      <c r="FE21" s="42" t="str">
        <f>IF(FC21=0," ",(VLOOKUP(FC21,PROTOKOL!$A$1:$E$29,2,FALSE))*FD21)</f>
        <v xml:space="preserve"> </v>
      </c>
      <c r="FF21" s="175" t="str">
        <f t="shared" si="14"/>
        <v xml:space="preserve"> </v>
      </c>
      <c r="FG21" s="212" t="str">
        <f>IF(FC21=0," ",VLOOKUP(FC21,PROTOKOL!$A:$E,5,FALSE))</f>
        <v xml:space="preserve"> </v>
      </c>
      <c r="FH21" s="176" t="s">
        <v>142</v>
      </c>
      <c r="FI21" s="177" t="str">
        <f t="shared" si="83"/>
        <v xml:space="preserve"> </v>
      </c>
      <c r="FJ21" s="217" t="str">
        <f>IF(FL21=0," ",VLOOKUP(FL21,PROTOKOL!$A:$F,6,FALSE))</f>
        <v xml:space="preserve"> </v>
      </c>
      <c r="FK21" s="43"/>
      <c r="FL21" s="43"/>
      <c r="FM21" s="43"/>
      <c r="FN21" s="91" t="str">
        <f>IF(FL21=0," ",(VLOOKUP(FL21,PROTOKOL!$A$1:$E$29,2,FALSE))*FM21)</f>
        <v xml:space="preserve"> </v>
      </c>
      <c r="FO21" s="175" t="str">
        <f t="shared" si="15"/>
        <v xml:space="preserve"> </v>
      </c>
      <c r="FP21" s="176" t="str">
        <f>IF(FL21=0," ",VLOOKUP(FL21,PROTOKOL!$A:$E,5,FALSE))</f>
        <v xml:space="preserve"> </v>
      </c>
      <c r="FQ21" s="212" t="str">
        <f t="shared" si="185"/>
        <v xml:space="preserve"> </v>
      </c>
      <c r="FR21" s="176">
        <f t="shared" si="85"/>
        <v>0</v>
      </c>
      <c r="FS21" s="177" t="str">
        <f t="shared" si="86"/>
        <v xml:space="preserve"> </v>
      </c>
      <c r="FU21" s="173">
        <v>31</v>
      </c>
      <c r="FV21" s="229"/>
      <c r="FW21" s="174" t="str">
        <f>IF(FY21=0," ",VLOOKUP(FY21,PROTOKOL!$A:$F,6,FALSE))</f>
        <v xml:space="preserve"> </v>
      </c>
      <c r="FX21" s="43"/>
      <c r="FY21" s="43"/>
      <c r="FZ21" s="43"/>
      <c r="GA21" s="42" t="str">
        <f>IF(FY21=0," ",(VLOOKUP(FY21,PROTOKOL!$A$1:$E$29,2,FALSE))*FZ21)</f>
        <v xml:space="preserve"> </v>
      </c>
      <c r="GB21" s="175" t="str">
        <f t="shared" si="16"/>
        <v xml:space="preserve"> </v>
      </c>
      <c r="GC21" s="212" t="str">
        <f>IF(FY21=0," ",VLOOKUP(FY21,PROTOKOL!$A:$E,5,FALSE))</f>
        <v xml:space="preserve"> </v>
      </c>
      <c r="GD21" s="176" t="s">
        <v>142</v>
      </c>
      <c r="GE21" s="177" t="str">
        <f t="shared" si="87"/>
        <v xml:space="preserve"> </v>
      </c>
      <c r="GF21" s="217" t="str">
        <f>IF(GH21=0," ",VLOOKUP(GH21,PROTOKOL!$A:$F,6,FALSE))</f>
        <v xml:space="preserve"> </v>
      </c>
      <c r="GG21" s="43"/>
      <c r="GH21" s="43"/>
      <c r="GI21" s="43"/>
      <c r="GJ21" s="91" t="str">
        <f>IF(GH21=0," ",(VLOOKUP(GH21,PROTOKOL!$A$1:$E$29,2,FALSE))*GI21)</f>
        <v xml:space="preserve"> </v>
      </c>
      <c r="GK21" s="175" t="str">
        <f t="shared" si="17"/>
        <v xml:space="preserve"> </v>
      </c>
      <c r="GL21" s="176" t="str">
        <f>IF(GH21=0," ",VLOOKUP(GH21,PROTOKOL!$A:$E,5,FALSE))</f>
        <v xml:space="preserve"> </v>
      </c>
      <c r="GM21" s="212" t="str">
        <f t="shared" si="186"/>
        <v xml:space="preserve"> </v>
      </c>
      <c r="GN21" s="176">
        <f t="shared" si="89"/>
        <v>0</v>
      </c>
      <c r="GO21" s="177" t="str">
        <f t="shared" si="90"/>
        <v xml:space="preserve"> </v>
      </c>
      <c r="GQ21" s="173">
        <v>31</v>
      </c>
      <c r="GR21" s="229"/>
      <c r="GS21" s="174" t="str">
        <f>IF(GU21=0," ",VLOOKUP(GU21,PROTOKOL!$A:$F,6,FALSE))</f>
        <v xml:space="preserve"> </v>
      </c>
      <c r="GT21" s="43"/>
      <c r="GU21" s="43"/>
      <c r="GV21" s="43"/>
      <c r="GW21" s="42" t="str">
        <f>IF(GU21=0," ",(VLOOKUP(GU21,PROTOKOL!$A$1:$E$29,2,FALSE))*GV21)</f>
        <v xml:space="preserve"> </v>
      </c>
      <c r="GX21" s="175" t="str">
        <f t="shared" si="18"/>
        <v xml:space="preserve"> </v>
      </c>
      <c r="GY21" s="212" t="str">
        <f>IF(GU21=0," ",VLOOKUP(GU21,PROTOKOL!$A:$E,5,FALSE))</f>
        <v xml:space="preserve"> </v>
      </c>
      <c r="GZ21" s="176" t="s">
        <v>142</v>
      </c>
      <c r="HA21" s="177" t="str">
        <f t="shared" si="91"/>
        <v xml:space="preserve"> </v>
      </c>
      <c r="HB21" s="217" t="str">
        <f>IF(HD21=0," ",VLOOKUP(HD21,PROTOKOL!$A:$F,6,FALSE))</f>
        <v xml:space="preserve"> </v>
      </c>
      <c r="HC21" s="43"/>
      <c r="HD21" s="43"/>
      <c r="HE21" s="43"/>
      <c r="HF21" s="91" t="str">
        <f>IF(HD21=0," ",(VLOOKUP(HD21,PROTOKOL!$A$1:$E$29,2,FALSE))*HE21)</f>
        <v xml:space="preserve"> </v>
      </c>
      <c r="HG21" s="175" t="str">
        <f t="shared" si="19"/>
        <v xml:space="preserve"> </v>
      </c>
      <c r="HH21" s="176" t="str">
        <f>IF(HD21=0," ",VLOOKUP(HD21,PROTOKOL!$A:$E,5,FALSE))</f>
        <v xml:space="preserve"> </v>
      </c>
      <c r="HI21" s="212" t="str">
        <f t="shared" si="187"/>
        <v xml:space="preserve"> </v>
      </c>
      <c r="HJ21" s="176">
        <f t="shared" si="92"/>
        <v>0</v>
      </c>
      <c r="HK21" s="177" t="str">
        <f t="shared" si="93"/>
        <v xml:space="preserve"> </v>
      </c>
      <c r="HM21" s="173">
        <v>31</v>
      </c>
      <c r="HN21" s="229"/>
      <c r="HO21" s="174" t="str">
        <f>IF(HQ21=0," ",VLOOKUP(HQ21,PROTOKOL!$A:$F,6,FALSE))</f>
        <v xml:space="preserve"> </v>
      </c>
      <c r="HP21" s="43"/>
      <c r="HQ21" s="43"/>
      <c r="HR21" s="43"/>
      <c r="HS21" s="42" t="str">
        <f>IF(HQ21=0," ",(VLOOKUP(HQ21,PROTOKOL!$A$1:$E$29,2,FALSE))*HR21)</f>
        <v xml:space="preserve"> </v>
      </c>
      <c r="HT21" s="175" t="str">
        <f t="shared" si="20"/>
        <v xml:space="preserve"> </v>
      </c>
      <c r="HU21" s="212" t="str">
        <f>IF(HQ21=0," ",VLOOKUP(HQ21,PROTOKOL!$A:$E,5,FALSE))</f>
        <v xml:space="preserve"> </v>
      </c>
      <c r="HV21" s="176" t="s">
        <v>142</v>
      </c>
      <c r="HW21" s="177" t="str">
        <f t="shared" si="94"/>
        <v xml:space="preserve"> </v>
      </c>
      <c r="HX21" s="217" t="str">
        <f>IF(HZ21=0," ",VLOOKUP(HZ21,PROTOKOL!$A:$F,6,FALSE))</f>
        <v xml:space="preserve"> </v>
      </c>
      <c r="HY21" s="43"/>
      <c r="HZ21" s="43"/>
      <c r="IA21" s="43"/>
      <c r="IB21" s="91" t="str">
        <f>IF(HZ21=0," ",(VLOOKUP(HZ21,PROTOKOL!$A$1:$E$29,2,FALSE))*IA21)</f>
        <v xml:space="preserve"> </v>
      </c>
      <c r="IC21" s="175" t="str">
        <f t="shared" si="21"/>
        <v xml:space="preserve"> </v>
      </c>
      <c r="ID21" s="176" t="str">
        <f>IF(HZ21=0," ",VLOOKUP(HZ21,PROTOKOL!$A:$E,5,FALSE))</f>
        <v xml:space="preserve"> </v>
      </c>
      <c r="IE21" s="212" t="str">
        <f t="shared" si="208"/>
        <v xml:space="preserve"> </v>
      </c>
      <c r="IF21" s="176">
        <f t="shared" si="96"/>
        <v>0</v>
      </c>
      <c r="IG21" s="177" t="str">
        <f t="shared" si="97"/>
        <v xml:space="preserve"> </v>
      </c>
      <c r="II21" s="173">
        <v>31</v>
      </c>
      <c r="IJ21" s="229"/>
      <c r="IK21" s="174" t="str">
        <f>IF(IM21=0," ",VLOOKUP(IM21,PROTOKOL!$A:$F,6,FALSE))</f>
        <v xml:space="preserve"> </v>
      </c>
      <c r="IL21" s="43"/>
      <c r="IM21" s="43"/>
      <c r="IN21" s="43"/>
      <c r="IO21" s="42" t="str">
        <f>IF(IM21=0," ",(VLOOKUP(IM21,PROTOKOL!$A$1:$E$29,2,FALSE))*IN21)</f>
        <v xml:space="preserve"> </v>
      </c>
      <c r="IP21" s="175" t="str">
        <f t="shared" si="22"/>
        <v xml:space="preserve"> </v>
      </c>
      <c r="IQ21" s="212" t="str">
        <f>IF(IM21=0," ",VLOOKUP(IM21,PROTOKOL!$A:$E,5,FALSE))</f>
        <v xml:space="preserve"> </v>
      </c>
      <c r="IR21" s="176" t="s">
        <v>142</v>
      </c>
      <c r="IS21" s="177" t="str">
        <f t="shared" si="98"/>
        <v xml:space="preserve"> </v>
      </c>
      <c r="IT21" s="217" t="str">
        <f>IF(IV21=0," ",VLOOKUP(IV21,PROTOKOL!$A:$F,6,FALSE))</f>
        <v xml:space="preserve"> </v>
      </c>
      <c r="IU21" s="43"/>
      <c r="IV21" s="43"/>
      <c r="IW21" s="43"/>
      <c r="IX21" s="91" t="str">
        <f>IF(IV21=0," ",(VLOOKUP(IV21,PROTOKOL!$A$1:$E$29,2,FALSE))*IW21)</f>
        <v xml:space="preserve"> </v>
      </c>
      <c r="IY21" s="175" t="str">
        <f t="shared" si="23"/>
        <v xml:space="preserve"> </v>
      </c>
      <c r="IZ21" s="176" t="str">
        <f>IF(IV21=0," ",VLOOKUP(IV21,PROTOKOL!$A:$E,5,FALSE))</f>
        <v xml:space="preserve"> </v>
      </c>
      <c r="JA21" s="212" t="str">
        <f t="shared" si="188"/>
        <v xml:space="preserve"> </v>
      </c>
      <c r="JB21" s="176">
        <f t="shared" si="100"/>
        <v>0</v>
      </c>
      <c r="JC21" s="177" t="str">
        <f t="shared" si="101"/>
        <v xml:space="preserve"> </v>
      </c>
      <c r="JE21" s="173">
        <v>31</v>
      </c>
      <c r="JF21" s="229"/>
      <c r="JG21" s="174" t="str">
        <f>IF(JI21=0," ",VLOOKUP(JI21,PROTOKOL!$A:$F,6,FALSE))</f>
        <v xml:space="preserve"> </v>
      </c>
      <c r="JH21" s="43"/>
      <c r="JI21" s="43"/>
      <c r="JJ21" s="43"/>
      <c r="JK21" s="42" t="str">
        <f>IF(JI21=0," ",(VLOOKUP(JI21,PROTOKOL!$A$1:$E$29,2,FALSE))*JJ21)</f>
        <v xml:space="preserve"> </v>
      </c>
      <c r="JL21" s="175" t="str">
        <f t="shared" si="24"/>
        <v xml:space="preserve"> </v>
      </c>
      <c r="JM21" s="212" t="str">
        <f>IF(JI21=0," ",VLOOKUP(JI21,PROTOKOL!$A:$E,5,FALSE))</f>
        <v xml:space="preserve"> </v>
      </c>
      <c r="JN21" s="176" t="s">
        <v>142</v>
      </c>
      <c r="JO21" s="177" t="str">
        <f t="shared" si="102"/>
        <v xml:space="preserve"> </v>
      </c>
      <c r="JP21" s="217" t="str">
        <f>IF(JR21=0," ",VLOOKUP(JR21,PROTOKOL!$A:$F,6,FALSE))</f>
        <v xml:space="preserve"> </v>
      </c>
      <c r="JQ21" s="43"/>
      <c r="JR21" s="43"/>
      <c r="JS21" s="43"/>
      <c r="JT21" s="91" t="str">
        <f>IF(JR21=0," ",(VLOOKUP(JR21,PROTOKOL!$A$1:$E$29,2,FALSE))*JS21)</f>
        <v xml:space="preserve"> </v>
      </c>
      <c r="JU21" s="175" t="str">
        <f t="shared" si="25"/>
        <v xml:space="preserve"> </v>
      </c>
      <c r="JV21" s="176" t="str">
        <f>IF(JR21=0," ",VLOOKUP(JR21,PROTOKOL!$A:$E,5,FALSE))</f>
        <v xml:space="preserve"> </v>
      </c>
      <c r="JW21" s="212" t="str">
        <f t="shared" si="189"/>
        <v xml:space="preserve"> </v>
      </c>
      <c r="JX21" s="176">
        <f t="shared" si="104"/>
        <v>0</v>
      </c>
      <c r="JY21" s="177" t="str">
        <f t="shared" si="105"/>
        <v xml:space="preserve"> </v>
      </c>
      <c r="KA21" s="173">
        <v>31</v>
      </c>
      <c r="KB21" s="229"/>
      <c r="KC21" s="174" t="str">
        <f>IF(KE21=0," ",VLOOKUP(KE21,PROTOKOL!$A:$F,6,FALSE))</f>
        <v>PERDE KESME SULU SİST.</v>
      </c>
      <c r="KD21" s="43">
        <v>40</v>
      </c>
      <c r="KE21" s="43">
        <v>8</v>
      </c>
      <c r="KF21" s="43">
        <v>2</v>
      </c>
      <c r="KG21" s="42">
        <f>IF(KE21=0," ",(VLOOKUP(KE21,PROTOKOL!$A$1:$E$29,2,FALSE))*KF21)</f>
        <v>26.133333333333333</v>
      </c>
      <c r="KH21" s="175">
        <f t="shared" si="26"/>
        <v>13.866666666666667</v>
      </c>
      <c r="KI21" s="212">
        <f>IF(KE21=0," ",VLOOKUP(KE21,PROTOKOL!$A:$E,5,FALSE))</f>
        <v>0.69150084134615386</v>
      </c>
      <c r="KJ21" s="176" t="s">
        <v>142</v>
      </c>
      <c r="KK21" s="177">
        <f t="shared" si="173"/>
        <v>9.5888116666666665</v>
      </c>
      <c r="KL21" s="217" t="str">
        <f>IF(KN21=0," ",VLOOKUP(KN21,PROTOKOL!$A:$F,6,FALSE))</f>
        <v xml:space="preserve"> </v>
      </c>
      <c r="KM21" s="43"/>
      <c r="KN21" s="43"/>
      <c r="KO21" s="43"/>
      <c r="KP21" s="91" t="str">
        <f>IF(KN21=0," ",(VLOOKUP(KN21,PROTOKOL!$A$1:$E$29,2,FALSE))*KO21)</f>
        <v xml:space="preserve"> </v>
      </c>
      <c r="KQ21" s="175" t="str">
        <f t="shared" si="27"/>
        <v xml:space="preserve"> </v>
      </c>
      <c r="KR21" s="176" t="str">
        <f>IF(KN21=0," ",VLOOKUP(KN21,PROTOKOL!$A:$E,5,FALSE))</f>
        <v xml:space="preserve"> </v>
      </c>
      <c r="KS21" s="212" t="str">
        <f t="shared" si="190"/>
        <v xml:space="preserve"> </v>
      </c>
      <c r="KT21" s="176">
        <f t="shared" si="106"/>
        <v>0</v>
      </c>
      <c r="KU21" s="177" t="str">
        <f t="shared" si="107"/>
        <v xml:space="preserve"> </v>
      </c>
      <c r="KW21" s="173">
        <v>31</v>
      </c>
      <c r="KX21" s="229"/>
      <c r="KY21" s="174" t="str">
        <f>IF(LA21=0," ",VLOOKUP(LA21,PROTOKOL!$A:$F,6,FALSE))</f>
        <v xml:space="preserve"> </v>
      </c>
      <c r="KZ21" s="43"/>
      <c r="LA21" s="43"/>
      <c r="LB21" s="43"/>
      <c r="LC21" s="42" t="str">
        <f>IF(LA21=0," ",(VLOOKUP(LA21,PROTOKOL!$A$1:$E$29,2,FALSE))*LB21)</f>
        <v xml:space="preserve"> </v>
      </c>
      <c r="LD21" s="175" t="str">
        <f t="shared" si="28"/>
        <v xml:space="preserve"> </v>
      </c>
      <c r="LE21" s="212" t="str">
        <f>IF(LA21=0," ",VLOOKUP(LA21,PROTOKOL!$A:$E,5,FALSE))</f>
        <v xml:space="preserve"> </v>
      </c>
      <c r="LF21" s="176" t="s">
        <v>142</v>
      </c>
      <c r="LG21" s="177" t="str">
        <f t="shared" si="108"/>
        <v xml:space="preserve"> </v>
      </c>
      <c r="LH21" s="217" t="str">
        <f>IF(LJ21=0," ",VLOOKUP(LJ21,PROTOKOL!$A:$F,6,FALSE))</f>
        <v xml:space="preserve"> </v>
      </c>
      <c r="LI21" s="43"/>
      <c r="LJ21" s="43"/>
      <c r="LK21" s="43"/>
      <c r="LL21" s="91" t="str">
        <f>IF(LJ21=0," ",(VLOOKUP(LJ21,PROTOKOL!$A$1:$E$29,2,FALSE))*LK21)</f>
        <v xml:space="preserve"> </v>
      </c>
      <c r="LM21" s="175" t="str">
        <f t="shared" si="29"/>
        <v xml:space="preserve"> </v>
      </c>
      <c r="LN21" s="176" t="str">
        <f>IF(LJ21=0," ",VLOOKUP(LJ21,PROTOKOL!$A:$E,5,FALSE))</f>
        <v xml:space="preserve"> </v>
      </c>
      <c r="LO21" s="212" t="str">
        <f t="shared" si="191"/>
        <v xml:space="preserve"> </v>
      </c>
      <c r="LP21" s="176">
        <f t="shared" si="110"/>
        <v>0</v>
      </c>
      <c r="LQ21" s="177" t="str">
        <f t="shared" si="111"/>
        <v xml:space="preserve"> </v>
      </c>
      <c r="LS21" s="173">
        <v>31</v>
      </c>
      <c r="LT21" s="229"/>
      <c r="LU21" s="174" t="str">
        <f>IF(LW21=0," ",VLOOKUP(LW21,PROTOKOL!$A:$F,6,FALSE))</f>
        <v xml:space="preserve"> </v>
      </c>
      <c r="LV21" s="43"/>
      <c r="LW21" s="43"/>
      <c r="LX21" s="43"/>
      <c r="LY21" s="42" t="str">
        <f>IF(LW21=0," ",(VLOOKUP(LW21,PROTOKOL!$A$1:$E$29,2,FALSE))*LX21)</f>
        <v xml:space="preserve"> </v>
      </c>
      <c r="LZ21" s="175" t="str">
        <f t="shared" si="30"/>
        <v xml:space="preserve"> </v>
      </c>
      <c r="MA21" s="212" t="str">
        <f>IF(LW21=0," ",VLOOKUP(LW21,PROTOKOL!$A:$E,5,FALSE))</f>
        <v xml:space="preserve"> </v>
      </c>
      <c r="MB21" s="176" t="s">
        <v>142</v>
      </c>
      <c r="MC21" s="177" t="str">
        <f t="shared" si="175"/>
        <v xml:space="preserve"> </v>
      </c>
      <c r="MD21" s="217" t="str">
        <f>IF(MF21=0," ",VLOOKUP(MF21,PROTOKOL!$A:$F,6,FALSE))</f>
        <v xml:space="preserve"> </v>
      </c>
      <c r="ME21" s="43"/>
      <c r="MF21" s="43"/>
      <c r="MG21" s="43"/>
      <c r="MH21" s="91" t="str">
        <f>IF(MF21=0," ",(VLOOKUP(MF21,PROTOKOL!$A$1:$E$29,2,FALSE))*MG21)</f>
        <v xml:space="preserve"> </v>
      </c>
      <c r="MI21" s="175" t="str">
        <f t="shared" si="31"/>
        <v xml:space="preserve"> </v>
      </c>
      <c r="MJ21" s="176" t="str">
        <f>IF(MF21=0," ",VLOOKUP(MF21,PROTOKOL!$A:$E,5,FALSE))</f>
        <v xml:space="preserve"> </v>
      </c>
      <c r="MK21" s="212" t="str">
        <f t="shared" si="192"/>
        <v xml:space="preserve"> </v>
      </c>
      <c r="ML21" s="176">
        <f t="shared" si="113"/>
        <v>0</v>
      </c>
      <c r="MM21" s="177" t="str">
        <f t="shared" si="114"/>
        <v xml:space="preserve"> </v>
      </c>
      <c r="MO21" s="173">
        <v>31</v>
      </c>
      <c r="MP21" s="229"/>
      <c r="MQ21" s="174" t="str">
        <f>IF(MS21=0," ",VLOOKUP(MS21,PROTOKOL!$A:$F,6,FALSE))</f>
        <v xml:space="preserve"> </v>
      </c>
      <c r="MR21" s="43"/>
      <c r="MS21" s="43"/>
      <c r="MT21" s="43"/>
      <c r="MU21" s="42" t="str">
        <f>IF(MS21=0," ",(VLOOKUP(MS21,PROTOKOL!$A$1:$E$29,2,FALSE))*MT21)</f>
        <v xml:space="preserve"> </v>
      </c>
      <c r="MV21" s="175" t="str">
        <f t="shared" si="32"/>
        <v xml:space="preserve"> </v>
      </c>
      <c r="MW21" s="212" t="str">
        <f>IF(MS21=0," ",VLOOKUP(MS21,PROTOKOL!$A:$E,5,FALSE))</f>
        <v xml:space="preserve"> </v>
      </c>
      <c r="MX21" s="176" t="s">
        <v>142</v>
      </c>
      <c r="MY21" s="177" t="str">
        <f t="shared" si="115"/>
        <v xml:space="preserve"> </v>
      </c>
      <c r="MZ21" s="217" t="str">
        <f>IF(NB21=0," ",VLOOKUP(NB21,PROTOKOL!$A:$F,6,FALSE))</f>
        <v xml:space="preserve"> </v>
      </c>
      <c r="NA21" s="43"/>
      <c r="NB21" s="43"/>
      <c r="NC21" s="43"/>
      <c r="ND21" s="91" t="str">
        <f>IF(NB21=0," ",(VLOOKUP(NB21,PROTOKOL!$A$1:$E$29,2,FALSE))*NC21)</f>
        <v xml:space="preserve"> </v>
      </c>
      <c r="NE21" s="175" t="str">
        <f t="shared" si="33"/>
        <v xml:space="preserve"> </v>
      </c>
      <c r="NF21" s="176" t="str">
        <f>IF(NB21=0," ",VLOOKUP(NB21,PROTOKOL!$A:$E,5,FALSE))</f>
        <v xml:space="preserve"> </v>
      </c>
      <c r="NG21" s="212" t="str">
        <f t="shared" si="193"/>
        <v xml:space="preserve"> </v>
      </c>
      <c r="NH21" s="176">
        <f t="shared" si="117"/>
        <v>0</v>
      </c>
      <c r="NI21" s="177" t="str">
        <f t="shared" si="118"/>
        <v xml:space="preserve"> </v>
      </c>
      <c r="NK21" s="173">
        <v>31</v>
      </c>
      <c r="NL21" s="229"/>
      <c r="NM21" s="174" t="str">
        <f>IF(NO21=0," ",VLOOKUP(NO21,PROTOKOL!$A:$F,6,FALSE))</f>
        <v>VAKUM TEST</v>
      </c>
      <c r="NN21" s="43">
        <v>66</v>
      </c>
      <c r="NO21" s="43">
        <v>4</v>
      </c>
      <c r="NP21" s="43">
        <v>2</v>
      </c>
      <c r="NQ21" s="42">
        <f>IF(NO21=0," ",(VLOOKUP(NO21,PROTOKOL!$A$1:$E$29,2,FALSE))*NP21)</f>
        <v>40</v>
      </c>
      <c r="NR21" s="175">
        <f t="shared" si="34"/>
        <v>26</v>
      </c>
      <c r="NS21" s="212">
        <f>IF(NO21=0," ",VLOOKUP(NO21,PROTOKOL!$A:$E,5,FALSE))</f>
        <v>0.44947554687499996</v>
      </c>
      <c r="NT21" s="176" t="s">
        <v>142</v>
      </c>
      <c r="NU21" s="177">
        <f t="shared" si="119"/>
        <v>11.686364218749999</v>
      </c>
      <c r="NV21" s="217" t="str">
        <f>IF(NX21=0," ",VLOOKUP(NX21,PROTOKOL!$A:$F,6,FALSE))</f>
        <v xml:space="preserve"> </v>
      </c>
      <c r="NW21" s="43"/>
      <c r="NX21" s="43"/>
      <c r="NY21" s="43"/>
      <c r="NZ21" s="91" t="str">
        <f>IF(NX21=0," ",(VLOOKUP(NX21,PROTOKOL!$A$1:$E$29,2,FALSE))*NY21)</f>
        <v xml:space="preserve"> </v>
      </c>
      <c r="OA21" s="175" t="str">
        <f t="shared" si="35"/>
        <v xml:space="preserve"> </v>
      </c>
      <c r="OB21" s="176" t="str">
        <f>IF(NX21=0," ",VLOOKUP(NX21,PROTOKOL!$A:$E,5,FALSE))</f>
        <v xml:space="preserve"> </v>
      </c>
      <c r="OC21" s="212" t="str">
        <f t="shared" si="194"/>
        <v xml:space="preserve"> </v>
      </c>
      <c r="OD21" s="176">
        <f t="shared" si="120"/>
        <v>0</v>
      </c>
      <c r="OE21" s="177" t="str">
        <f t="shared" si="121"/>
        <v xml:space="preserve"> </v>
      </c>
      <c r="OG21" s="173">
        <v>31</v>
      </c>
      <c r="OH21" s="229"/>
      <c r="OI21" s="174" t="str">
        <f>IF(OK21=0," ",VLOOKUP(OK21,PROTOKOL!$A:$F,6,FALSE))</f>
        <v xml:space="preserve"> </v>
      </c>
      <c r="OJ21" s="43"/>
      <c r="OK21" s="43"/>
      <c r="OL21" s="43"/>
      <c r="OM21" s="42" t="str">
        <f>IF(OK21=0," ",(VLOOKUP(OK21,PROTOKOL!$A$1:$E$29,2,FALSE))*OL21)</f>
        <v xml:space="preserve"> </v>
      </c>
      <c r="ON21" s="175" t="str">
        <f t="shared" si="36"/>
        <v xml:space="preserve"> </v>
      </c>
      <c r="OO21" s="212" t="str">
        <f>IF(OK21=0," ",VLOOKUP(OK21,PROTOKOL!$A:$E,5,FALSE))</f>
        <v xml:space="preserve"> </v>
      </c>
      <c r="OP21" s="176" t="s">
        <v>142</v>
      </c>
      <c r="OQ21" s="177" t="str">
        <f t="shared" si="177"/>
        <v xml:space="preserve"> </v>
      </c>
      <c r="OR21" s="217" t="str">
        <f>IF(OT21=0," ",VLOOKUP(OT21,PROTOKOL!$A:$F,6,FALSE))</f>
        <v xml:space="preserve"> </v>
      </c>
      <c r="OS21" s="43"/>
      <c r="OT21" s="43"/>
      <c r="OU21" s="43"/>
      <c r="OV21" s="91" t="str">
        <f>IF(OT21=0," ",(VLOOKUP(OT21,PROTOKOL!$A$1:$E$29,2,FALSE))*OU21)</f>
        <v xml:space="preserve"> </v>
      </c>
      <c r="OW21" s="175" t="str">
        <f t="shared" si="37"/>
        <v xml:space="preserve"> </v>
      </c>
      <c r="OX21" s="176" t="str">
        <f>IF(OT21=0," ",VLOOKUP(OT21,PROTOKOL!$A:$E,5,FALSE))</f>
        <v xml:space="preserve"> </v>
      </c>
      <c r="OY21" s="212" t="str">
        <f t="shared" si="195"/>
        <v xml:space="preserve"> </v>
      </c>
      <c r="OZ21" s="176">
        <f t="shared" si="123"/>
        <v>0</v>
      </c>
      <c r="PA21" s="177" t="str">
        <f t="shared" si="124"/>
        <v xml:space="preserve"> </v>
      </c>
      <c r="PC21" s="173">
        <v>31</v>
      </c>
      <c r="PD21" s="229"/>
      <c r="PE21" s="174" t="str">
        <f>IF(PG21=0," ",VLOOKUP(PG21,PROTOKOL!$A:$F,6,FALSE))</f>
        <v xml:space="preserve"> </v>
      </c>
      <c r="PF21" s="43"/>
      <c r="PG21" s="43"/>
      <c r="PH21" s="43"/>
      <c r="PI21" s="42" t="str">
        <f>IF(PG21=0," ",(VLOOKUP(PG21,PROTOKOL!$A$1:$E$29,2,FALSE))*PH21)</f>
        <v xml:space="preserve"> </v>
      </c>
      <c r="PJ21" s="175" t="str">
        <f t="shared" si="38"/>
        <v xml:space="preserve"> </v>
      </c>
      <c r="PK21" s="212" t="str">
        <f>IF(PG21=0," ",VLOOKUP(PG21,PROTOKOL!$A:$E,5,FALSE))</f>
        <v xml:space="preserve"> </v>
      </c>
      <c r="PL21" s="176" t="s">
        <v>142</v>
      </c>
      <c r="PM21" s="177" t="str">
        <f t="shared" si="178"/>
        <v xml:space="preserve"> </v>
      </c>
      <c r="PN21" s="217" t="str">
        <f>IF(PP21=0," ",VLOOKUP(PP21,PROTOKOL!$A:$F,6,FALSE))</f>
        <v xml:space="preserve"> </v>
      </c>
      <c r="PO21" s="43"/>
      <c r="PP21" s="43"/>
      <c r="PQ21" s="43"/>
      <c r="PR21" s="91" t="str">
        <f>IF(PP21=0," ",(VLOOKUP(PP21,PROTOKOL!$A$1:$E$29,2,FALSE))*PQ21)</f>
        <v xml:space="preserve"> </v>
      </c>
      <c r="PS21" s="175" t="str">
        <f t="shared" si="39"/>
        <v xml:space="preserve"> </v>
      </c>
      <c r="PT21" s="176" t="str">
        <f>IF(PP21=0," ",VLOOKUP(PP21,PROTOKOL!$A:$E,5,FALSE))</f>
        <v xml:space="preserve"> </v>
      </c>
      <c r="PU21" s="212" t="str">
        <f t="shared" si="196"/>
        <v xml:space="preserve"> </v>
      </c>
      <c r="PV21" s="176">
        <f t="shared" si="126"/>
        <v>0</v>
      </c>
      <c r="PW21" s="177" t="str">
        <f t="shared" si="127"/>
        <v xml:space="preserve"> </v>
      </c>
      <c r="PY21" s="173">
        <v>31</v>
      </c>
      <c r="PZ21" s="229"/>
      <c r="QA21" s="174" t="str">
        <f>IF(QC21=0," ",VLOOKUP(QC21,PROTOKOL!$A:$F,6,FALSE))</f>
        <v xml:space="preserve"> </v>
      </c>
      <c r="QB21" s="43"/>
      <c r="QC21" s="43"/>
      <c r="QD21" s="43"/>
      <c r="QE21" s="42" t="str">
        <f>IF(QC21=0," ",(VLOOKUP(QC21,PROTOKOL!$A$1:$E$29,2,FALSE))*QD21)</f>
        <v xml:space="preserve"> </v>
      </c>
      <c r="QF21" s="175" t="str">
        <f t="shared" si="40"/>
        <v xml:space="preserve"> </v>
      </c>
      <c r="QG21" s="212" t="str">
        <f>IF(QC21=0," ",VLOOKUP(QC21,PROTOKOL!$A:$E,5,FALSE))</f>
        <v xml:space="preserve"> </v>
      </c>
      <c r="QH21" s="176" t="s">
        <v>142</v>
      </c>
      <c r="QI21" s="177" t="str">
        <f t="shared" si="128"/>
        <v xml:space="preserve"> </v>
      </c>
      <c r="QJ21" s="217" t="str">
        <f>IF(QL21=0," ",VLOOKUP(QL21,PROTOKOL!$A:$F,6,FALSE))</f>
        <v xml:space="preserve"> </v>
      </c>
      <c r="QK21" s="43"/>
      <c r="QL21" s="43"/>
      <c r="QM21" s="43"/>
      <c r="QN21" s="91" t="str">
        <f>IF(QL21=0," ",(VLOOKUP(QL21,PROTOKOL!$A$1:$E$29,2,FALSE))*QM21)</f>
        <v xml:space="preserve"> </v>
      </c>
      <c r="QO21" s="175" t="str">
        <f t="shared" si="41"/>
        <v xml:space="preserve"> </v>
      </c>
      <c r="QP21" s="176" t="str">
        <f>IF(QL21=0," ",VLOOKUP(QL21,PROTOKOL!$A:$E,5,FALSE))</f>
        <v xml:space="preserve"> </v>
      </c>
      <c r="QQ21" s="212" t="str">
        <f t="shared" si="197"/>
        <v xml:space="preserve"> </v>
      </c>
      <c r="QR21" s="176">
        <f t="shared" si="130"/>
        <v>0</v>
      </c>
      <c r="QS21" s="177" t="str">
        <f t="shared" si="131"/>
        <v xml:space="preserve"> </v>
      </c>
      <c r="QU21" s="173">
        <v>31</v>
      </c>
      <c r="QV21" s="229"/>
      <c r="QW21" s="174" t="str">
        <f>IF(QY21=0," ",VLOOKUP(QY21,PROTOKOL!$A:$F,6,FALSE))</f>
        <v>ÜRÜN KONTROL</v>
      </c>
      <c r="QX21" s="43">
        <v>1</v>
      </c>
      <c r="QY21" s="43">
        <v>20</v>
      </c>
      <c r="QZ21" s="43">
        <v>5</v>
      </c>
      <c r="RA21" s="42">
        <f>IF(QY21=0," ",(VLOOKUP(QY21,PROTOKOL!$A$1:$E$29,2,FALSE))*QZ21)</f>
        <v>0</v>
      </c>
      <c r="RB21" s="175">
        <f t="shared" si="42"/>
        <v>1</v>
      </c>
      <c r="RC21" s="212" t="e">
        <f>IF(QY21=0," ",VLOOKUP(QY21,PROTOKOL!$A:$E,5,FALSE))</f>
        <v>#DIV/0!</v>
      </c>
      <c r="RD21" s="176" t="s">
        <v>142</v>
      </c>
      <c r="RE21" s="177" t="e">
        <f>IF(QY21=0," ",(RC21*RB21))/7.5*5</f>
        <v>#DIV/0!</v>
      </c>
      <c r="RF21" s="217" t="str">
        <f>IF(RH21=0," ",VLOOKUP(RH21,PROTOKOL!$A:$F,6,FALSE))</f>
        <v xml:space="preserve"> </v>
      </c>
      <c r="RG21" s="43"/>
      <c r="RH21" s="43"/>
      <c r="RI21" s="43"/>
      <c r="RJ21" s="91" t="str">
        <f>IF(RH21=0," ",(VLOOKUP(RH21,PROTOKOL!$A$1:$E$29,2,FALSE))*RI21)</f>
        <v xml:space="preserve"> </v>
      </c>
      <c r="RK21" s="175" t="str">
        <f t="shared" si="43"/>
        <v xml:space="preserve"> </v>
      </c>
      <c r="RL21" s="176" t="str">
        <f>IF(RH21=0," ",VLOOKUP(RH21,PROTOKOL!$A:$E,5,FALSE))</f>
        <v xml:space="preserve"> </v>
      </c>
      <c r="RM21" s="212" t="str">
        <f t="shared" si="198"/>
        <v xml:space="preserve"> </v>
      </c>
      <c r="RN21" s="176">
        <f t="shared" si="134"/>
        <v>0</v>
      </c>
      <c r="RO21" s="177" t="str">
        <f t="shared" si="135"/>
        <v xml:space="preserve"> </v>
      </c>
      <c r="RQ21" s="173">
        <v>31</v>
      </c>
      <c r="RR21" s="229"/>
      <c r="RS21" s="174" t="str">
        <f>IF(RU21=0," ",VLOOKUP(RU21,PROTOKOL!$A:$F,6,FALSE))</f>
        <v>PERDE KESME SULU SİST.</v>
      </c>
      <c r="RT21" s="43">
        <v>30</v>
      </c>
      <c r="RU21" s="43">
        <v>8</v>
      </c>
      <c r="RV21" s="43">
        <v>1.5</v>
      </c>
      <c r="RW21" s="42">
        <f>IF(RU21=0," ",(VLOOKUP(RU21,PROTOKOL!$A$1:$E$29,2,FALSE))*RV21)</f>
        <v>19.600000000000001</v>
      </c>
      <c r="RX21" s="175">
        <f t="shared" si="44"/>
        <v>10.399999999999999</v>
      </c>
      <c r="RY21" s="212">
        <f>IF(RU21=0," ",VLOOKUP(RU21,PROTOKOL!$A:$E,5,FALSE))</f>
        <v>0.69150084134615386</v>
      </c>
      <c r="RZ21" s="176" t="s">
        <v>142</v>
      </c>
      <c r="SA21" s="177">
        <f t="shared" si="179"/>
        <v>7.1916087499999994</v>
      </c>
      <c r="SB21" s="217" t="str">
        <f>IF(SD21=0," ",VLOOKUP(SD21,PROTOKOL!$A:$F,6,FALSE))</f>
        <v xml:space="preserve"> </v>
      </c>
      <c r="SC21" s="43"/>
      <c r="SD21" s="43"/>
      <c r="SE21" s="43"/>
      <c r="SF21" s="91" t="str">
        <f>IF(SD21=0," ",(VLOOKUP(SD21,PROTOKOL!$A$1:$E$29,2,FALSE))*SE21)</f>
        <v xml:space="preserve"> </v>
      </c>
      <c r="SG21" s="175" t="str">
        <f t="shared" si="45"/>
        <v xml:space="preserve"> </v>
      </c>
      <c r="SH21" s="176" t="str">
        <f>IF(SD21=0," ",VLOOKUP(SD21,PROTOKOL!$A:$E,5,FALSE))</f>
        <v xml:space="preserve"> </v>
      </c>
      <c r="SI21" s="212" t="str">
        <f t="shared" si="199"/>
        <v xml:space="preserve"> </v>
      </c>
      <c r="SJ21" s="176">
        <f t="shared" si="137"/>
        <v>0</v>
      </c>
      <c r="SK21" s="177" t="str">
        <f t="shared" si="138"/>
        <v xml:space="preserve"> </v>
      </c>
      <c r="SM21" s="173">
        <v>31</v>
      </c>
      <c r="SN21" s="229"/>
      <c r="SO21" s="174" t="str">
        <f>IF(SQ21=0," ",VLOOKUP(SQ21,PROTOKOL!$A:$F,6,FALSE))</f>
        <v>ÜRÜN KONTROL</v>
      </c>
      <c r="SP21" s="43">
        <v>1</v>
      </c>
      <c r="SQ21" s="43">
        <v>20</v>
      </c>
      <c r="SR21" s="43">
        <v>2</v>
      </c>
      <c r="SS21" s="42">
        <f>IF(SQ21=0," ",(VLOOKUP(SQ21,PROTOKOL!$A$1:$E$29,2,FALSE))*SR21)</f>
        <v>0</v>
      </c>
      <c r="ST21" s="175">
        <f t="shared" si="46"/>
        <v>1</v>
      </c>
      <c r="SU21" s="212" t="e">
        <f>IF(SQ21=0," ",VLOOKUP(SQ21,PROTOKOL!$A:$E,5,FALSE))</f>
        <v>#DIV/0!</v>
      </c>
      <c r="SV21" s="176" t="s">
        <v>142</v>
      </c>
      <c r="SW21" s="177" t="e">
        <f>IF(SQ21=0," ",(SU21*ST21))/7.5*2</f>
        <v>#DIV/0!</v>
      </c>
      <c r="SX21" s="217" t="str">
        <f>IF(SZ21=0," ",VLOOKUP(SZ21,PROTOKOL!$A:$F,6,FALSE))</f>
        <v xml:space="preserve"> </v>
      </c>
      <c r="SY21" s="43"/>
      <c r="SZ21" s="43"/>
      <c r="TA21" s="43"/>
      <c r="TB21" s="91" t="str">
        <f>IF(SZ21=0," ",(VLOOKUP(SZ21,PROTOKOL!$A$1:$E$29,2,FALSE))*TA21)</f>
        <v xml:space="preserve"> </v>
      </c>
      <c r="TC21" s="175" t="str">
        <f t="shared" si="47"/>
        <v xml:space="preserve"> </v>
      </c>
      <c r="TD21" s="176" t="str">
        <f>IF(SZ21=0," ",VLOOKUP(SZ21,PROTOKOL!$A:$E,5,FALSE))</f>
        <v xml:space="preserve"> </v>
      </c>
      <c r="TE21" s="212" t="str">
        <f t="shared" si="200"/>
        <v xml:space="preserve"> </v>
      </c>
      <c r="TF21" s="176">
        <f t="shared" si="141"/>
        <v>0</v>
      </c>
      <c r="TG21" s="177" t="str">
        <f t="shared" si="142"/>
        <v xml:space="preserve"> </v>
      </c>
      <c r="TI21" s="173">
        <v>31</v>
      </c>
      <c r="TJ21" s="229"/>
      <c r="TK21" s="174" t="str">
        <f>IF(TM21=0," ",VLOOKUP(TM21,PROTOKOL!$A:$F,6,FALSE))</f>
        <v xml:space="preserve"> </v>
      </c>
      <c r="TL21" s="43"/>
      <c r="TM21" s="43"/>
      <c r="TN21" s="43"/>
      <c r="TO21" s="42" t="str">
        <f>IF(TM21=0," ",(VLOOKUP(TM21,PROTOKOL!$A$1:$E$29,2,FALSE))*TN21)</f>
        <v xml:space="preserve"> </v>
      </c>
      <c r="TP21" s="175" t="str">
        <f t="shared" si="48"/>
        <v xml:space="preserve"> </v>
      </c>
      <c r="TQ21" s="212" t="str">
        <f>IF(TM21=0," ",VLOOKUP(TM21,PROTOKOL!$A:$E,5,FALSE))</f>
        <v xml:space="preserve"> </v>
      </c>
      <c r="TR21" s="176" t="s">
        <v>142</v>
      </c>
      <c r="TS21" s="177" t="str">
        <f t="shared" si="143"/>
        <v xml:space="preserve"> </v>
      </c>
      <c r="TT21" s="217" t="str">
        <f>IF(TV21=0," ",VLOOKUP(TV21,PROTOKOL!$A:$F,6,FALSE))</f>
        <v xml:space="preserve"> </v>
      </c>
      <c r="TU21" s="43"/>
      <c r="TV21" s="43"/>
      <c r="TW21" s="43"/>
      <c r="TX21" s="91" t="str">
        <f>IF(TV21=0," ",(VLOOKUP(TV21,PROTOKOL!$A$1:$E$29,2,FALSE))*TW21)</f>
        <v xml:space="preserve"> </v>
      </c>
      <c r="TY21" s="175" t="str">
        <f t="shared" si="49"/>
        <v xml:space="preserve"> </v>
      </c>
      <c r="TZ21" s="176" t="str">
        <f>IF(TV21=0," ",VLOOKUP(TV21,PROTOKOL!$A:$E,5,FALSE))</f>
        <v xml:space="preserve"> </v>
      </c>
      <c r="UA21" s="212" t="str">
        <f t="shared" si="201"/>
        <v xml:space="preserve"> </v>
      </c>
      <c r="UB21" s="176">
        <f t="shared" si="145"/>
        <v>0</v>
      </c>
      <c r="UC21" s="177" t="str">
        <f t="shared" si="146"/>
        <v xml:space="preserve"> </v>
      </c>
      <c r="UE21" s="173">
        <v>31</v>
      </c>
      <c r="UF21" s="229"/>
      <c r="UG21" s="174" t="str">
        <f>IF(UI21=0," ",VLOOKUP(UI21,PROTOKOL!$A:$F,6,FALSE))</f>
        <v xml:space="preserve"> </v>
      </c>
      <c r="UH21" s="43"/>
      <c r="UI21" s="43"/>
      <c r="UJ21" s="43"/>
      <c r="UK21" s="42" t="str">
        <f>IF(UI21=0," ",(VLOOKUP(UI21,PROTOKOL!$A$1:$E$29,2,FALSE))*UJ21)</f>
        <v xml:space="preserve"> </v>
      </c>
      <c r="UL21" s="175" t="str">
        <f t="shared" si="50"/>
        <v xml:space="preserve"> </v>
      </c>
      <c r="UM21" s="212" t="str">
        <f>IF(UI21=0," ",VLOOKUP(UI21,PROTOKOL!$A:$E,5,FALSE))</f>
        <v xml:space="preserve"> </v>
      </c>
      <c r="UN21" s="176" t="s">
        <v>142</v>
      </c>
      <c r="UO21" s="177" t="str">
        <f t="shared" si="147"/>
        <v xml:space="preserve"> </v>
      </c>
      <c r="UP21" s="217" t="str">
        <f>IF(UR21=0," ",VLOOKUP(UR21,PROTOKOL!$A:$F,6,FALSE))</f>
        <v xml:space="preserve"> </v>
      </c>
      <c r="UQ21" s="43"/>
      <c r="UR21" s="43"/>
      <c r="US21" s="43"/>
      <c r="UT21" s="91" t="str">
        <f>IF(UR21=0," ",(VLOOKUP(UR21,PROTOKOL!$A$1:$E$29,2,FALSE))*US21)</f>
        <v xml:space="preserve"> </v>
      </c>
      <c r="UU21" s="175" t="str">
        <f t="shared" si="51"/>
        <v xml:space="preserve"> </v>
      </c>
      <c r="UV21" s="176" t="str">
        <f>IF(UR21=0," ",VLOOKUP(UR21,PROTOKOL!$A:$E,5,FALSE))</f>
        <v xml:space="preserve"> </v>
      </c>
      <c r="UW21" s="212" t="str">
        <f t="shared" si="202"/>
        <v xml:space="preserve"> </v>
      </c>
      <c r="UX21" s="176">
        <f t="shared" si="149"/>
        <v>0</v>
      </c>
      <c r="UY21" s="177" t="str">
        <f t="shared" si="150"/>
        <v xml:space="preserve"> </v>
      </c>
      <c r="VA21" s="173">
        <v>31</v>
      </c>
      <c r="VB21" s="229"/>
      <c r="VC21" s="174" t="str">
        <f>IF(VE21=0," ",VLOOKUP(VE21,PROTOKOL!$A:$F,6,FALSE))</f>
        <v>SIZDIRMAZLIK TAMİR</v>
      </c>
      <c r="VD21" s="43">
        <v>20</v>
      </c>
      <c r="VE21" s="43">
        <v>12</v>
      </c>
      <c r="VF21" s="43">
        <v>1</v>
      </c>
      <c r="VG21" s="42">
        <f>IF(VE21=0," ",(VLOOKUP(VE21,PROTOKOL!$A$1:$E$29,2,FALSE))*VF21)</f>
        <v>10.4</v>
      </c>
      <c r="VH21" s="175">
        <f t="shared" si="52"/>
        <v>9.6</v>
      </c>
      <c r="VI21" s="212">
        <f>IF(VE21=0," ",VLOOKUP(VE21,PROTOKOL!$A:$E,5,FALSE))</f>
        <v>0.8561438988095238</v>
      </c>
      <c r="VJ21" s="176" t="s">
        <v>142</v>
      </c>
      <c r="VK21" s="177">
        <f t="shared" si="151"/>
        <v>8.2189814285714284</v>
      </c>
      <c r="VL21" s="217" t="str">
        <f>IF(VN21=0," ",VLOOKUP(VN21,PROTOKOL!$A:$F,6,FALSE))</f>
        <v xml:space="preserve"> </v>
      </c>
      <c r="VM21" s="43"/>
      <c r="VN21" s="43"/>
      <c r="VO21" s="43"/>
      <c r="VP21" s="91" t="str">
        <f>IF(VN21=0," ",(VLOOKUP(VN21,PROTOKOL!$A$1:$E$29,2,FALSE))*VO21)</f>
        <v xml:space="preserve"> </v>
      </c>
      <c r="VQ21" s="175" t="str">
        <f t="shared" si="53"/>
        <v xml:space="preserve"> </v>
      </c>
      <c r="VR21" s="176" t="str">
        <f>IF(VN21=0," ",VLOOKUP(VN21,PROTOKOL!$A:$E,5,FALSE))</f>
        <v xml:space="preserve"> </v>
      </c>
      <c r="VS21" s="212" t="str">
        <f t="shared" si="203"/>
        <v xml:space="preserve"> </v>
      </c>
      <c r="VT21" s="176">
        <f t="shared" si="153"/>
        <v>0</v>
      </c>
      <c r="VU21" s="177" t="str">
        <f t="shared" si="154"/>
        <v xml:space="preserve"> </v>
      </c>
      <c r="VW21" s="173">
        <v>31</v>
      </c>
      <c r="VX21" s="229"/>
      <c r="VY21" s="174" t="str">
        <f>IF(WA21=0," ",VLOOKUP(WA21,PROTOKOL!$A:$F,6,FALSE))</f>
        <v>ÜRÜN KONTROL</v>
      </c>
      <c r="VZ21" s="43">
        <v>1</v>
      </c>
      <c r="WA21" s="43">
        <v>20</v>
      </c>
      <c r="WB21" s="43">
        <v>1</v>
      </c>
      <c r="WC21" s="42">
        <f>IF(WA21=0," ",(VLOOKUP(WA21,PROTOKOL!$A$1:$E$29,2,FALSE))*WB21)</f>
        <v>0</v>
      </c>
      <c r="WD21" s="175">
        <f t="shared" si="54"/>
        <v>1</v>
      </c>
      <c r="WE21" s="212" t="e">
        <f>IF(WA21=0," ",VLOOKUP(WA21,PROTOKOL!$A:$E,5,FALSE))</f>
        <v>#DIV/0!</v>
      </c>
      <c r="WF21" s="176" t="s">
        <v>142</v>
      </c>
      <c r="WG21" s="177" t="e">
        <f>IF(WA21=0," ",(WE21*WD21))/7.5*1</f>
        <v>#DIV/0!</v>
      </c>
      <c r="WH21" s="217" t="str">
        <f>IF(WJ21=0," ",VLOOKUP(WJ21,PROTOKOL!$A:$F,6,FALSE))</f>
        <v xml:space="preserve"> </v>
      </c>
      <c r="WI21" s="43"/>
      <c r="WJ21" s="43"/>
      <c r="WK21" s="43"/>
      <c r="WL21" s="91" t="str">
        <f>IF(WJ21=0," ",(VLOOKUP(WJ21,PROTOKOL!$A$1:$E$29,2,FALSE))*WK21)</f>
        <v xml:space="preserve"> </v>
      </c>
      <c r="WM21" s="175" t="str">
        <f t="shared" si="55"/>
        <v xml:space="preserve"> </v>
      </c>
      <c r="WN21" s="176" t="str">
        <f>IF(WJ21=0," ",VLOOKUP(WJ21,PROTOKOL!$A:$E,5,FALSE))</f>
        <v xml:space="preserve"> </v>
      </c>
      <c r="WO21" s="212" t="str">
        <f t="shared" si="204"/>
        <v xml:space="preserve"> </v>
      </c>
      <c r="WP21" s="176">
        <f t="shared" si="157"/>
        <v>0</v>
      </c>
      <c r="WQ21" s="177" t="str">
        <f t="shared" si="158"/>
        <v xml:space="preserve"> </v>
      </c>
      <c r="WS21" s="173">
        <v>31</v>
      </c>
      <c r="WT21" s="229"/>
      <c r="WU21" s="174" t="str">
        <f>IF(WW21=0," ",VLOOKUP(WW21,PROTOKOL!$A:$F,6,FALSE))</f>
        <v>VAKUM TEST</v>
      </c>
      <c r="WV21" s="43">
        <v>30</v>
      </c>
      <c r="WW21" s="43">
        <v>4</v>
      </c>
      <c r="WX21" s="43">
        <v>1</v>
      </c>
      <c r="WY21" s="42">
        <f>IF(WW21=0," ",(VLOOKUP(WW21,PROTOKOL!$A$1:$E$29,2,FALSE))*WX21)</f>
        <v>20</v>
      </c>
      <c r="WZ21" s="175">
        <f t="shared" si="56"/>
        <v>10</v>
      </c>
      <c r="XA21" s="212">
        <f>IF(WW21=0," ",VLOOKUP(WW21,PROTOKOL!$A:$E,5,FALSE))</f>
        <v>0.44947554687499996</v>
      </c>
      <c r="XB21" s="176" t="s">
        <v>142</v>
      </c>
      <c r="XC21" s="177">
        <f t="shared" si="159"/>
        <v>4.4947554687499993</v>
      </c>
      <c r="XD21" s="217" t="str">
        <f>IF(XF21=0," ",VLOOKUP(XF21,PROTOKOL!$A:$F,6,FALSE))</f>
        <v xml:space="preserve"> </v>
      </c>
      <c r="XE21" s="43"/>
      <c r="XF21" s="43"/>
      <c r="XG21" s="43"/>
      <c r="XH21" s="91" t="str">
        <f>IF(XF21=0," ",(VLOOKUP(XF21,PROTOKOL!$A$1:$E$29,2,FALSE))*XG21)</f>
        <v xml:space="preserve"> </v>
      </c>
      <c r="XI21" s="175" t="str">
        <f t="shared" si="57"/>
        <v xml:space="preserve"> </v>
      </c>
      <c r="XJ21" s="176" t="str">
        <f>IF(XF21=0," ",VLOOKUP(XF21,PROTOKOL!$A:$E,5,FALSE))</f>
        <v xml:space="preserve"> </v>
      </c>
      <c r="XK21" s="212" t="str">
        <f t="shared" si="205"/>
        <v xml:space="preserve"> </v>
      </c>
      <c r="XL21" s="176">
        <f t="shared" si="161"/>
        <v>0</v>
      </c>
      <c r="XM21" s="177" t="str">
        <f t="shared" si="162"/>
        <v xml:space="preserve"> </v>
      </c>
      <c r="XO21" s="173">
        <v>31</v>
      </c>
      <c r="XP21" s="229"/>
      <c r="XQ21" s="174" t="str">
        <f>IF(XS21=0," ",VLOOKUP(XS21,PROTOKOL!$A:$F,6,FALSE))</f>
        <v xml:space="preserve"> </v>
      </c>
      <c r="XR21" s="43"/>
      <c r="XS21" s="43"/>
      <c r="XT21" s="43"/>
      <c r="XU21" s="42" t="str">
        <f>IF(XS21=0," ",(VLOOKUP(XS21,PROTOKOL!$A$1:$E$29,2,FALSE))*XT21)</f>
        <v xml:space="preserve"> </v>
      </c>
      <c r="XV21" s="175" t="str">
        <f t="shared" si="58"/>
        <v xml:space="preserve"> </v>
      </c>
      <c r="XW21" s="212" t="str">
        <f>IF(XS21=0," ",VLOOKUP(XS21,PROTOKOL!$A:$E,5,FALSE))</f>
        <v xml:space="preserve"> </v>
      </c>
      <c r="XX21" s="176" t="s">
        <v>142</v>
      </c>
      <c r="XY21" s="177" t="str">
        <f t="shared" si="163"/>
        <v xml:space="preserve"> </v>
      </c>
      <c r="XZ21" s="217" t="str">
        <f>IF(YB21=0," ",VLOOKUP(YB21,PROTOKOL!$A:$F,6,FALSE))</f>
        <v xml:space="preserve"> </v>
      </c>
      <c r="YA21" s="43"/>
      <c r="YB21" s="43"/>
      <c r="YC21" s="43"/>
      <c r="YD21" s="91" t="str">
        <f>IF(YB21=0," ",(VLOOKUP(YB21,PROTOKOL!$A$1:$E$29,2,FALSE))*YC21)</f>
        <v xml:space="preserve"> </v>
      </c>
      <c r="YE21" s="175" t="str">
        <f t="shared" si="59"/>
        <v xml:space="preserve"> </v>
      </c>
      <c r="YF21" s="176" t="str">
        <f>IF(YB21=0," ",VLOOKUP(YB21,PROTOKOL!$A:$E,5,FALSE))</f>
        <v xml:space="preserve"> </v>
      </c>
      <c r="YG21" s="212" t="str">
        <f t="shared" si="206"/>
        <v xml:space="preserve"> </v>
      </c>
      <c r="YH21" s="176">
        <f t="shared" si="165"/>
        <v>0</v>
      </c>
      <c r="YI21" s="177" t="str">
        <f t="shared" si="166"/>
        <v xml:space="preserve"> </v>
      </c>
    </row>
    <row r="22" spans="1:659" ht="13.8">
      <c r="A22" s="173">
        <v>31</v>
      </c>
      <c r="B22" s="230"/>
      <c r="C22" s="174" t="str">
        <f>IF(E22=0," ",VLOOKUP(E22,PROTOKOL!$A:$F,6,FALSE))</f>
        <v xml:space="preserve"> </v>
      </c>
      <c r="D22" s="43"/>
      <c r="E22" s="43"/>
      <c r="F22" s="43"/>
      <c r="G22" s="42" t="str">
        <f>IF(E22=0," ",(VLOOKUP(E22,PROTOKOL!$A$1:$E$29,2,FALSE))*F22)</f>
        <v xml:space="preserve"> </v>
      </c>
      <c r="H22" s="175" t="str">
        <f t="shared" si="0"/>
        <v xml:space="preserve"> </v>
      </c>
      <c r="I22" s="212" t="str">
        <f>IF(E22=0," ",VLOOKUP(E22,PROTOKOL!$A:$E,5,FALSE))</f>
        <v xml:space="preserve"> </v>
      </c>
      <c r="J22" s="176" t="s">
        <v>142</v>
      </c>
      <c r="K22" s="177" t="str">
        <f t="shared" si="60"/>
        <v xml:space="preserve"> </v>
      </c>
      <c r="L22" s="217" t="str">
        <f>IF(N22=0," ",VLOOKUP(N22,PROTOKOL!$A:$F,6,FALSE))</f>
        <v xml:space="preserve"> </v>
      </c>
      <c r="M22" s="43"/>
      <c r="N22" s="43"/>
      <c r="O22" s="43"/>
      <c r="P22" s="91" t="str">
        <f>IF(N22=0," ",(VLOOKUP(N22,PROTOKOL!$A$1:$E$29,2,FALSE))*O22)</f>
        <v xml:space="preserve"> </v>
      </c>
      <c r="Q22" s="175" t="str">
        <f t="shared" si="1"/>
        <v xml:space="preserve"> </v>
      </c>
      <c r="R22" s="176" t="str">
        <f>IF(N22=0," ",VLOOKUP(N22,PROTOKOL!$A:$E,5,FALSE))</f>
        <v xml:space="preserve"> </v>
      </c>
      <c r="S22" s="212" t="str">
        <f t="shared" si="61"/>
        <v xml:space="preserve"> </v>
      </c>
      <c r="T22" s="176">
        <f t="shared" si="62"/>
        <v>0</v>
      </c>
      <c r="U22" s="177" t="str">
        <f t="shared" si="63"/>
        <v xml:space="preserve"> </v>
      </c>
      <c r="W22" s="173">
        <v>31</v>
      </c>
      <c r="X22" s="230"/>
      <c r="Y22" s="174" t="str">
        <f>IF(AA22=0," ",VLOOKUP(AA22,PROTOKOL!$A:$F,6,FALSE))</f>
        <v xml:space="preserve"> </v>
      </c>
      <c r="Z22" s="43"/>
      <c r="AA22" s="43"/>
      <c r="AB22" s="43"/>
      <c r="AC22" s="42" t="str">
        <f>IF(AA22=0," ",(VLOOKUP(AA22,PROTOKOL!$A$1:$E$29,2,FALSE))*AB22)</f>
        <v xml:space="preserve"> </v>
      </c>
      <c r="AD22" s="175" t="str">
        <f t="shared" si="2"/>
        <v xml:space="preserve"> </v>
      </c>
      <c r="AE22" s="212" t="str">
        <f>IF(AA22=0," ",VLOOKUP(AA22,PROTOKOL!$A:$E,5,FALSE))</f>
        <v xml:space="preserve"> </v>
      </c>
      <c r="AF22" s="176" t="s">
        <v>142</v>
      </c>
      <c r="AG22" s="177" t="str">
        <f t="shared" si="167"/>
        <v xml:space="preserve"> </v>
      </c>
      <c r="AH22" s="217" t="str">
        <f>IF(AJ22=0," ",VLOOKUP(AJ22,PROTOKOL!$A:$F,6,FALSE))</f>
        <v xml:space="preserve"> </v>
      </c>
      <c r="AI22" s="43"/>
      <c r="AJ22" s="43"/>
      <c r="AK22" s="43"/>
      <c r="AL22" s="91" t="str">
        <f>IF(AJ22=0," ",(VLOOKUP(AJ22,PROTOKOL!$A$1:$E$29,2,FALSE))*AK22)</f>
        <v xml:space="preserve"> </v>
      </c>
      <c r="AM22" s="175" t="str">
        <f t="shared" si="3"/>
        <v xml:space="preserve"> </v>
      </c>
      <c r="AN22" s="176" t="str">
        <f>IF(AJ22=0," ",VLOOKUP(AJ22,PROTOKOL!$A:$E,5,FALSE))</f>
        <v xml:space="preserve"> </v>
      </c>
      <c r="AO22" s="212" t="str">
        <f t="shared" si="180"/>
        <v xml:space="preserve"> </v>
      </c>
      <c r="AP22" s="176">
        <f t="shared" si="65"/>
        <v>0</v>
      </c>
      <c r="AQ22" s="177" t="str">
        <f t="shared" si="66"/>
        <v xml:space="preserve"> </v>
      </c>
      <c r="AS22" s="173">
        <v>31</v>
      </c>
      <c r="AT22" s="230"/>
      <c r="AU22" s="174" t="str">
        <f>IF(AW22=0," ",VLOOKUP(AW22,PROTOKOL!$A:$F,6,FALSE))</f>
        <v xml:space="preserve"> </v>
      </c>
      <c r="AV22" s="43"/>
      <c r="AW22" s="43"/>
      <c r="AX22" s="43"/>
      <c r="AY22" s="42" t="str">
        <f>IF(AW22=0," ",(VLOOKUP(AW22,PROTOKOL!$A$1:$E$29,2,FALSE))*AX22)</f>
        <v xml:space="preserve"> </v>
      </c>
      <c r="AZ22" s="175" t="str">
        <f t="shared" si="4"/>
        <v xml:space="preserve"> </v>
      </c>
      <c r="BA22" s="212" t="str">
        <f>IF(AW22=0," ",VLOOKUP(AW22,PROTOKOL!$A:$E,5,FALSE))</f>
        <v xml:space="preserve"> </v>
      </c>
      <c r="BB22" s="176" t="s">
        <v>142</v>
      </c>
      <c r="BC22" s="177" t="str">
        <f t="shared" si="168"/>
        <v xml:space="preserve"> </v>
      </c>
      <c r="BD22" s="217" t="str">
        <f>IF(BF22=0," ",VLOOKUP(BF22,PROTOKOL!$A:$F,6,FALSE))</f>
        <v xml:space="preserve"> </v>
      </c>
      <c r="BE22" s="43"/>
      <c r="BF22" s="43"/>
      <c r="BG22" s="43"/>
      <c r="BH22" s="91" t="str">
        <f>IF(BF22=0," ",(VLOOKUP(BF22,PROTOKOL!$A$1:$E$29,2,FALSE))*BG22)</f>
        <v xml:space="preserve"> </v>
      </c>
      <c r="BI22" s="175" t="str">
        <f t="shared" si="5"/>
        <v xml:space="preserve"> </v>
      </c>
      <c r="BJ22" s="176" t="str">
        <f>IF(BF22=0," ",VLOOKUP(BF22,PROTOKOL!$A:$E,5,FALSE))</f>
        <v xml:space="preserve"> </v>
      </c>
      <c r="BK22" s="212" t="str">
        <f t="shared" si="181"/>
        <v xml:space="preserve"> </v>
      </c>
      <c r="BL22" s="176">
        <f t="shared" si="67"/>
        <v>0</v>
      </c>
      <c r="BM22" s="177" t="str">
        <f t="shared" si="68"/>
        <v xml:space="preserve"> </v>
      </c>
      <c r="BO22" s="173">
        <v>31</v>
      </c>
      <c r="BP22" s="230"/>
      <c r="BQ22" s="174" t="str">
        <f>IF(BS22=0," ",VLOOKUP(BS22,PROTOKOL!$A:$F,6,FALSE))</f>
        <v xml:space="preserve"> </v>
      </c>
      <c r="BR22" s="43"/>
      <c r="BS22" s="43"/>
      <c r="BT22" s="43"/>
      <c r="BU22" s="42" t="str">
        <f>IF(BS22=0," ",(VLOOKUP(BS22,PROTOKOL!$A$1:$E$29,2,FALSE))*BT22)</f>
        <v xml:space="preserve"> </v>
      </c>
      <c r="BV22" s="175" t="str">
        <f t="shared" si="6"/>
        <v xml:space="preserve"> </v>
      </c>
      <c r="BW22" s="212" t="str">
        <f>IF(BS22=0," ",VLOOKUP(BS22,PROTOKOL!$A:$E,5,FALSE))</f>
        <v xml:space="preserve"> </v>
      </c>
      <c r="BX22" s="176" t="s">
        <v>142</v>
      </c>
      <c r="BY22" s="177" t="str">
        <f t="shared" si="170"/>
        <v xml:space="preserve"> </v>
      </c>
      <c r="BZ22" s="217" t="str">
        <f>IF(CB22=0," ",VLOOKUP(CB22,PROTOKOL!$A:$F,6,FALSE))</f>
        <v xml:space="preserve"> </v>
      </c>
      <c r="CA22" s="43"/>
      <c r="CB22" s="43"/>
      <c r="CC22" s="43"/>
      <c r="CD22" s="91" t="str">
        <f>IF(CB22=0," ",(VLOOKUP(CB22,PROTOKOL!$A$1:$E$29,2,FALSE))*CC22)</f>
        <v xml:space="preserve"> </v>
      </c>
      <c r="CE22" s="175" t="str">
        <f t="shared" si="7"/>
        <v xml:space="preserve"> </v>
      </c>
      <c r="CF22" s="176" t="str">
        <f>IF(CB22=0," ",VLOOKUP(CB22,PROTOKOL!$A:$E,5,FALSE))</f>
        <v xml:space="preserve"> </v>
      </c>
      <c r="CG22" s="212" t="str">
        <f t="shared" si="207"/>
        <v xml:space="preserve"> </v>
      </c>
      <c r="CH22" s="176">
        <f t="shared" si="70"/>
        <v>0</v>
      </c>
      <c r="CI22" s="177" t="str">
        <f t="shared" si="71"/>
        <v xml:space="preserve"> </v>
      </c>
      <c r="CK22" s="173">
        <v>31</v>
      </c>
      <c r="CL22" s="230"/>
      <c r="CM22" s="174" t="str">
        <f>IF(CO22=0," ",VLOOKUP(CO22,PROTOKOL!$A:$F,6,FALSE))</f>
        <v xml:space="preserve"> </v>
      </c>
      <c r="CN22" s="43"/>
      <c r="CO22" s="43"/>
      <c r="CP22" s="43"/>
      <c r="CQ22" s="42" t="str">
        <f>IF(CO22=0," ",(VLOOKUP(CO22,PROTOKOL!$A$1:$E$29,2,FALSE))*CP22)</f>
        <v xml:space="preserve"> </v>
      </c>
      <c r="CR22" s="175" t="str">
        <f t="shared" si="8"/>
        <v xml:space="preserve"> </v>
      </c>
      <c r="CS22" s="212" t="str">
        <f>IF(CO22=0," ",VLOOKUP(CO22,PROTOKOL!$A:$E,5,FALSE))</f>
        <v xml:space="preserve"> </v>
      </c>
      <c r="CT22" s="176" t="s">
        <v>142</v>
      </c>
      <c r="CU22" s="177" t="str">
        <f t="shared" si="171"/>
        <v xml:space="preserve"> </v>
      </c>
      <c r="CV22" s="217" t="str">
        <f>IF(CX22=0," ",VLOOKUP(CX22,PROTOKOL!$A:$F,6,FALSE))</f>
        <v xml:space="preserve"> </v>
      </c>
      <c r="CW22" s="43"/>
      <c r="CX22" s="43"/>
      <c r="CY22" s="43"/>
      <c r="CZ22" s="91" t="str">
        <f>IF(CX22=0," ",(VLOOKUP(CX22,PROTOKOL!$A$1:$E$29,2,FALSE))*CY22)</f>
        <v xml:space="preserve"> </v>
      </c>
      <c r="DA22" s="175" t="str">
        <f t="shared" si="9"/>
        <v xml:space="preserve"> </v>
      </c>
      <c r="DB22" s="176" t="str">
        <f>IF(CX22=0," ",VLOOKUP(CX22,PROTOKOL!$A:$E,5,FALSE))</f>
        <v xml:space="preserve"> </v>
      </c>
      <c r="DC22" s="212" t="str">
        <f t="shared" si="182"/>
        <v xml:space="preserve"> </v>
      </c>
      <c r="DD22" s="176">
        <f t="shared" si="73"/>
        <v>0</v>
      </c>
      <c r="DE22" s="177" t="str">
        <f t="shared" si="74"/>
        <v xml:space="preserve"> </v>
      </c>
      <c r="DG22" s="173">
        <v>31</v>
      </c>
      <c r="DH22" s="230"/>
      <c r="DI22" s="174" t="str">
        <f>IF(DK22=0," ",VLOOKUP(DK22,PROTOKOL!$A:$F,6,FALSE))</f>
        <v xml:space="preserve"> </v>
      </c>
      <c r="DJ22" s="43"/>
      <c r="DK22" s="43"/>
      <c r="DL22" s="43"/>
      <c r="DM22" s="42" t="str">
        <f>IF(DK22=0," ",(VLOOKUP(DK22,PROTOKOL!$A$1:$E$29,2,FALSE))*DL22)</f>
        <v xml:space="preserve"> </v>
      </c>
      <c r="DN22" s="175" t="str">
        <f t="shared" si="10"/>
        <v xml:space="preserve"> </v>
      </c>
      <c r="DO22" s="212" t="str">
        <f>IF(DK22=0," ",VLOOKUP(DK22,PROTOKOL!$A:$E,5,FALSE))</f>
        <v xml:space="preserve"> </v>
      </c>
      <c r="DP22" s="176" t="s">
        <v>142</v>
      </c>
      <c r="DQ22" s="177" t="str">
        <f t="shared" si="75"/>
        <v xml:space="preserve"> </v>
      </c>
      <c r="DR22" s="217" t="str">
        <f>IF(DT22=0," ",VLOOKUP(DT22,PROTOKOL!$A:$F,6,FALSE))</f>
        <v xml:space="preserve"> </v>
      </c>
      <c r="DS22" s="43"/>
      <c r="DT22" s="43"/>
      <c r="DU22" s="43"/>
      <c r="DV22" s="91" t="str">
        <f>IF(DT22=0," ",(VLOOKUP(DT22,PROTOKOL!$A$1:$E$29,2,FALSE))*DU22)</f>
        <v xml:space="preserve"> </v>
      </c>
      <c r="DW22" s="175" t="str">
        <f t="shared" si="11"/>
        <v xml:space="preserve"> </v>
      </c>
      <c r="DX22" s="176" t="str">
        <f>IF(DT22=0," ",VLOOKUP(DT22,PROTOKOL!$A:$E,5,FALSE))</f>
        <v xml:space="preserve"> </v>
      </c>
      <c r="DY22" s="212" t="str">
        <f t="shared" si="183"/>
        <v xml:space="preserve"> </v>
      </c>
      <c r="DZ22" s="176">
        <f t="shared" si="77"/>
        <v>0</v>
      </c>
      <c r="EA22" s="177" t="str">
        <f t="shared" si="78"/>
        <v xml:space="preserve"> </v>
      </c>
      <c r="EC22" s="173">
        <v>31</v>
      </c>
      <c r="ED22" s="230"/>
      <c r="EE22" s="174" t="str">
        <f>IF(EG22=0," ",VLOOKUP(EG22,PROTOKOL!$A:$F,6,FALSE))</f>
        <v xml:space="preserve"> </v>
      </c>
      <c r="EF22" s="43"/>
      <c r="EG22" s="43"/>
      <c r="EH22" s="43"/>
      <c r="EI22" s="42" t="str">
        <f>IF(EG22=0," ",(VLOOKUP(EG22,PROTOKOL!$A$1:$E$29,2,FALSE))*EH22)</f>
        <v xml:space="preserve"> </v>
      </c>
      <c r="EJ22" s="175" t="str">
        <f t="shared" si="12"/>
        <v xml:space="preserve"> </v>
      </c>
      <c r="EK22" s="212" t="str">
        <f>IF(EG22=0," ",VLOOKUP(EG22,PROTOKOL!$A:$E,5,FALSE))</f>
        <v xml:space="preserve"> </v>
      </c>
      <c r="EL22" s="176" t="s">
        <v>142</v>
      </c>
      <c r="EM22" s="177" t="str">
        <f t="shared" si="79"/>
        <v xml:space="preserve"> </v>
      </c>
      <c r="EN22" s="217" t="str">
        <f>IF(EP22=0," ",VLOOKUP(EP22,PROTOKOL!$A:$F,6,FALSE))</f>
        <v xml:space="preserve"> </v>
      </c>
      <c r="EO22" s="43"/>
      <c r="EP22" s="43"/>
      <c r="EQ22" s="43"/>
      <c r="ER22" s="91" t="str">
        <f>IF(EP22=0," ",(VLOOKUP(EP22,PROTOKOL!$A$1:$E$29,2,FALSE))*EQ22)</f>
        <v xml:space="preserve"> </v>
      </c>
      <c r="ES22" s="175" t="str">
        <f t="shared" si="13"/>
        <v xml:space="preserve"> </v>
      </c>
      <c r="ET22" s="176" t="str">
        <f>IF(EP22=0," ",VLOOKUP(EP22,PROTOKOL!$A:$E,5,FALSE))</f>
        <v xml:space="preserve"> </v>
      </c>
      <c r="EU22" s="212" t="str">
        <f t="shared" si="184"/>
        <v xml:space="preserve"> </v>
      </c>
      <c r="EV22" s="176">
        <f t="shared" si="81"/>
        <v>0</v>
      </c>
      <c r="EW22" s="177" t="str">
        <f t="shared" si="82"/>
        <v xml:space="preserve"> </v>
      </c>
      <c r="EY22" s="173">
        <v>31</v>
      </c>
      <c r="EZ22" s="230"/>
      <c r="FA22" s="174" t="str">
        <f>IF(FC22=0," ",VLOOKUP(FC22,PROTOKOL!$A:$F,6,FALSE))</f>
        <v xml:space="preserve"> </v>
      </c>
      <c r="FB22" s="43"/>
      <c r="FC22" s="43"/>
      <c r="FD22" s="43"/>
      <c r="FE22" s="42" t="str">
        <f>IF(FC22=0," ",(VLOOKUP(FC22,PROTOKOL!$A$1:$E$29,2,FALSE))*FD22)</f>
        <v xml:space="preserve"> </v>
      </c>
      <c r="FF22" s="175" t="str">
        <f t="shared" si="14"/>
        <v xml:space="preserve"> </v>
      </c>
      <c r="FG22" s="212" t="str">
        <f>IF(FC22=0," ",VLOOKUP(FC22,PROTOKOL!$A:$E,5,FALSE))</f>
        <v xml:space="preserve"> </v>
      </c>
      <c r="FH22" s="176" t="s">
        <v>142</v>
      </c>
      <c r="FI22" s="177" t="str">
        <f t="shared" si="83"/>
        <v xml:space="preserve"> </v>
      </c>
      <c r="FJ22" s="217" t="str">
        <f>IF(FL22=0," ",VLOOKUP(FL22,PROTOKOL!$A:$F,6,FALSE))</f>
        <v xml:space="preserve"> </v>
      </c>
      <c r="FK22" s="43"/>
      <c r="FL22" s="43"/>
      <c r="FM22" s="43"/>
      <c r="FN22" s="91" t="str">
        <f>IF(FL22=0," ",(VLOOKUP(FL22,PROTOKOL!$A$1:$E$29,2,FALSE))*FM22)</f>
        <v xml:space="preserve"> </v>
      </c>
      <c r="FO22" s="175" t="str">
        <f t="shared" si="15"/>
        <v xml:space="preserve"> </v>
      </c>
      <c r="FP22" s="176" t="str">
        <f>IF(FL22=0," ",VLOOKUP(FL22,PROTOKOL!$A:$E,5,FALSE))</f>
        <v xml:space="preserve"> </v>
      </c>
      <c r="FQ22" s="212" t="str">
        <f t="shared" si="185"/>
        <v xml:space="preserve"> </v>
      </c>
      <c r="FR22" s="176">
        <f t="shared" si="85"/>
        <v>0</v>
      </c>
      <c r="FS22" s="177" t="str">
        <f t="shared" si="86"/>
        <v xml:space="preserve"> </v>
      </c>
      <c r="FU22" s="173">
        <v>31</v>
      </c>
      <c r="FV22" s="230"/>
      <c r="FW22" s="174" t="str">
        <f>IF(FY22=0," ",VLOOKUP(FY22,PROTOKOL!$A:$F,6,FALSE))</f>
        <v xml:space="preserve"> </v>
      </c>
      <c r="FX22" s="43"/>
      <c r="FY22" s="43"/>
      <c r="FZ22" s="43"/>
      <c r="GA22" s="42" t="str">
        <f>IF(FY22=0," ",(VLOOKUP(FY22,PROTOKOL!$A$1:$E$29,2,FALSE))*FZ22)</f>
        <v xml:space="preserve"> </v>
      </c>
      <c r="GB22" s="175" t="str">
        <f t="shared" si="16"/>
        <v xml:space="preserve"> </v>
      </c>
      <c r="GC22" s="212" t="str">
        <f>IF(FY22=0," ",VLOOKUP(FY22,PROTOKOL!$A:$E,5,FALSE))</f>
        <v xml:space="preserve"> </v>
      </c>
      <c r="GD22" s="176" t="s">
        <v>142</v>
      </c>
      <c r="GE22" s="177" t="str">
        <f t="shared" si="87"/>
        <v xml:space="preserve"> </v>
      </c>
      <c r="GF22" s="217" t="str">
        <f>IF(GH22=0," ",VLOOKUP(GH22,PROTOKOL!$A:$F,6,FALSE))</f>
        <v xml:space="preserve"> </v>
      </c>
      <c r="GG22" s="43"/>
      <c r="GH22" s="43"/>
      <c r="GI22" s="43"/>
      <c r="GJ22" s="91" t="str">
        <f>IF(GH22=0," ",(VLOOKUP(GH22,PROTOKOL!$A$1:$E$29,2,FALSE))*GI22)</f>
        <v xml:space="preserve"> </v>
      </c>
      <c r="GK22" s="175" t="str">
        <f t="shared" si="17"/>
        <v xml:space="preserve"> </v>
      </c>
      <c r="GL22" s="176" t="str">
        <f>IF(GH22=0," ",VLOOKUP(GH22,PROTOKOL!$A:$E,5,FALSE))</f>
        <v xml:space="preserve"> </v>
      </c>
      <c r="GM22" s="212" t="str">
        <f t="shared" si="186"/>
        <v xml:space="preserve"> </v>
      </c>
      <c r="GN22" s="176">
        <f t="shared" si="89"/>
        <v>0</v>
      </c>
      <c r="GO22" s="177" t="str">
        <f t="shared" si="90"/>
        <v xml:space="preserve"> </v>
      </c>
      <c r="GQ22" s="173">
        <v>31</v>
      </c>
      <c r="GR22" s="230"/>
      <c r="GS22" s="174" t="str">
        <f>IF(GU22=0," ",VLOOKUP(GU22,PROTOKOL!$A:$F,6,FALSE))</f>
        <v xml:space="preserve"> </v>
      </c>
      <c r="GT22" s="43"/>
      <c r="GU22" s="43"/>
      <c r="GV22" s="43"/>
      <c r="GW22" s="42" t="str">
        <f>IF(GU22=0," ",(VLOOKUP(GU22,PROTOKOL!$A$1:$E$29,2,FALSE))*GV22)</f>
        <v xml:space="preserve"> </v>
      </c>
      <c r="GX22" s="175" t="str">
        <f t="shared" si="18"/>
        <v xml:space="preserve"> </v>
      </c>
      <c r="GY22" s="212" t="str">
        <f>IF(GU22=0," ",VLOOKUP(GU22,PROTOKOL!$A:$E,5,FALSE))</f>
        <v xml:space="preserve"> </v>
      </c>
      <c r="GZ22" s="176" t="s">
        <v>142</v>
      </c>
      <c r="HA22" s="177" t="str">
        <f t="shared" si="91"/>
        <v xml:space="preserve"> </v>
      </c>
      <c r="HB22" s="217" t="str">
        <f>IF(HD22=0," ",VLOOKUP(HD22,PROTOKOL!$A:$F,6,FALSE))</f>
        <v xml:space="preserve"> </v>
      </c>
      <c r="HC22" s="43"/>
      <c r="HD22" s="43"/>
      <c r="HE22" s="43"/>
      <c r="HF22" s="91" t="str">
        <f>IF(HD22=0," ",(VLOOKUP(HD22,PROTOKOL!$A$1:$E$29,2,FALSE))*HE22)</f>
        <v xml:space="preserve"> </v>
      </c>
      <c r="HG22" s="175" t="str">
        <f t="shared" si="19"/>
        <v xml:space="preserve"> </v>
      </c>
      <c r="HH22" s="176" t="str">
        <f>IF(HD22=0," ",VLOOKUP(HD22,PROTOKOL!$A:$E,5,FALSE))</f>
        <v xml:space="preserve"> </v>
      </c>
      <c r="HI22" s="212" t="str">
        <f t="shared" si="187"/>
        <v xml:space="preserve"> </v>
      </c>
      <c r="HJ22" s="176">
        <f t="shared" si="92"/>
        <v>0</v>
      </c>
      <c r="HK22" s="177" t="str">
        <f t="shared" si="93"/>
        <v xml:space="preserve"> </v>
      </c>
      <c r="HM22" s="173">
        <v>31</v>
      </c>
      <c r="HN22" s="230"/>
      <c r="HO22" s="174" t="str">
        <f>IF(HQ22=0," ",VLOOKUP(HQ22,PROTOKOL!$A:$F,6,FALSE))</f>
        <v xml:space="preserve"> </v>
      </c>
      <c r="HP22" s="43"/>
      <c r="HQ22" s="43"/>
      <c r="HR22" s="43"/>
      <c r="HS22" s="42" t="str">
        <f>IF(HQ22=0," ",(VLOOKUP(HQ22,PROTOKOL!$A$1:$E$29,2,FALSE))*HR22)</f>
        <v xml:space="preserve"> </v>
      </c>
      <c r="HT22" s="175" t="str">
        <f t="shared" si="20"/>
        <v xml:space="preserve"> </v>
      </c>
      <c r="HU22" s="212" t="str">
        <f>IF(HQ22=0," ",VLOOKUP(HQ22,PROTOKOL!$A:$E,5,FALSE))</f>
        <v xml:space="preserve"> </v>
      </c>
      <c r="HV22" s="176" t="s">
        <v>142</v>
      </c>
      <c r="HW22" s="177" t="str">
        <f t="shared" si="94"/>
        <v xml:space="preserve"> </v>
      </c>
      <c r="HX22" s="217" t="str">
        <f>IF(HZ22=0," ",VLOOKUP(HZ22,PROTOKOL!$A:$F,6,FALSE))</f>
        <v xml:space="preserve"> </v>
      </c>
      <c r="HY22" s="43"/>
      <c r="HZ22" s="43"/>
      <c r="IA22" s="43"/>
      <c r="IB22" s="91" t="str">
        <f>IF(HZ22=0," ",(VLOOKUP(HZ22,PROTOKOL!$A$1:$E$29,2,FALSE))*IA22)</f>
        <v xml:space="preserve"> </v>
      </c>
      <c r="IC22" s="175" t="str">
        <f t="shared" si="21"/>
        <v xml:space="preserve"> </v>
      </c>
      <c r="ID22" s="176" t="str">
        <f>IF(HZ22=0," ",VLOOKUP(HZ22,PROTOKOL!$A:$E,5,FALSE))</f>
        <v xml:space="preserve"> </v>
      </c>
      <c r="IE22" s="212" t="str">
        <f t="shared" si="208"/>
        <v xml:space="preserve"> </v>
      </c>
      <c r="IF22" s="176">
        <f t="shared" si="96"/>
        <v>0</v>
      </c>
      <c r="IG22" s="177" t="str">
        <f t="shared" si="97"/>
        <v xml:space="preserve"> </v>
      </c>
      <c r="II22" s="173">
        <v>31</v>
      </c>
      <c r="IJ22" s="230"/>
      <c r="IK22" s="174" t="str">
        <f>IF(IM22=0," ",VLOOKUP(IM22,PROTOKOL!$A:$F,6,FALSE))</f>
        <v xml:space="preserve"> </v>
      </c>
      <c r="IL22" s="43"/>
      <c r="IM22" s="43"/>
      <c r="IN22" s="43"/>
      <c r="IO22" s="42" t="str">
        <f>IF(IM22=0," ",(VLOOKUP(IM22,PROTOKOL!$A$1:$E$29,2,FALSE))*IN22)</f>
        <v xml:space="preserve"> </v>
      </c>
      <c r="IP22" s="175" t="str">
        <f t="shared" si="22"/>
        <v xml:space="preserve"> </v>
      </c>
      <c r="IQ22" s="212" t="str">
        <f>IF(IM22=0," ",VLOOKUP(IM22,PROTOKOL!$A:$E,5,FALSE))</f>
        <v xml:space="preserve"> </v>
      </c>
      <c r="IR22" s="176" t="s">
        <v>142</v>
      </c>
      <c r="IS22" s="177" t="str">
        <f t="shared" si="98"/>
        <v xml:space="preserve"> </v>
      </c>
      <c r="IT22" s="217" t="str">
        <f>IF(IV22=0," ",VLOOKUP(IV22,PROTOKOL!$A:$F,6,FALSE))</f>
        <v xml:space="preserve"> </v>
      </c>
      <c r="IU22" s="43"/>
      <c r="IV22" s="43"/>
      <c r="IW22" s="43"/>
      <c r="IX22" s="91" t="str">
        <f>IF(IV22=0," ",(VLOOKUP(IV22,PROTOKOL!$A$1:$E$29,2,FALSE))*IW22)</f>
        <v xml:space="preserve"> </v>
      </c>
      <c r="IY22" s="175" t="str">
        <f t="shared" si="23"/>
        <v xml:space="preserve"> </v>
      </c>
      <c r="IZ22" s="176" t="str">
        <f>IF(IV22=0," ",VLOOKUP(IV22,PROTOKOL!$A:$E,5,FALSE))</f>
        <v xml:space="preserve"> </v>
      </c>
      <c r="JA22" s="212" t="str">
        <f t="shared" si="188"/>
        <v xml:space="preserve"> </v>
      </c>
      <c r="JB22" s="176">
        <f t="shared" si="100"/>
        <v>0</v>
      </c>
      <c r="JC22" s="177" t="str">
        <f t="shared" si="101"/>
        <v xml:space="preserve"> </v>
      </c>
      <c r="JE22" s="173">
        <v>31</v>
      </c>
      <c r="JF22" s="230"/>
      <c r="JG22" s="174" t="str">
        <f>IF(JI22=0," ",VLOOKUP(JI22,PROTOKOL!$A:$F,6,FALSE))</f>
        <v xml:space="preserve"> </v>
      </c>
      <c r="JH22" s="43"/>
      <c r="JI22" s="43"/>
      <c r="JJ22" s="43"/>
      <c r="JK22" s="42" t="str">
        <f>IF(JI22=0," ",(VLOOKUP(JI22,PROTOKOL!$A$1:$E$29,2,FALSE))*JJ22)</f>
        <v xml:space="preserve"> </v>
      </c>
      <c r="JL22" s="175" t="str">
        <f t="shared" si="24"/>
        <v xml:space="preserve"> </v>
      </c>
      <c r="JM22" s="212" t="str">
        <f>IF(JI22=0," ",VLOOKUP(JI22,PROTOKOL!$A:$E,5,FALSE))</f>
        <v xml:space="preserve"> </v>
      </c>
      <c r="JN22" s="176" t="s">
        <v>142</v>
      </c>
      <c r="JO22" s="177" t="str">
        <f t="shared" si="102"/>
        <v xml:space="preserve"> </v>
      </c>
      <c r="JP22" s="217" t="str">
        <f>IF(JR22=0," ",VLOOKUP(JR22,PROTOKOL!$A:$F,6,FALSE))</f>
        <v xml:space="preserve"> </v>
      </c>
      <c r="JQ22" s="43"/>
      <c r="JR22" s="43"/>
      <c r="JS22" s="43"/>
      <c r="JT22" s="91" t="str">
        <f>IF(JR22=0," ",(VLOOKUP(JR22,PROTOKOL!$A$1:$E$29,2,FALSE))*JS22)</f>
        <v xml:space="preserve"> </v>
      </c>
      <c r="JU22" s="175" t="str">
        <f t="shared" si="25"/>
        <v xml:space="preserve"> </v>
      </c>
      <c r="JV22" s="176" t="str">
        <f>IF(JR22=0," ",VLOOKUP(JR22,PROTOKOL!$A:$E,5,FALSE))</f>
        <v xml:space="preserve"> </v>
      </c>
      <c r="JW22" s="212" t="str">
        <f t="shared" si="189"/>
        <v xml:space="preserve"> </v>
      </c>
      <c r="JX22" s="176">
        <f t="shared" si="104"/>
        <v>0</v>
      </c>
      <c r="JY22" s="177" t="str">
        <f t="shared" si="105"/>
        <v xml:space="preserve"> </v>
      </c>
      <c r="KA22" s="173">
        <v>31</v>
      </c>
      <c r="KB22" s="230"/>
      <c r="KC22" s="174" t="str">
        <f>IF(KE22=0," ",VLOOKUP(KE22,PROTOKOL!$A:$F,6,FALSE))</f>
        <v xml:space="preserve"> </v>
      </c>
      <c r="KD22" s="43"/>
      <c r="KE22" s="43"/>
      <c r="KF22" s="43"/>
      <c r="KG22" s="42" t="str">
        <f>IF(KE22=0," ",(VLOOKUP(KE22,PROTOKOL!$A$1:$E$29,2,FALSE))*KF22)</f>
        <v xml:space="preserve"> </v>
      </c>
      <c r="KH22" s="175" t="str">
        <f t="shared" si="26"/>
        <v xml:space="preserve"> </v>
      </c>
      <c r="KI22" s="212" t="str">
        <f>IF(KE22=0," ",VLOOKUP(KE22,PROTOKOL!$A:$E,5,FALSE))</f>
        <v xml:space="preserve"> </v>
      </c>
      <c r="KJ22" s="176" t="s">
        <v>142</v>
      </c>
      <c r="KK22" s="177" t="str">
        <f t="shared" si="173"/>
        <v xml:space="preserve"> </v>
      </c>
      <c r="KL22" s="217" t="str">
        <f>IF(KN22=0," ",VLOOKUP(KN22,PROTOKOL!$A:$F,6,FALSE))</f>
        <v xml:space="preserve"> </v>
      </c>
      <c r="KM22" s="43"/>
      <c r="KN22" s="43"/>
      <c r="KO22" s="43"/>
      <c r="KP22" s="91" t="str">
        <f>IF(KN22=0," ",(VLOOKUP(KN22,PROTOKOL!$A$1:$E$29,2,FALSE))*KO22)</f>
        <v xml:space="preserve"> </v>
      </c>
      <c r="KQ22" s="175" t="str">
        <f t="shared" si="27"/>
        <v xml:space="preserve"> </v>
      </c>
      <c r="KR22" s="176" t="str">
        <f>IF(KN22=0," ",VLOOKUP(KN22,PROTOKOL!$A:$E,5,FALSE))</f>
        <v xml:space="preserve"> </v>
      </c>
      <c r="KS22" s="212" t="str">
        <f t="shared" si="190"/>
        <v xml:space="preserve"> </v>
      </c>
      <c r="KT22" s="176">
        <f t="shared" si="106"/>
        <v>0</v>
      </c>
      <c r="KU22" s="177" t="str">
        <f t="shared" si="107"/>
        <v xml:space="preserve"> </v>
      </c>
      <c r="KW22" s="173">
        <v>31</v>
      </c>
      <c r="KX22" s="230"/>
      <c r="KY22" s="174" t="str">
        <f>IF(LA22=0," ",VLOOKUP(LA22,PROTOKOL!$A:$F,6,FALSE))</f>
        <v xml:space="preserve"> </v>
      </c>
      <c r="KZ22" s="43"/>
      <c r="LA22" s="43"/>
      <c r="LB22" s="43"/>
      <c r="LC22" s="42" t="str">
        <f>IF(LA22=0," ",(VLOOKUP(LA22,PROTOKOL!$A$1:$E$29,2,FALSE))*LB22)</f>
        <v xml:space="preserve"> </v>
      </c>
      <c r="LD22" s="175" t="str">
        <f t="shared" si="28"/>
        <v xml:space="preserve"> </v>
      </c>
      <c r="LE22" s="212" t="str">
        <f>IF(LA22=0," ",VLOOKUP(LA22,PROTOKOL!$A:$E,5,FALSE))</f>
        <v xml:space="preserve"> </v>
      </c>
      <c r="LF22" s="176" t="s">
        <v>142</v>
      </c>
      <c r="LG22" s="177" t="str">
        <f t="shared" si="108"/>
        <v xml:space="preserve"> </v>
      </c>
      <c r="LH22" s="217" t="str">
        <f>IF(LJ22=0," ",VLOOKUP(LJ22,PROTOKOL!$A:$F,6,FALSE))</f>
        <v xml:space="preserve"> </v>
      </c>
      <c r="LI22" s="43"/>
      <c r="LJ22" s="43"/>
      <c r="LK22" s="43"/>
      <c r="LL22" s="91" t="str">
        <f>IF(LJ22=0," ",(VLOOKUP(LJ22,PROTOKOL!$A$1:$E$29,2,FALSE))*LK22)</f>
        <v xml:space="preserve"> </v>
      </c>
      <c r="LM22" s="175" t="str">
        <f t="shared" si="29"/>
        <v xml:space="preserve"> </v>
      </c>
      <c r="LN22" s="176" t="str">
        <f>IF(LJ22=0," ",VLOOKUP(LJ22,PROTOKOL!$A:$E,5,FALSE))</f>
        <v xml:space="preserve"> </v>
      </c>
      <c r="LO22" s="212" t="str">
        <f t="shared" si="191"/>
        <v xml:space="preserve"> </v>
      </c>
      <c r="LP22" s="176">
        <f t="shared" si="110"/>
        <v>0</v>
      </c>
      <c r="LQ22" s="177" t="str">
        <f t="shared" si="111"/>
        <v xml:space="preserve"> </v>
      </c>
      <c r="LS22" s="173">
        <v>31</v>
      </c>
      <c r="LT22" s="230"/>
      <c r="LU22" s="174" t="str">
        <f>IF(LW22=0," ",VLOOKUP(LW22,PROTOKOL!$A:$F,6,FALSE))</f>
        <v xml:space="preserve"> </v>
      </c>
      <c r="LV22" s="43"/>
      <c r="LW22" s="43"/>
      <c r="LX22" s="43"/>
      <c r="LY22" s="42" t="str">
        <f>IF(LW22=0," ",(VLOOKUP(LW22,PROTOKOL!$A$1:$E$29,2,FALSE))*LX22)</f>
        <v xml:space="preserve"> </v>
      </c>
      <c r="LZ22" s="175" t="str">
        <f t="shared" si="30"/>
        <v xml:space="preserve"> </v>
      </c>
      <c r="MA22" s="212" t="str">
        <f>IF(LW22=0," ",VLOOKUP(LW22,PROTOKOL!$A:$E,5,FALSE))</f>
        <v xml:space="preserve"> </v>
      </c>
      <c r="MB22" s="176" t="s">
        <v>142</v>
      </c>
      <c r="MC22" s="177" t="str">
        <f t="shared" si="175"/>
        <v xml:space="preserve"> </v>
      </c>
      <c r="MD22" s="217" t="str">
        <f>IF(MF22=0," ",VLOOKUP(MF22,PROTOKOL!$A:$F,6,FALSE))</f>
        <v xml:space="preserve"> </v>
      </c>
      <c r="ME22" s="43"/>
      <c r="MF22" s="43"/>
      <c r="MG22" s="43"/>
      <c r="MH22" s="91" t="str">
        <f>IF(MF22=0," ",(VLOOKUP(MF22,PROTOKOL!$A$1:$E$29,2,FALSE))*MG22)</f>
        <v xml:space="preserve"> </v>
      </c>
      <c r="MI22" s="175" t="str">
        <f t="shared" si="31"/>
        <v xml:space="preserve"> </v>
      </c>
      <c r="MJ22" s="176" t="str">
        <f>IF(MF22=0," ",VLOOKUP(MF22,PROTOKOL!$A:$E,5,FALSE))</f>
        <v xml:space="preserve"> </v>
      </c>
      <c r="MK22" s="212" t="str">
        <f t="shared" si="192"/>
        <v xml:space="preserve"> </v>
      </c>
      <c r="ML22" s="176">
        <f t="shared" si="113"/>
        <v>0</v>
      </c>
      <c r="MM22" s="177" t="str">
        <f t="shared" si="114"/>
        <v xml:space="preserve"> </v>
      </c>
      <c r="MO22" s="173">
        <v>31</v>
      </c>
      <c r="MP22" s="230"/>
      <c r="MQ22" s="174" t="str">
        <f>IF(MS22=0," ",VLOOKUP(MS22,PROTOKOL!$A:$F,6,FALSE))</f>
        <v xml:space="preserve"> </v>
      </c>
      <c r="MR22" s="43"/>
      <c r="MS22" s="43"/>
      <c r="MT22" s="43"/>
      <c r="MU22" s="42" t="str">
        <f>IF(MS22=0," ",(VLOOKUP(MS22,PROTOKOL!$A$1:$E$29,2,FALSE))*MT22)</f>
        <v xml:space="preserve"> </v>
      </c>
      <c r="MV22" s="175" t="str">
        <f t="shared" si="32"/>
        <v xml:space="preserve"> </v>
      </c>
      <c r="MW22" s="212" t="str">
        <f>IF(MS22=0," ",VLOOKUP(MS22,PROTOKOL!$A:$E,5,FALSE))</f>
        <v xml:space="preserve"> </v>
      </c>
      <c r="MX22" s="176" t="s">
        <v>142</v>
      </c>
      <c r="MY22" s="177" t="str">
        <f t="shared" si="115"/>
        <v xml:space="preserve"> </v>
      </c>
      <c r="MZ22" s="217" t="str">
        <f>IF(NB22=0," ",VLOOKUP(NB22,PROTOKOL!$A:$F,6,FALSE))</f>
        <v xml:space="preserve"> </v>
      </c>
      <c r="NA22" s="43"/>
      <c r="NB22" s="43"/>
      <c r="NC22" s="43"/>
      <c r="ND22" s="91" t="str">
        <f>IF(NB22=0," ",(VLOOKUP(NB22,PROTOKOL!$A$1:$E$29,2,FALSE))*NC22)</f>
        <v xml:space="preserve"> </v>
      </c>
      <c r="NE22" s="175" t="str">
        <f t="shared" si="33"/>
        <v xml:space="preserve"> </v>
      </c>
      <c r="NF22" s="176" t="str">
        <f>IF(NB22=0," ",VLOOKUP(NB22,PROTOKOL!$A:$E,5,FALSE))</f>
        <v xml:space="preserve"> </v>
      </c>
      <c r="NG22" s="212" t="str">
        <f t="shared" si="193"/>
        <v xml:space="preserve"> </v>
      </c>
      <c r="NH22" s="176">
        <f t="shared" si="117"/>
        <v>0</v>
      </c>
      <c r="NI22" s="177" t="str">
        <f t="shared" si="118"/>
        <v xml:space="preserve"> </v>
      </c>
      <c r="NK22" s="173">
        <v>31</v>
      </c>
      <c r="NL22" s="230"/>
      <c r="NM22" s="174" t="str">
        <f>IF(NO22=0," ",VLOOKUP(NO22,PROTOKOL!$A:$F,6,FALSE))</f>
        <v xml:space="preserve"> </v>
      </c>
      <c r="NN22" s="43"/>
      <c r="NO22" s="43"/>
      <c r="NP22" s="43"/>
      <c r="NQ22" s="42" t="str">
        <f>IF(NO22=0," ",(VLOOKUP(NO22,PROTOKOL!$A$1:$E$29,2,FALSE))*NP22)</f>
        <v xml:space="preserve"> </v>
      </c>
      <c r="NR22" s="175" t="str">
        <f t="shared" si="34"/>
        <v xml:space="preserve"> </v>
      </c>
      <c r="NS22" s="212" t="str">
        <f>IF(NO22=0," ",VLOOKUP(NO22,PROTOKOL!$A:$E,5,FALSE))</f>
        <v xml:space="preserve"> </v>
      </c>
      <c r="NT22" s="176" t="s">
        <v>142</v>
      </c>
      <c r="NU22" s="177" t="str">
        <f t="shared" si="119"/>
        <v xml:space="preserve"> </v>
      </c>
      <c r="NV22" s="217" t="str">
        <f>IF(NX22=0," ",VLOOKUP(NX22,PROTOKOL!$A:$F,6,FALSE))</f>
        <v xml:space="preserve"> </v>
      </c>
      <c r="NW22" s="43"/>
      <c r="NX22" s="43"/>
      <c r="NY22" s="43"/>
      <c r="NZ22" s="91" t="str">
        <f>IF(NX22=0," ",(VLOOKUP(NX22,PROTOKOL!$A$1:$E$29,2,FALSE))*NY22)</f>
        <v xml:space="preserve"> </v>
      </c>
      <c r="OA22" s="175" t="str">
        <f t="shared" si="35"/>
        <v xml:space="preserve"> </v>
      </c>
      <c r="OB22" s="176" t="str">
        <f>IF(NX22=0," ",VLOOKUP(NX22,PROTOKOL!$A:$E,5,FALSE))</f>
        <v xml:space="preserve"> </v>
      </c>
      <c r="OC22" s="212" t="str">
        <f t="shared" si="194"/>
        <v xml:space="preserve"> </v>
      </c>
      <c r="OD22" s="176">
        <f t="shared" si="120"/>
        <v>0</v>
      </c>
      <c r="OE22" s="177" t="str">
        <f t="shared" si="121"/>
        <v xml:space="preserve"> </v>
      </c>
      <c r="OG22" s="173">
        <v>31</v>
      </c>
      <c r="OH22" s="230"/>
      <c r="OI22" s="174" t="str">
        <f>IF(OK22=0," ",VLOOKUP(OK22,PROTOKOL!$A:$F,6,FALSE))</f>
        <v xml:space="preserve"> </v>
      </c>
      <c r="OJ22" s="43"/>
      <c r="OK22" s="43"/>
      <c r="OL22" s="43"/>
      <c r="OM22" s="42" t="str">
        <f>IF(OK22=0," ",(VLOOKUP(OK22,PROTOKOL!$A$1:$E$29,2,FALSE))*OL22)</f>
        <v xml:space="preserve"> </v>
      </c>
      <c r="ON22" s="175" t="str">
        <f t="shared" si="36"/>
        <v xml:space="preserve"> </v>
      </c>
      <c r="OO22" s="212" t="str">
        <f>IF(OK22=0," ",VLOOKUP(OK22,PROTOKOL!$A:$E,5,FALSE))</f>
        <v xml:space="preserve"> </v>
      </c>
      <c r="OP22" s="176" t="s">
        <v>142</v>
      </c>
      <c r="OQ22" s="177" t="str">
        <f t="shared" si="177"/>
        <v xml:space="preserve"> </v>
      </c>
      <c r="OR22" s="217" t="str">
        <f>IF(OT22=0," ",VLOOKUP(OT22,PROTOKOL!$A:$F,6,FALSE))</f>
        <v xml:space="preserve"> </v>
      </c>
      <c r="OS22" s="43"/>
      <c r="OT22" s="43"/>
      <c r="OU22" s="43"/>
      <c r="OV22" s="91" t="str">
        <f>IF(OT22=0," ",(VLOOKUP(OT22,PROTOKOL!$A$1:$E$29,2,FALSE))*OU22)</f>
        <v xml:space="preserve"> </v>
      </c>
      <c r="OW22" s="175" t="str">
        <f t="shared" si="37"/>
        <v xml:space="preserve"> </v>
      </c>
      <c r="OX22" s="176" t="str">
        <f>IF(OT22=0," ",VLOOKUP(OT22,PROTOKOL!$A:$E,5,FALSE))</f>
        <v xml:space="preserve"> </v>
      </c>
      <c r="OY22" s="212" t="str">
        <f t="shared" si="195"/>
        <v xml:space="preserve"> </v>
      </c>
      <c r="OZ22" s="176">
        <f t="shared" si="123"/>
        <v>0</v>
      </c>
      <c r="PA22" s="177" t="str">
        <f t="shared" si="124"/>
        <v xml:space="preserve"> </v>
      </c>
      <c r="PC22" s="173">
        <v>31</v>
      </c>
      <c r="PD22" s="230"/>
      <c r="PE22" s="174" t="str">
        <f>IF(PG22=0," ",VLOOKUP(PG22,PROTOKOL!$A:$F,6,FALSE))</f>
        <v xml:space="preserve"> </v>
      </c>
      <c r="PF22" s="43"/>
      <c r="PG22" s="43"/>
      <c r="PH22" s="43"/>
      <c r="PI22" s="42" t="str">
        <f>IF(PG22=0," ",(VLOOKUP(PG22,PROTOKOL!$A$1:$E$29,2,FALSE))*PH22)</f>
        <v xml:space="preserve"> </v>
      </c>
      <c r="PJ22" s="175" t="str">
        <f t="shared" si="38"/>
        <v xml:space="preserve"> </v>
      </c>
      <c r="PK22" s="212" t="str">
        <f>IF(PG22=0," ",VLOOKUP(PG22,PROTOKOL!$A:$E,5,FALSE))</f>
        <v xml:space="preserve"> </v>
      </c>
      <c r="PL22" s="176" t="s">
        <v>142</v>
      </c>
      <c r="PM22" s="177" t="str">
        <f t="shared" si="178"/>
        <v xml:space="preserve"> </v>
      </c>
      <c r="PN22" s="217" t="str">
        <f>IF(PP22=0," ",VLOOKUP(PP22,PROTOKOL!$A:$F,6,FALSE))</f>
        <v xml:space="preserve"> </v>
      </c>
      <c r="PO22" s="43"/>
      <c r="PP22" s="43"/>
      <c r="PQ22" s="43"/>
      <c r="PR22" s="91" t="str">
        <f>IF(PP22=0," ",(VLOOKUP(PP22,PROTOKOL!$A$1:$E$29,2,FALSE))*PQ22)</f>
        <v xml:space="preserve"> </v>
      </c>
      <c r="PS22" s="175" t="str">
        <f t="shared" si="39"/>
        <v xml:space="preserve"> </v>
      </c>
      <c r="PT22" s="176" t="str">
        <f>IF(PP22=0," ",VLOOKUP(PP22,PROTOKOL!$A:$E,5,FALSE))</f>
        <v xml:space="preserve"> </v>
      </c>
      <c r="PU22" s="212" t="str">
        <f t="shared" si="196"/>
        <v xml:space="preserve"> </v>
      </c>
      <c r="PV22" s="176">
        <f t="shared" si="126"/>
        <v>0</v>
      </c>
      <c r="PW22" s="177" t="str">
        <f t="shared" si="127"/>
        <v xml:space="preserve"> </v>
      </c>
      <c r="PY22" s="173">
        <v>31</v>
      </c>
      <c r="PZ22" s="230"/>
      <c r="QA22" s="174" t="str">
        <f>IF(QC22=0," ",VLOOKUP(QC22,PROTOKOL!$A:$F,6,FALSE))</f>
        <v xml:space="preserve"> </v>
      </c>
      <c r="QB22" s="43"/>
      <c r="QC22" s="43"/>
      <c r="QD22" s="43"/>
      <c r="QE22" s="42" t="str">
        <f>IF(QC22=0," ",(VLOOKUP(QC22,PROTOKOL!$A$1:$E$29,2,FALSE))*QD22)</f>
        <v xml:space="preserve"> </v>
      </c>
      <c r="QF22" s="175" t="str">
        <f t="shared" si="40"/>
        <v xml:space="preserve"> </v>
      </c>
      <c r="QG22" s="212" t="str">
        <f>IF(QC22=0," ",VLOOKUP(QC22,PROTOKOL!$A:$E,5,FALSE))</f>
        <v xml:space="preserve"> </v>
      </c>
      <c r="QH22" s="176" t="s">
        <v>142</v>
      </c>
      <c r="QI22" s="177" t="str">
        <f t="shared" si="128"/>
        <v xml:space="preserve"> </v>
      </c>
      <c r="QJ22" s="217" t="str">
        <f>IF(QL22=0," ",VLOOKUP(QL22,PROTOKOL!$A:$F,6,FALSE))</f>
        <v xml:space="preserve"> </v>
      </c>
      <c r="QK22" s="43"/>
      <c r="QL22" s="43"/>
      <c r="QM22" s="43"/>
      <c r="QN22" s="91" t="str">
        <f>IF(QL22=0," ",(VLOOKUP(QL22,PROTOKOL!$A$1:$E$29,2,FALSE))*QM22)</f>
        <v xml:space="preserve"> </v>
      </c>
      <c r="QO22" s="175" t="str">
        <f t="shared" si="41"/>
        <v xml:space="preserve"> </v>
      </c>
      <c r="QP22" s="176" t="str">
        <f>IF(QL22=0," ",VLOOKUP(QL22,PROTOKOL!$A:$E,5,FALSE))</f>
        <v xml:space="preserve"> </v>
      </c>
      <c r="QQ22" s="212" t="str">
        <f t="shared" si="197"/>
        <v xml:space="preserve"> </v>
      </c>
      <c r="QR22" s="176">
        <f t="shared" si="130"/>
        <v>0</v>
      </c>
      <c r="QS22" s="177" t="str">
        <f t="shared" si="131"/>
        <v xml:space="preserve"> </v>
      </c>
      <c r="QU22" s="173">
        <v>31</v>
      </c>
      <c r="QV22" s="230"/>
      <c r="QW22" s="174" t="str">
        <f>IF(QY22=0," ",VLOOKUP(QY22,PROTOKOL!$A:$F,6,FALSE))</f>
        <v xml:space="preserve"> </v>
      </c>
      <c r="QX22" s="43"/>
      <c r="QY22" s="43"/>
      <c r="QZ22" s="43"/>
      <c r="RA22" s="42" t="str">
        <f>IF(QY22=0," ",(VLOOKUP(QY22,PROTOKOL!$A$1:$E$29,2,FALSE))*QZ22)</f>
        <v xml:space="preserve"> </v>
      </c>
      <c r="RB22" s="175" t="str">
        <f t="shared" si="42"/>
        <v xml:space="preserve"> </v>
      </c>
      <c r="RC22" s="212" t="str">
        <f>IF(QY22=0," ",VLOOKUP(QY22,PROTOKOL!$A:$E,5,FALSE))</f>
        <v xml:space="preserve"> </v>
      </c>
      <c r="RD22" s="176" t="s">
        <v>142</v>
      </c>
      <c r="RE22" s="177" t="str">
        <f t="shared" si="132"/>
        <v xml:space="preserve"> </v>
      </c>
      <c r="RF22" s="217" t="str">
        <f>IF(RH22=0," ",VLOOKUP(RH22,PROTOKOL!$A:$F,6,FALSE))</f>
        <v xml:space="preserve"> </v>
      </c>
      <c r="RG22" s="43"/>
      <c r="RH22" s="43"/>
      <c r="RI22" s="43"/>
      <c r="RJ22" s="91" t="str">
        <f>IF(RH22=0," ",(VLOOKUP(RH22,PROTOKOL!$A$1:$E$29,2,FALSE))*RI22)</f>
        <v xml:space="preserve"> </v>
      </c>
      <c r="RK22" s="175" t="str">
        <f t="shared" si="43"/>
        <v xml:space="preserve"> </v>
      </c>
      <c r="RL22" s="176" t="str">
        <f>IF(RH22=0," ",VLOOKUP(RH22,PROTOKOL!$A:$E,5,FALSE))</f>
        <v xml:space="preserve"> </v>
      </c>
      <c r="RM22" s="212" t="str">
        <f t="shared" si="198"/>
        <v xml:space="preserve"> </v>
      </c>
      <c r="RN22" s="176">
        <f t="shared" si="134"/>
        <v>0</v>
      </c>
      <c r="RO22" s="177" t="str">
        <f t="shared" si="135"/>
        <v xml:space="preserve"> </v>
      </c>
      <c r="RQ22" s="173">
        <v>31</v>
      </c>
      <c r="RR22" s="230"/>
      <c r="RS22" s="174" t="str">
        <f>IF(RU22=0," ",VLOOKUP(RU22,PROTOKOL!$A:$F,6,FALSE))</f>
        <v xml:space="preserve"> </v>
      </c>
      <c r="RT22" s="43"/>
      <c r="RU22" s="43"/>
      <c r="RV22" s="43"/>
      <c r="RW22" s="42" t="str">
        <f>IF(RU22=0," ",(VLOOKUP(RU22,PROTOKOL!$A$1:$E$29,2,FALSE))*RV22)</f>
        <v xml:space="preserve"> </v>
      </c>
      <c r="RX22" s="175" t="str">
        <f t="shared" si="44"/>
        <v xml:space="preserve"> </v>
      </c>
      <c r="RY22" s="212" t="str">
        <f>IF(RU22=0," ",VLOOKUP(RU22,PROTOKOL!$A:$E,5,FALSE))</f>
        <v xml:space="preserve"> </v>
      </c>
      <c r="RZ22" s="176" t="s">
        <v>142</v>
      </c>
      <c r="SA22" s="177" t="str">
        <f t="shared" si="179"/>
        <v xml:space="preserve"> </v>
      </c>
      <c r="SB22" s="217" t="str">
        <f>IF(SD22=0," ",VLOOKUP(SD22,PROTOKOL!$A:$F,6,FALSE))</f>
        <v xml:space="preserve"> </v>
      </c>
      <c r="SC22" s="43"/>
      <c r="SD22" s="43"/>
      <c r="SE22" s="43"/>
      <c r="SF22" s="91" t="str">
        <f>IF(SD22=0," ",(VLOOKUP(SD22,PROTOKOL!$A$1:$E$29,2,FALSE))*SE22)</f>
        <v xml:space="preserve"> </v>
      </c>
      <c r="SG22" s="175" t="str">
        <f t="shared" si="45"/>
        <v xml:space="preserve"> </v>
      </c>
      <c r="SH22" s="176" t="str">
        <f>IF(SD22=0," ",VLOOKUP(SD22,PROTOKOL!$A:$E,5,FALSE))</f>
        <v xml:space="preserve"> </v>
      </c>
      <c r="SI22" s="212" t="str">
        <f t="shared" si="199"/>
        <v xml:space="preserve"> </v>
      </c>
      <c r="SJ22" s="176">
        <f t="shared" si="137"/>
        <v>0</v>
      </c>
      <c r="SK22" s="177" t="str">
        <f t="shared" si="138"/>
        <v xml:space="preserve"> </v>
      </c>
      <c r="SM22" s="173">
        <v>31</v>
      </c>
      <c r="SN22" s="230"/>
      <c r="SO22" s="174" t="str">
        <f>IF(SQ22=0," ",VLOOKUP(SQ22,PROTOKOL!$A:$F,6,FALSE))</f>
        <v xml:space="preserve"> </v>
      </c>
      <c r="SP22" s="43"/>
      <c r="SQ22" s="43"/>
      <c r="SR22" s="43"/>
      <c r="SS22" s="42" t="str">
        <f>IF(SQ22=0," ",(VLOOKUP(SQ22,PROTOKOL!$A$1:$E$29,2,FALSE))*SR22)</f>
        <v xml:space="preserve"> </v>
      </c>
      <c r="ST22" s="175" t="str">
        <f t="shared" si="46"/>
        <v xml:space="preserve"> </v>
      </c>
      <c r="SU22" s="212" t="str">
        <f>IF(SQ22=0," ",VLOOKUP(SQ22,PROTOKOL!$A:$E,5,FALSE))</f>
        <v xml:space="preserve"> </v>
      </c>
      <c r="SV22" s="176" t="s">
        <v>142</v>
      </c>
      <c r="SW22" s="177" t="str">
        <f t="shared" si="139"/>
        <v xml:space="preserve"> </v>
      </c>
      <c r="SX22" s="217" t="str">
        <f>IF(SZ22=0," ",VLOOKUP(SZ22,PROTOKOL!$A:$F,6,FALSE))</f>
        <v xml:space="preserve"> </v>
      </c>
      <c r="SY22" s="43"/>
      <c r="SZ22" s="43"/>
      <c r="TA22" s="43"/>
      <c r="TB22" s="91" t="str">
        <f>IF(SZ22=0," ",(VLOOKUP(SZ22,PROTOKOL!$A$1:$E$29,2,FALSE))*TA22)</f>
        <v xml:space="preserve"> </v>
      </c>
      <c r="TC22" s="175" t="str">
        <f t="shared" si="47"/>
        <v xml:space="preserve"> </v>
      </c>
      <c r="TD22" s="176" t="str">
        <f>IF(SZ22=0," ",VLOOKUP(SZ22,PROTOKOL!$A:$E,5,FALSE))</f>
        <v xml:space="preserve"> </v>
      </c>
      <c r="TE22" s="212" t="str">
        <f t="shared" si="200"/>
        <v xml:space="preserve"> </v>
      </c>
      <c r="TF22" s="176">
        <f t="shared" si="141"/>
        <v>0</v>
      </c>
      <c r="TG22" s="177" t="str">
        <f t="shared" si="142"/>
        <v xml:space="preserve"> </v>
      </c>
      <c r="TI22" s="173">
        <v>31</v>
      </c>
      <c r="TJ22" s="230"/>
      <c r="TK22" s="174" t="str">
        <f>IF(TM22=0," ",VLOOKUP(TM22,PROTOKOL!$A:$F,6,FALSE))</f>
        <v xml:space="preserve"> </v>
      </c>
      <c r="TL22" s="43"/>
      <c r="TM22" s="43"/>
      <c r="TN22" s="43"/>
      <c r="TO22" s="42" t="str">
        <f>IF(TM22=0," ",(VLOOKUP(TM22,PROTOKOL!$A$1:$E$29,2,FALSE))*TN22)</f>
        <v xml:space="preserve"> </v>
      </c>
      <c r="TP22" s="175" t="str">
        <f t="shared" si="48"/>
        <v xml:space="preserve"> </v>
      </c>
      <c r="TQ22" s="212" t="str">
        <f>IF(TM22=0," ",VLOOKUP(TM22,PROTOKOL!$A:$E,5,FALSE))</f>
        <v xml:space="preserve"> </v>
      </c>
      <c r="TR22" s="176" t="s">
        <v>142</v>
      </c>
      <c r="TS22" s="177" t="str">
        <f t="shared" si="143"/>
        <v xml:space="preserve"> </v>
      </c>
      <c r="TT22" s="217" t="str">
        <f>IF(TV22=0," ",VLOOKUP(TV22,PROTOKOL!$A:$F,6,FALSE))</f>
        <v xml:space="preserve"> </v>
      </c>
      <c r="TU22" s="43"/>
      <c r="TV22" s="43"/>
      <c r="TW22" s="43"/>
      <c r="TX22" s="91" t="str">
        <f>IF(TV22=0," ",(VLOOKUP(TV22,PROTOKOL!$A$1:$E$29,2,FALSE))*TW22)</f>
        <v xml:space="preserve"> </v>
      </c>
      <c r="TY22" s="175" t="str">
        <f t="shared" si="49"/>
        <v xml:space="preserve"> </v>
      </c>
      <c r="TZ22" s="176" t="str">
        <f>IF(TV22=0," ",VLOOKUP(TV22,PROTOKOL!$A:$E,5,FALSE))</f>
        <v xml:space="preserve"> </v>
      </c>
      <c r="UA22" s="212" t="str">
        <f t="shared" si="201"/>
        <v xml:space="preserve"> </v>
      </c>
      <c r="UB22" s="176">
        <f t="shared" si="145"/>
        <v>0</v>
      </c>
      <c r="UC22" s="177" t="str">
        <f t="shared" si="146"/>
        <v xml:space="preserve"> </v>
      </c>
      <c r="UE22" s="173">
        <v>31</v>
      </c>
      <c r="UF22" s="230"/>
      <c r="UG22" s="174" t="str">
        <f>IF(UI22=0," ",VLOOKUP(UI22,PROTOKOL!$A:$F,6,FALSE))</f>
        <v xml:space="preserve"> </v>
      </c>
      <c r="UH22" s="43"/>
      <c r="UI22" s="43"/>
      <c r="UJ22" s="43"/>
      <c r="UK22" s="42" t="str">
        <f>IF(UI22=0," ",(VLOOKUP(UI22,PROTOKOL!$A$1:$E$29,2,FALSE))*UJ22)</f>
        <v xml:space="preserve"> </v>
      </c>
      <c r="UL22" s="175" t="str">
        <f t="shared" si="50"/>
        <v xml:space="preserve"> </v>
      </c>
      <c r="UM22" s="212" t="str">
        <f>IF(UI22=0," ",VLOOKUP(UI22,PROTOKOL!$A:$E,5,FALSE))</f>
        <v xml:space="preserve"> </v>
      </c>
      <c r="UN22" s="176" t="s">
        <v>142</v>
      </c>
      <c r="UO22" s="177" t="str">
        <f t="shared" si="147"/>
        <v xml:space="preserve"> </v>
      </c>
      <c r="UP22" s="217" t="str">
        <f>IF(UR22=0," ",VLOOKUP(UR22,PROTOKOL!$A:$F,6,FALSE))</f>
        <v xml:space="preserve"> </v>
      </c>
      <c r="UQ22" s="43"/>
      <c r="UR22" s="43"/>
      <c r="US22" s="43"/>
      <c r="UT22" s="91" t="str">
        <f>IF(UR22=0," ",(VLOOKUP(UR22,PROTOKOL!$A$1:$E$29,2,FALSE))*US22)</f>
        <v xml:space="preserve"> </v>
      </c>
      <c r="UU22" s="175" t="str">
        <f t="shared" si="51"/>
        <v xml:space="preserve"> </v>
      </c>
      <c r="UV22" s="176" t="str">
        <f>IF(UR22=0," ",VLOOKUP(UR22,PROTOKOL!$A:$E,5,FALSE))</f>
        <v xml:space="preserve"> </v>
      </c>
      <c r="UW22" s="212" t="str">
        <f t="shared" si="202"/>
        <v xml:space="preserve"> </v>
      </c>
      <c r="UX22" s="176">
        <f t="shared" si="149"/>
        <v>0</v>
      </c>
      <c r="UY22" s="177" t="str">
        <f t="shared" si="150"/>
        <v xml:space="preserve"> </v>
      </c>
      <c r="VA22" s="173">
        <v>31</v>
      </c>
      <c r="VB22" s="230"/>
      <c r="VC22" s="174" t="str">
        <f>IF(VE22=0," ",VLOOKUP(VE22,PROTOKOL!$A:$F,6,FALSE))</f>
        <v xml:space="preserve"> </v>
      </c>
      <c r="VD22" s="43"/>
      <c r="VE22" s="43"/>
      <c r="VF22" s="43"/>
      <c r="VG22" s="42" t="str">
        <f>IF(VE22=0," ",(VLOOKUP(VE22,PROTOKOL!$A$1:$E$29,2,FALSE))*VF22)</f>
        <v xml:space="preserve"> </v>
      </c>
      <c r="VH22" s="175" t="str">
        <f t="shared" si="52"/>
        <v xml:space="preserve"> </v>
      </c>
      <c r="VI22" s="212" t="str">
        <f>IF(VE22=0," ",VLOOKUP(VE22,PROTOKOL!$A:$E,5,FALSE))</f>
        <v xml:space="preserve"> </v>
      </c>
      <c r="VJ22" s="176" t="s">
        <v>142</v>
      </c>
      <c r="VK22" s="177" t="str">
        <f t="shared" si="151"/>
        <v xml:space="preserve"> </v>
      </c>
      <c r="VL22" s="217" t="str">
        <f>IF(VN22=0," ",VLOOKUP(VN22,PROTOKOL!$A:$F,6,FALSE))</f>
        <v xml:space="preserve"> </v>
      </c>
      <c r="VM22" s="43"/>
      <c r="VN22" s="43"/>
      <c r="VO22" s="43"/>
      <c r="VP22" s="91" t="str">
        <f>IF(VN22=0," ",(VLOOKUP(VN22,PROTOKOL!$A$1:$E$29,2,FALSE))*VO22)</f>
        <v xml:space="preserve"> </v>
      </c>
      <c r="VQ22" s="175" t="str">
        <f t="shared" si="53"/>
        <v xml:space="preserve"> </v>
      </c>
      <c r="VR22" s="176" t="str">
        <f>IF(VN22=0," ",VLOOKUP(VN22,PROTOKOL!$A:$E,5,FALSE))</f>
        <v xml:space="preserve"> </v>
      </c>
      <c r="VS22" s="212" t="str">
        <f t="shared" si="203"/>
        <v xml:space="preserve"> </v>
      </c>
      <c r="VT22" s="176">
        <f t="shared" si="153"/>
        <v>0</v>
      </c>
      <c r="VU22" s="177" t="str">
        <f t="shared" si="154"/>
        <v xml:space="preserve"> </v>
      </c>
      <c r="VW22" s="173">
        <v>31</v>
      </c>
      <c r="VX22" s="230"/>
      <c r="VY22" s="174" t="str">
        <f>IF(WA22=0," ",VLOOKUP(WA22,PROTOKOL!$A:$F,6,FALSE))</f>
        <v xml:space="preserve"> </v>
      </c>
      <c r="VZ22" s="43"/>
      <c r="WA22" s="43"/>
      <c r="WB22" s="43"/>
      <c r="WC22" s="42" t="str">
        <f>IF(WA22=0," ",(VLOOKUP(WA22,PROTOKOL!$A$1:$E$29,2,FALSE))*WB22)</f>
        <v xml:space="preserve"> </v>
      </c>
      <c r="WD22" s="175" t="str">
        <f t="shared" si="54"/>
        <v xml:space="preserve"> </v>
      </c>
      <c r="WE22" s="212" t="str">
        <f>IF(WA22=0," ",VLOOKUP(WA22,PROTOKOL!$A:$E,5,FALSE))</f>
        <v xml:space="preserve"> </v>
      </c>
      <c r="WF22" s="176" t="s">
        <v>142</v>
      </c>
      <c r="WG22" s="177" t="str">
        <f t="shared" si="155"/>
        <v xml:space="preserve"> </v>
      </c>
      <c r="WH22" s="217" t="str">
        <f>IF(WJ22=0," ",VLOOKUP(WJ22,PROTOKOL!$A:$F,6,FALSE))</f>
        <v xml:space="preserve"> </v>
      </c>
      <c r="WI22" s="43"/>
      <c r="WJ22" s="43"/>
      <c r="WK22" s="43"/>
      <c r="WL22" s="91" t="str">
        <f>IF(WJ22=0," ",(VLOOKUP(WJ22,PROTOKOL!$A$1:$E$29,2,FALSE))*WK22)</f>
        <v xml:space="preserve"> </v>
      </c>
      <c r="WM22" s="175" t="str">
        <f t="shared" si="55"/>
        <v xml:space="preserve"> </v>
      </c>
      <c r="WN22" s="176" t="str">
        <f>IF(WJ22=0," ",VLOOKUP(WJ22,PROTOKOL!$A:$E,5,FALSE))</f>
        <v xml:space="preserve"> </v>
      </c>
      <c r="WO22" s="212" t="str">
        <f t="shared" si="204"/>
        <v xml:space="preserve"> </v>
      </c>
      <c r="WP22" s="176">
        <f t="shared" si="157"/>
        <v>0</v>
      </c>
      <c r="WQ22" s="177" t="str">
        <f t="shared" si="158"/>
        <v xml:space="preserve"> </v>
      </c>
      <c r="WS22" s="173">
        <v>31</v>
      </c>
      <c r="WT22" s="230"/>
      <c r="WU22" s="174" t="str">
        <f>IF(WW22=0," ",VLOOKUP(WW22,PROTOKOL!$A:$F,6,FALSE))</f>
        <v>ÜRÜN KONTROL</v>
      </c>
      <c r="WV22" s="43">
        <v>1</v>
      </c>
      <c r="WW22" s="43">
        <v>20</v>
      </c>
      <c r="WX22" s="43">
        <v>1.5</v>
      </c>
      <c r="WY22" s="42">
        <f>IF(WW22=0," ",(VLOOKUP(WW22,PROTOKOL!$A$1:$E$29,2,FALSE))*WX22)</f>
        <v>0</v>
      </c>
      <c r="WZ22" s="175">
        <f t="shared" si="56"/>
        <v>1</v>
      </c>
      <c r="XA22" s="212" t="e">
        <f>IF(WW22=0," ",VLOOKUP(WW22,PROTOKOL!$A:$E,5,FALSE))</f>
        <v>#DIV/0!</v>
      </c>
      <c r="XB22" s="176" t="s">
        <v>142</v>
      </c>
      <c r="XC22" s="177" t="e">
        <f>IF(WW22=0," ",(XA22*WZ22))/7.5*1.5</f>
        <v>#DIV/0!</v>
      </c>
      <c r="XD22" s="217" t="str">
        <f>IF(XF22=0," ",VLOOKUP(XF22,PROTOKOL!$A:$F,6,FALSE))</f>
        <v xml:space="preserve"> </v>
      </c>
      <c r="XE22" s="43"/>
      <c r="XF22" s="43"/>
      <c r="XG22" s="43"/>
      <c r="XH22" s="91" t="str">
        <f>IF(XF22=0," ",(VLOOKUP(XF22,PROTOKOL!$A$1:$E$29,2,FALSE))*XG22)</f>
        <v xml:space="preserve"> </v>
      </c>
      <c r="XI22" s="175" t="str">
        <f t="shared" si="57"/>
        <v xml:space="preserve"> </v>
      </c>
      <c r="XJ22" s="176" t="str">
        <f>IF(XF22=0," ",VLOOKUP(XF22,PROTOKOL!$A:$E,5,FALSE))</f>
        <v xml:space="preserve"> </v>
      </c>
      <c r="XK22" s="212" t="str">
        <f t="shared" si="205"/>
        <v xml:space="preserve"> </v>
      </c>
      <c r="XL22" s="176">
        <f t="shared" si="161"/>
        <v>0</v>
      </c>
      <c r="XM22" s="177" t="str">
        <f t="shared" si="162"/>
        <v xml:space="preserve"> </v>
      </c>
      <c r="XO22" s="173">
        <v>31</v>
      </c>
      <c r="XP22" s="230"/>
      <c r="XQ22" s="174" t="str">
        <f>IF(XS22=0," ",VLOOKUP(XS22,PROTOKOL!$A:$F,6,FALSE))</f>
        <v xml:space="preserve"> </v>
      </c>
      <c r="XR22" s="43"/>
      <c r="XS22" s="43"/>
      <c r="XT22" s="43"/>
      <c r="XU22" s="42" t="str">
        <f>IF(XS22=0," ",(VLOOKUP(XS22,PROTOKOL!$A$1:$E$29,2,FALSE))*XT22)</f>
        <v xml:space="preserve"> </v>
      </c>
      <c r="XV22" s="175" t="str">
        <f t="shared" si="58"/>
        <v xml:space="preserve"> </v>
      </c>
      <c r="XW22" s="212" t="str">
        <f>IF(XS22=0," ",VLOOKUP(XS22,PROTOKOL!$A:$E,5,FALSE))</f>
        <v xml:space="preserve"> </v>
      </c>
      <c r="XX22" s="176" t="s">
        <v>142</v>
      </c>
      <c r="XY22" s="177" t="str">
        <f t="shared" si="163"/>
        <v xml:space="preserve"> </v>
      </c>
      <c r="XZ22" s="217" t="str">
        <f>IF(YB22=0," ",VLOOKUP(YB22,PROTOKOL!$A:$F,6,FALSE))</f>
        <v xml:space="preserve"> </v>
      </c>
      <c r="YA22" s="43"/>
      <c r="YB22" s="43"/>
      <c r="YC22" s="43"/>
      <c r="YD22" s="91" t="str">
        <f>IF(YB22=0," ",(VLOOKUP(YB22,PROTOKOL!$A$1:$E$29,2,FALSE))*YC22)</f>
        <v xml:space="preserve"> </v>
      </c>
      <c r="YE22" s="175" t="str">
        <f t="shared" si="59"/>
        <v xml:space="preserve"> </v>
      </c>
      <c r="YF22" s="176" t="str">
        <f>IF(YB22=0," ",VLOOKUP(YB22,PROTOKOL!$A:$E,5,FALSE))</f>
        <v xml:space="preserve"> </v>
      </c>
      <c r="YG22" s="212" t="str">
        <f t="shared" si="206"/>
        <v xml:space="preserve"> </v>
      </c>
      <c r="YH22" s="176">
        <f t="shared" si="165"/>
        <v>0</v>
      </c>
      <c r="YI22" s="177" t="str">
        <f t="shared" si="166"/>
        <v xml:space="preserve"> </v>
      </c>
    </row>
    <row r="23" spans="1:659" ht="13.8">
      <c r="A23" s="173">
        <v>1</v>
      </c>
      <c r="B23" s="231">
        <v>1</v>
      </c>
      <c r="C23" s="174" t="str">
        <f>IF(E23=0," ",VLOOKUP(E23,PROTOKOL!$A:$F,6,FALSE))</f>
        <v>ÜRÜN KONTROL</v>
      </c>
      <c r="D23" s="43">
        <v>1</v>
      </c>
      <c r="E23" s="43">
        <v>20</v>
      </c>
      <c r="F23" s="43">
        <v>7.5</v>
      </c>
      <c r="G23" s="42">
        <f>IF(E23=0," ",(VLOOKUP(E23,PROTOKOL!$A$1:$E$29,2,FALSE))*F23)</f>
        <v>0</v>
      </c>
      <c r="H23" s="175">
        <f t="shared" si="0"/>
        <v>1</v>
      </c>
      <c r="I23" s="212" t="e">
        <f>IF(E23=0," ",VLOOKUP(E23,PROTOKOL!$A:$E,5,FALSE))</f>
        <v>#DIV/0!</v>
      </c>
      <c r="J23" s="176" t="s">
        <v>142</v>
      </c>
      <c r="K23" s="177" t="e">
        <f>IF(E23=0," ",(I23*H23))/7.5*7.5</f>
        <v>#DIV/0!</v>
      </c>
      <c r="L23" s="217" t="str">
        <f>IF(N23=0," ",VLOOKUP(N23,PROTOKOL!$A:$F,6,FALSE))</f>
        <v xml:space="preserve"> </v>
      </c>
      <c r="M23" s="43"/>
      <c r="N23" s="43"/>
      <c r="O23" s="43"/>
      <c r="P23" s="91" t="str">
        <f>IF(N23=0," ",(VLOOKUP(N23,PROTOKOL!$A$1:$E$29,2,FALSE))*O23)</f>
        <v xml:space="preserve"> </v>
      </c>
      <c r="Q23" s="175" t="str">
        <f t="shared" si="1"/>
        <v xml:space="preserve"> </v>
      </c>
      <c r="R23" s="176" t="str">
        <f>IF(N23=0," ",VLOOKUP(N23,PROTOKOL!$A:$E,5,FALSE))</f>
        <v xml:space="preserve"> </v>
      </c>
      <c r="S23" s="212" t="str">
        <f t="shared" si="61"/>
        <v xml:space="preserve"> </v>
      </c>
      <c r="T23" s="176">
        <f t="shared" si="62"/>
        <v>0</v>
      </c>
      <c r="U23" s="177" t="str">
        <f t="shared" si="63"/>
        <v xml:space="preserve"> </v>
      </c>
      <c r="W23" s="173">
        <v>1</v>
      </c>
      <c r="X23" s="231">
        <v>1</v>
      </c>
      <c r="Y23" s="174" t="str">
        <f>IF(AA23=0," ",VLOOKUP(AA23,PROTOKOL!$A:$F,6,FALSE))</f>
        <v>ÜRÜN KONTROL</v>
      </c>
      <c r="Z23" s="43">
        <v>1</v>
      </c>
      <c r="AA23" s="43">
        <v>20</v>
      </c>
      <c r="AB23" s="43">
        <v>7.5</v>
      </c>
      <c r="AC23" s="42">
        <f>IF(AA23=0," ",(VLOOKUP(AA23,PROTOKOL!$A$1:$E$29,2,FALSE))*AB23)</f>
        <v>0</v>
      </c>
      <c r="AD23" s="175">
        <f t="shared" si="2"/>
        <v>1</v>
      </c>
      <c r="AE23" s="212" t="e">
        <f>IF(AA23=0," ",VLOOKUP(AA23,PROTOKOL!$A:$E,5,FALSE))</f>
        <v>#DIV/0!</v>
      </c>
      <c r="AF23" s="176" t="s">
        <v>142</v>
      </c>
      <c r="AG23" s="177" t="e">
        <f>IF(AA23=0," ",(AE23*AD23))/7.5*7.5</f>
        <v>#DIV/0!</v>
      </c>
      <c r="AH23" s="217" t="str">
        <f>IF(AJ23=0," ",VLOOKUP(AJ23,PROTOKOL!$A:$F,6,FALSE))</f>
        <v xml:space="preserve"> </v>
      </c>
      <c r="AI23" s="43"/>
      <c r="AJ23" s="43"/>
      <c r="AK23" s="43"/>
      <c r="AL23" s="91" t="str">
        <f>IF(AJ23=0," ",(VLOOKUP(AJ23,PROTOKOL!$A$1:$E$29,2,FALSE))*AK23)</f>
        <v xml:space="preserve"> </v>
      </c>
      <c r="AM23" s="175" t="str">
        <f t="shared" si="3"/>
        <v xml:space="preserve"> </v>
      </c>
      <c r="AN23" s="176" t="str">
        <f>IF(AJ23=0," ",VLOOKUP(AJ23,PROTOKOL!$A:$E,5,FALSE))</f>
        <v xml:space="preserve"> </v>
      </c>
      <c r="AO23" s="212" t="str">
        <f t="shared" si="180"/>
        <v xml:space="preserve"> </v>
      </c>
      <c r="AP23" s="176">
        <f t="shared" si="65"/>
        <v>0</v>
      </c>
      <c r="AQ23" s="177" t="str">
        <f t="shared" si="66"/>
        <v xml:space="preserve"> </v>
      </c>
      <c r="AS23" s="173">
        <v>1</v>
      </c>
      <c r="AT23" s="231">
        <v>1</v>
      </c>
      <c r="AU23" s="174" t="str">
        <f>IF(AW23=0," ",VLOOKUP(AW23,PROTOKOL!$A:$F,6,FALSE))</f>
        <v>VAKUM TEST</v>
      </c>
      <c r="AV23" s="43">
        <v>230</v>
      </c>
      <c r="AW23" s="43">
        <v>4</v>
      </c>
      <c r="AX23" s="43">
        <v>7.5</v>
      </c>
      <c r="AY23" s="42">
        <f>IF(AW23=0," ",(VLOOKUP(AW23,PROTOKOL!$A$1:$E$29,2,FALSE))*AX23)</f>
        <v>150</v>
      </c>
      <c r="AZ23" s="175">
        <f t="shared" si="4"/>
        <v>80</v>
      </c>
      <c r="BA23" s="212">
        <f>IF(AW23=0," ",VLOOKUP(AW23,PROTOKOL!$A:$E,5,FALSE))</f>
        <v>0.44947554687499996</v>
      </c>
      <c r="BB23" s="176" t="s">
        <v>142</v>
      </c>
      <c r="BC23" s="177">
        <f t="shared" si="168"/>
        <v>35.958043749999995</v>
      </c>
      <c r="BD23" s="217" t="str">
        <f>IF(BF23=0," ",VLOOKUP(BF23,PROTOKOL!$A:$F,6,FALSE))</f>
        <v>VAKUM TEST</v>
      </c>
      <c r="BE23" s="43">
        <v>45</v>
      </c>
      <c r="BF23" s="43">
        <v>4</v>
      </c>
      <c r="BG23" s="43">
        <v>1.5</v>
      </c>
      <c r="BH23" s="91">
        <f>IF(BF23=0," ",(VLOOKUP(BF23,PROTOKOL!$A$1:$E$29,2,FALSE))*BG23)</f>
        <v>30</v>
      </c>
      <c r="BI23" s="175">
        <f t="shared" si="5"/>
        <v>15</v>
      </c>
      <c r="BJ23" s="176">
        <f>IF(BF23=0," ",VLOOKUP(BF23,PROTOKOL!$A:$E,5,FALSE))</f>
        <v>0.44947554687499996</v>
      </c>
      <c r="BK23" s="212">
        <f t="shared" si="181"/>
        <v>6.7421332031249994</v>
      </c>
      <c r="BL23" s="176">
        <f t="shared" si="67"/>
        <v>3</v>
      </c>
      <c r="BM23" s="177">
        <f t="shared" si="68"/>
        <v>13.484266406249997</v>
      </c>
      <c r="BO23" s="173">
        <v>1</v>
      </c>
      <c r="BP23" s="231">
        <v>1</v>
      </c>
      <c r="BQ23" s="174" t="str">
        <f>IF(BS23=0," ",VLOOKUP(BS23,PROTOKOL!$A:$F,6,FALSE))</f>
        <v>VAKUM TEST</v>
      </c>
      <c r="BR23" s="43">
        <v>200</v>
      </c>
      <c r="BS23" s="43">
        <v>4</v>
      </c>
      <c r="BT23" s="43">
        <v>6.5</v>
      </c>
      <c r="BU23" s="42">
        <f>IF(BS23=0," ",(VLOOKUP(BS23,PROTOKOL!$A$1:$E$29,2,FALSE))*BT23)</f>
        <v>130</v>
      </c>
      <c r="BV23" s="175">
        <f t="shared" si="6"/>
        <v>70</v>
      </c>
      <c r="BW23" s="212">
        <f>IF(BS23=0," ",VLOOKUP(BS23,PROTOKOL!$A:$E,5,FALSE))</f>
        <v>0.44947554687499996</v>
      </c>
      <c r="BX23" s="176" t="s">
        <v>142</v>
      </c>
      <c r="BY23" s="177">
        <f t="shared" si="170"/>
        <v>31.463288281249998</v>
      </c>
      <c r="BZ23" s="217" t="str">
        <f>IF(CB23=0," ",VLOOKUP(CB23,PROTOKOL!$A:$F,6,FALSE))</f>
        <v xml:space="preserve"> </v>
      </c>
      <c r="CA23" s="43"/>
      <c r="CB23" s="43"/>
      <c r="CC23" s="43"/>
      <c r="CD23" s="91" t="str">
        <f>IF(CB23=0," ",(VLOOKUP(CB23,PROTOKOL!$A$1:$E$29,2,FALSE))*CC23)</f>
        <v xml:space="preserve"> </v>
      </c>
      <c r="CE23" s="175" t="str">
        <f t="shared" si="7"/>
        <v xml:space="preserve"> </v>
      </c>
      <c r="CF23" s="176" t="str">
        <f>IF(CB23=0," ",VLOOKUP(CB23,PROTOKOL!$A:$E,5,FALSE))</f>
        <v xml:space="preserve"> </v>
      </c>
      <c r="CG23" s="212" t="str">
        <f t="shared" si="207"/>
        <v xml:space="preserve"> </v>
      </c>
      <c r="CH23" s="176">
        <f t="shared" si="70"/>
        <v>0</v>
      </c>
      <c r="CI23" s="177" t="str">
        <f t="shared" si="71"/>
        <v xml:space="preserve"> </v>
      </c>
      <c r="CK23" s="173">
        <v>1</v>
      </c>
      <c r="CL23" s="231">
        <v>1</v>
      </c>
      <c r="CM23" s="174" t="str">
        <f>IF(CO23=0," ",VLOOKUP(CO23,PROTOKOL!$A:$F,6,FALSE))</f>
        <v>WNZL. YERD.KLZ. TAŞLAMA</v>
      </c>
      <c r="CN23" s="43">
        <v>180</v>
      </c>
      <c r="CO23" s="43">
        <v>2</v>
      </c>
      <c r="CP23" s="43">
        <v>7</v>
      </c>
      <c r="CQ23" s="42">
        <f>IF(CO23=0," ",(VLOOKUP(CO23,PROTOKOL!$A$1:$E$29,2,FALSE))*CP23)</f>
        <v>115.73333333333335</v>
      </c>
      <c r="CR23" s="175">
        <f t="shared" si="8"/>
        <v>64.266666666666652</v>
      </c>
      <c r="CS23" s="212">
        <f>IF(CO23=0," ",VLOOKUP(CO23,PROTOKOL!$A:$E,5,FALSE))</f>
        <v>0.54481884469696984</v>
      </c>
      <c r="CT23" s="176" t="s">
        <v>142</v>
      </c>
      <c r="CU23" s="177">
        <f t="shared" si="171"/>
        <v>35.013691085858589</v>
      </c>
      <c r="CV23" s="217" t="str">
        <f>IF(CX23=0," ",VLOOKUP(CX23,PROTOKOL!$A:$F,6,FALSE))</f>
        <v xml:space="preserve"> </v>
      </c>
      <c r="CW23" s="43"/>
      <c r="CX23" s="43"/>
      <c r="CY23" s="43"/>
      <c r="CZ23" s="91" t="str">
        <f>IF(CX23=0," ",(VLOOKUP(CX23,PROTOKOL!$A$1:$E$29,2,FALSE))*CY23)</f>
        <v xml:space="preserve"> </v>
      </c>
      <c r="DA23" s="175" t="str">
        <f t="shared" si="9"/>
        <v xml:space="preserve"> </v>
      </c>
      <c r="DB23" s="176" t="str">
        <f>IF(CX23=0," ",VLOOKUP(CX23,PROTOKOL!$A:$E,5,FALSE))</f>
        <v xml:space="preserve"> </v>
      </c>
      <c r="DC23" s="212" t="str">
        <f t="shared" si="182"/>
        <v xml:space="preserve"> </v>
      </c>
      <c r="DD23" s="176">
        <f t="shared" si="73"/>
        <v>0</v>
      </c>
      <c r="DE23" s="177" t="str">
        <f t="shared" si="74"/>
        <v xml:space="preserve"> </v>
      </c>
      <c r="DG23" s="173">
        <v>1</v>
      </c>
      <c r="DH23" s="231">
        <v>1</v>
      </c>
      <c r="DI23" s="174" t="str">
        <f>IF(DK23=0," ",VLOOKUP(DK23,PROTOKOL!$A:$F,6,FALSE))</f>
        <v>FORKLİFT OPERATÖRÜ</v>
      </c>
      <c r="DJ23" s="43">
        <v>1</v>
      </c>
      <c r="DK23" s="43">
        <v>14</v>
      </c>
      <c r="DL23" s="43">
        <v>7.5</v>
      </c>
      <c r="DM23" s="42">
        <f>IF(DK23=0," ",(VLOOKUP(DK23,PROTOKOL!$A$1:$E$29,2,FALSE))*DL23)</f>
        <v>0</v>
      </c>
      <c r="DN23" s="175">
        <f t="shared" si="10"/>
        <v>1</v>
      </c>
      <c r="DO23" s="212">
        <f>IF(DK23=0," ",VLOOKUP(DK23,PROTOKOL!$A:$E,5,FALSE))</f>
        <v>7.5</v>
      </c>
      <c r="DP23" s="176" t="s">
        <v>142</v>
      </c>
      <c r="DQ23" s="177">
        <f>IF(DK23=0," ",(DO23*DN23))/7.5*7.5</f>
        <v>7.5</v>
      </c>
      <c r="DR23" s="217" t="str">
        <f>IF(DT23=0," ",VLOOKUP(DT23,PROTOKOL!$A:$F,6,FALSE))</f>
        <v xml:space="preserve"> </v>
      </c>
      <c r="DS23" s="43"/>
      <c r="DT23" s="43"/>
      <c r="DU23" s="43"/>
      <c r="DV23" s="91" t="str">
        <f>IF(DT23=0," ",(VLOOKUP(DT23,PROTOKOL!$A$1:$E$29,2,FALSE))*DU23)</f>
        <v xml:space="preserve"> </v>
      </c>
      <c r="DW23" s="175" t="str">
        <f t="shared" si="11"/>
        <v xml:space="preserve"> </v>
      </c>
      <c r="DX23" s="176" t="str">
        <f>IF(DT23=0," ",VLOOKUP(DT23,PROTOKOL!$A:$E,5,FALSE))</f>
        <v xml:space="preserve"> </v>
      </c>
      <c r="DY23" s="212" t="str">
        <f t="shared" si="183"/>
        <v xml:space="preserve"> </v>
      </c>
      <c r="DZ23" s="176">
        <f t="shared" si="77"/>
        <v>0</v>
      </c>
      <c r="EA23" s="177" t="str">
        <f t="shared" si="78"/>
        <v xml:space="preserve"> </v>
      </c>
      <c r="EC23" s="173">
        <v>1</v>
      </c>
      <c r="ED23" s="231">
        <v>1</v>
      </c>
      <c r="EE23" s="174" t="str">
        <f>IF(EG23=0," ",VLOOKUP(EG23,PROTOKOL!$A:$F,6,FALSE))</f>
        <v>FORKLİFT OPERATÖRÜ</v>
      </c>
      <c r="EF23" s="43">
        <v>1</v>
      </c>
      <c r="EG23" s="43">
        <v>14</v>
      </c>
      <c r="EH23" s="43">
        <v>7.5</v>
      </c>
      <c r="EI23" s="42">
        <f>IF(EG23=0," ",(VLOOKUP(EG23,PROTOKOL!$A$1:$E$29,2,FALSE))*EH23)</f>
        <v>0</v>
      </c>
      <c r="EJ23" s="175">
        <f t="shared" si="12"/>
        <v>1</v>
      </c>
      <c r="EK23" s="212">
        <f>IF(EG23=0," ",VLOOKUP(EG23,PROTOKOL!$A:$E,5,FALSE))</f>
        <v>7.5</v>
      </c>
      <c r="EL23" s="176" t="s">
        <v>142</v>
      </c>
      <c r="EM23" s="177">
        <f>IF(EG23=0," ",(EK23*EJ23))/7.5*7.5</f>
        <v>7.5</v>
      </c>
      <c r="EN23" s="217" t="str">
        <f>IF(EP23=0," ",VLOOKUP(EP23,PROTOKOL!$A:$F,6,FALSE))</f>
        <v xml:space="preserve"> </v>
      </c>
      <c r="EO23" s="43"/>
      <c r="EP23" s="43"/>
      <c r="EQ23" s="43"/>
      <c r="ER23" s="91" t="str">
        <f>IF(EP23=0," ",(VLOOKUP(EP23,PROTOKOL!$A$1:$E$29,2,FALSE))*EQ23)</f>
        <v xml:space="preserve"> </v>
      </c>
      <c r="ES23" s="175" t="str">
        <f t="shared" si="13"/>
        <v xml:space="preserve"> </v>
      </c>
      <c r="ET23" s="176" t="str">
        <f>IF(EP23=0," ",VLOOKUP(EP23,PROTOKOL!$A:$E,5,FALSE))</f>
        <v xml:space="preserve"> </v>
      </c>
      <c r="EU23" s="212" t="str">
        <f t="shared" si="184"/>
        <v xml:space="preserve"> </v>
      </c>
      <c r="EV23" s="176">
        <f t="shared" si="81"/>
        <v>0</v>
      </c>
      <c r="EW23" s="177" t="str">
        <f t="shared" si="82"/>
        <v xml:space="preserve"> </v>
      </c>
      <c r="EY23" s="173">
        <v>1</v>
      </c>
      <c r="EZ23" s="231">
        <v>1</v>
      </c>
      <c r="FA23" s="174" t="str">
        <f>IF(FC23=0," ",VLOOKUP(FC23,PROTOKOL!$A:$F,6,FALSE))</f>
        <v>VAKUM TEST</v>
      </c>
      <c r="FB23" s="43">
        <v>230</v>
      </c>
      <c r="FC23" s="43">
        <v>4</v>
      </c>
      <c r="FD23" s="43">
        <v>7.5</v>
      </c>
      <c r="FE23" s="42">
        <f>IF(FC23=0," ",(VLOOKUP(FC23,PROTOKOL!$A$1:$E$29,2,FALSE))*FD23)</f>
        <v>150</v>
      </c>
      <c r="FF23" s="175">
        <f t="shared" si="14"/>
        <v>80</v>
      </c>
      <c r="FG23" s="212">
        <f>IF(FC23=0," ",VLOOKUP(FC23,PROTOKOL!$A:$E,5,FALSE))</f>
        <v>0.44947554687499996</v>
      </c>
      <c r="FH23" s="176" t="s">
        <v>142</v>
      </c>
      <c r="FI23" s="177">
        <f t="shared" si="83"/>
        <v>35.958043749999995</v>
      </c>
      <c r="FJ23" s="217" t="str">
        <f>IF(FL23=0," ",VLOOKUP(FL23,PROTOKOL!$A:$F,6,FALSE))</f>
        <v xml:space="preserve"> </v>
      </c>
      <c r="FK23" s="43"/>
      <c r="FL23" s="43"/>
      <c r="FM23" s="43"/>
      <c r="FN23" s="91" t="str">
        <f>IF(FL23=0," ",(VLOOKUP(FL23,PROTOKOL!$A$1:$E$29,2,FALSE))*FM23)</f>
        <v xml:space="preserve"> </v>
      </c>
      <c r="FO23" s="175" t="str">
        <f t="shared" si="15"/>
        <v xml:space="preserve"> </v>
      </c>
      <c r="FP23" s="176" t="str">
        <f>IF(FL23=0," ",VLOOKUP(FL23,PROTOKOL!$A:$E,5,FALSE))</f>
        <v xml:space="preserve"> </v>
      </c>
      <c r="FQ23" s="212" t="str">
        <f t="shared" si="185"/>
        <v xml:space="preserve"> </v>
      </c>
      <c r="FR23" s="176">
        <f t="shared" si="85"/>
        <v>0</v>
      </c>
      <c r="FS23" s="177" t="str">
        <f t="shared" si="86"/>
        <v xml:space="preserve"> </v>
      </c>
      <c r="FU23" s="173">
        <v>1</v>
      </c>
      <c r="FV23" s="231">
        <v>1</v>
      </c>
      <c r="FW23" s="174" t="str">
        <f>IF(FY23=0," ",VLOOKUP(FY23,PROTOKOL!$A:$F,6,FALSE))</f>
        <v>PERDE KESME SULU SİST.</v>
      </c>
      <c r="FX23" s="43">
        <v>153</v>
      </c>
      <c r="FY23" s="43">
        <v>8</v>
      </c>
      <c r="FZ23" s="43">
        <v>7.5</v>
      </c>
      <c r="GA23" s="42">
        <f>IF(FY23=0," ",(VLOOKUP(FY23,PROTOKOL!$A$1:$E$29,2,FALSE))*FZ23)</f>
        <v>98</v>
      </c>
      <c r="GB23" s="175">
        <f t="shared" si="16"/>
        <v>55</v>
      </c>
      <c r="GC23" s="212">
        <f>IF(FY23=0," ",VLOOKUP(FY23,PROTOKOL!$A:$E,5,FALSE))</f>
        <v>0.69150084134615386</v>
      </c>
      <c r="GD23" s="176" t="s">
        <v>142</v>
      </c>
      <c r="GE23" s="177">
        <f t="shared" si="87"/>
        <v>38.032546274038459</v>
      </c>
      <c r="GF23" s="217" t="str">
        <f>IF(GH23=0," ",VLOOKUP(GH23,PROTOKOL!$A:$F,6,FALSE))</f>
        <v xml:space="preserve"> </v>
      </c>
      <c r="GG23" s="43"/>
      <c r="GH23" s="43"/>
      <c r="GI23" s="43"/>
      <c r="GJ23" s="91" t="str">
        <f>IF(GH23=0," ",(VLOOKUP(GH23,PROTOKOL!$A$1:$E$29,2,FALSE))*GI23)</f>
        <v xml:space="preserve"> </v>
      </c>
      <c r="GK23" s="175" t="str">
        <f t="shared" si="17"/>
        <v xml:space="preserve"> </v>
      </c>
      <c r="GL23" s="176" t="str">
        <f>IF(GH23=0," ",VLOOKUP(GH23,PROTOKOL!$A:$E,5,FALSE))</f>
        <v xml:space="preserve"> </v>
      </c>
      <c r="GM23" s="212" t="str">
        <f t="shared" si="186"/>
        <v xml:space="preserve"> </v>
      </c>
      <c r="GN23" s="176">
        <f t="shared" si="89"/>
        <v>0</v>
      </c>
      <c r="GO23" s="177" t="str">
        <f t="shared" si="90"/>
        <v xml:space="preserve"> </v>
      </c>
      <c r="GQ23" s="173">
        <v>1</v>
      </c>
      <c r="GR23" s="231">
        <v>1</v>
      </c>
      <c r="GS23" s="174" t="str">
        <f>IF(GU23=0," ",VLOOKUP(GU23,PROTOKOL!$A:$F,6,FALSE))</f>
        <v>ÜRÜN KONTROL</v>
      </c>
      <c r="GT23" s="43">
        <v>1</v>
      </c>
      <c r="GU23" s="43">
        <v>20</v>
      </c>
      <c r="GV23" s="43">
        <v>7.5</v>
      </c>
      <c r="GW23" s="42">
        <f>IF(GU23=0," ",(VLOOKUP(GU23,PROTOKOL!$A$1:$E$29,2,FALSE))*GV23)</f>
        <v>0</v>
      </c>
      <c r="GX23" s="175">
        <f t="shared" si="18"/>
        <v>1</v>
      </c>
      <c r="GY23" s="212" t="e">
        <f>IF(GU23=0," ",VLOOKUP(GU23,PROTOKOL!$A:$E,5,FALSE))</f>
        <v>#DIV/0!</v>
      </c>
      <c r="GZ23" s="176" t="s">
        <v>142</v>
      </c>
      <c r="HA23" s="177" t="e">
        <f>IF(GU23=0," ",(GY23*GX23))/7.5*7.5</f>
        <v>#DIV/0!</v>
      </c>
      <c r="HB23" s="217" t="str">
        <f>IF(HD23=0," ",VLOOKUP(HD23,PROTOKOL!$A:$F,6,FALSE))</f>
        <v xml:space="preserve"> </v>
      </c>
      <c r="HC23" s="43"/>
      <c r="HD23" s="43"/>
      <c r="HE23" s="43"/>
      <c r="HF23" s="91" t="str">
        <f>IF(HD23=0," ",(VLOOKUP(HD23,PROTOKOL!$A$1:$E$29,2,FALSE))*HE23)</f>
        <v xml:space="preserve"> </v>
      </c>
      <c r="HG23" s="175" t="str">
        <f t="shared" si="19"/>
        <v xml:space="preserve"> </v>
      </c>
      <c r="HH23" s="176" t="str">
        <f>IF(HD23=0," ",VLOOKUP(HD23,PROTOKOL!$A:$E,5,FALSE))</f>
        <v xml:space="preserve"> </v>
      </c>
      <c r="HI23" s="212" t="str">
        <f t="shared" si="187"/>
        <v xml:space="preserve"> </v>
      </c>
      <c r="HJ23" s="176">
        <f t="shared" si="92"/>
        <v>0</v>
      </c>
      <c r="HK23" s="177" t="str">
        <f t="shared" si="93"/>
        <v xml:space="preserve"> </v>
      </c>
      <c r="HM23" s="173">
        <v>1</v>
      </c>
      <c r="HN23" s="231">
        <v>1</v>
      </c>
      <c r="HO23" s="174" t="str">
        <f>IF(HQ23=0," ",VLOOKUP(HQ23,PROTOKOL!$A:$F,6,FALSE))</f>
        <v>PANTOGRAF KLOZET  PİSUAR  TAŞLAMA</v>
      </c>
      <c r="HP23" s="43">
        <v>107</v>
      </c>
      <c r="HQ23" s="43">
        <v>10</v>
      </c>
      <c r="HR23" s="43">
        <v>7.5</v>
      </c>
      <c r="HS23" s="42">
        <f>IF(HQ23=0," ",(VLOOKUP(HQ23,PROTOKOL!$A$1:$E$29,2,FALSE))*HR23)</f>
        <v>65</v>
      </c>
      <c r="HT23" s="175">
        <f t="shared" si="20"/>
        <v>42</v>
      </c>
      <c r="HU23" s="212">
        <f>IF(HQ23=0," ",VLOOKUP(HQ23,PROTOKOL!$A:$E,5,FALSE))</f>
        <v>1.0273726785714283</v>
      </c>
      <c r="HV23" s="176" t="s">
        <v>142</v>
      </c>
      <c r="HW23" s="177">
        <f t="shared" si="94"/>
        <v>43.149652499999988</v>
      </c>
      <c r="HX23" s="217" t="str">
        <f>IF(HZ23=0," ",VLOOKUP(HZ23,PROTOKOL!$A:$F,6,FALSE))</f>
        <v xml:space="preserve"> </v>
      </c>
      <c r="HY23" s="43"/>
      <c r="HZ23" s="43"/>
      <c r="IA23" s="43"/>
      <c r="IB23" s="91" t="str">
        <f>IF(HZ23=0," ",(VLOOKUP(HZ23,PROTOKOL!$A$1:$E$29,2,FALSE))*IA23)</f>
        <v xml:space="preserve"> </v>
      </c>
      <c r="IC23" s="175" t="str">
        <f t="shared" si="21"/>
        <v xml:space="preserve"> </v>
      </c>
      <c r="ID23" s="176" t="str">
        <f>IF(HZ23=0," ",VLOOKUP(HZ23,PROTOKOL!$A:$E,5,FALSE))</f>
        <v xml:space="preserve"> </v>
      </c>
      <c r="IE23" s="212" t="str">
        <f t="shared" si="208"/>
        <v xml:space="preserve"> </v>
      </c>
      <c r="IF23" s="176">
        <f t="shared" si="96"/>
        <v>0</v>
      </c>
      <c r="IG23" s="177" t="str">
        <f t="shared" si="97"/>
        <v xml:space="preserve"> </v>
      </c>
      <c r="II23" s="173">
        <v>1</v>
      </c>
      <c r="IJ23" s="231">
        <v>1</v>
      </c>
      <c r="IK23" s="174" t="str">
        <f>IF(IM23=0," ",VLOOKUP(IM23,PROTOKOL!$A:$F,6,FALSE))</f>
        <v>VAKUM TEST</v>
      </c>
      <c r="IL23" s="43">
        <v>180</v>
      </c>
      <c r="IM23" s="43">
        <v>4</v>
      </c>
      <c r="IN23" s="43">
        <v>6</v>
      </c>
      <c r="IO23" s="42">
        <f>IF(IM23=0," ",(VLOOKUP(IM23,PROTOKOL!$A$1:$E$29,2,FALSE))*IN23)</f>
        <v>120</v>
      </c>
      <c r="IP23" s="175">
        <f t="shared" si="22"/>
        <v>60</v>
      </c>
      <c r="IQ23" s="212">
        <f>IF(IM23=0," ",VLOOKUP(IM23,PROTOKOL!$A:$E,5,FALSE))</f>
        <v>0.44947554687499996</v>
      </c>
      <c r="IR23" s="176" t="s">
        <v>142</v>
      </c>
      <c r="IS23" s="177">
        <f t="shared" si="98"/>
        <v>26.968532812499998</v>
      </c>
      <c r="IT23" s="217" t="str">
        <f>IF(IV23=0," ",VLOOKUP(IV23,PROTOKOL!$A:$F,6,FALSE))</f>
        <v xml:space="preserve"> </v>
      </c>
      <c r="IU23" s="43"/>
      <c r="IV23" s="43"/>
      <c r="IW23" s="43"/>
      <c r="IX23" s="91" t="str">
        <f>IF(IV23=0," ",(VLOOKUP(IV23,PROTOKOL!$A$1:$E$29,2,FALSE))*IW23)</f>
        <v xml:space="preserve"> </v>
      </c>
      <c r="IY23" s="175" t="str">
        <f t="shared" si="23"/>
        <v xml:space="preserve"> </v>
      </c>
      <c r="IZ23" s="176" t="str">
        <f>IF(IV23=0," ",VLOOKUP(IV23,PROTOKOL!$A:$E,5,FALSE))</f>
        <v xml:space="preserve"> </v>
      </c>
      <c r="JA23" s="212" t="str">
        <f t="shared" si="188"/>
        <v xml:space="preserve"> </v>
      </c>
      <c r="JB23" s="176">
        <f t="shared" si="100"/>
        <v>0</v>
      </c>
      <c r="JC23" s="177" t="str">
        <f t="shared" si="101"/>
        <v xml:space="preserve"> </v>
      </c>
      <c r="JE23" s="173">
        <v>1</v>
      </c>
      <c r="JF23" s="231">
        <v>1</v>
      </c>
      <c r="JG23" s="174" t="str">
        <f>IF(JI23=0," ",VLOOKUP(JI23,PROTOKOL!$A:$F,6,FALSE))</f>
        <v>WNZL. LAV. VE DUV. ASMA KLZ</v>
      </c>
      <c r="JH23" s="43">
        <v>220</v>
      </c>
      <c r="JI23" s="43">
        <v>1</v>
      </c>
      <c r="JJ23" s="43">
        <v>7.5</v>
      </c>
      <c r="JK23" s="42">
        <f>IF(JI23=0," ",(VLOOKUP(JI23,PROTOKOL!$A$1:$E$29,2,FALSE))*JJ23)</f>
        <v>144</v>
      </c>
      <c r="JL23" s="175">
        <f t="shared" si="24"/>
        <v>76</v>
      </c>
      <c r="JM23" s="212">
        <f>IF(JI23=0," ",VLOOKUP(JI23,PROTOKOL!$A:$E,5,FALSE))</f>
        <v>0.4731321546052632</v>
      </c>
      <c r="JN23" s="176" t="s">
        <v>142</v>
      </c>
      <c r="JO23" s="177">
        <f t="shared" si="102"/>
        <v>35.958043750000002</v>
      </c>
      <c r="JP23" s="217" t="str">
        <f>IF(JR23=0," ",VLOOKUP(JR23,PROTOKOL!$A:$F,6,FALSE))</f>
        <v xml:space="preserve"> </v>
      </c>
      <c r="JQ23" s="43"/>
      <c r="JR23" s="43"/>
      <c r="JS23" s="43"/>
      <c r="JT23" s="91" t="str">
        <f>IF(JR23=0," ",(VLOOKUP(JR23,PROTOKOL!$A$1:$E$29,2,FALSE))*JS23)</f>
        <v xml:space="preserve"> </v>
      </c>
      <c r="JU23" s="175" t="str">
        <f t="shared" si="25"/>
        <v xml:space="preserve"> </v>
      </c>
      <c r="JV23" s="176" t="str">
        <f>IF(JR23=0," ",VLOOKUP(JR23,PROTOKOL!$A:$E,5,FALSE))</f>
        <v xml:space="preserve"> </v>
      </c>
      <c r="JW23" s="212" t="str">
        <f t="shared" si="189"/>
        <v xml:space="preserve"> </v>
      </c>
      <c r="JX23" s="176">
        <f t="shared" si="104"/>
        <v>0</v>
      </c>
      <c r="JY23" s="177" t="str">
        <f t="shared" si="105"/>
        <v xml:space="preserve"> </v>
      </c>
      <c r="KA23" s="173">
        <v>1</v>
      </c>
      <c r="KB23" s="231">
        <v>1</v>
      </c>
      <c r="KC23" s="174" t="str">
        <f>IF(KE23=0," ",VLOOKUP(KE23,PROTOKOL!$A:$F,6,FALSE))</f>
        <v>ÜRÜN KONTROL</v>
      </c>
      <c r="KD23" s="43">
        <v>1</v>
      </c>
      <c r="KE23" s="43">
        <v>20</v>
      </c>
      <c r="KF23" s="43">
        <v>7.5</v>
      </c>
      <c r="KG23" s="42">
        <f>IF(KE23=0," ",(VLOOKUP(KE23,PROTOKOL!$A$1:$E$29,2,FALSE))*KF23)</f>
        <v>0</v>
      </c>
      <c r="KH23" s="175">
        <f t="shared" si="26"/>
        <v>1</v>
      </c>
      <c r="KI23" s="212" t="e">
        <f>IF(KE23=0," ",VLOOKUP(KE23,PROTOKOL!$A:$E,5,FALSE))</f>
        <v>#DIV/0!</v>
      </c>
      <c r="KJ23" s="176" t="s">
        <v>142</v>
      </c>
      <c r="KK23" s="177" t="e">
        <f>IF(KE23=0," ",(KI23*KH23))/7.5*7.5</f>
        <v>#DIV/0!</v>
      </c>
      <c r="KL23" s="217" t="str">
        <f>IF(KN23=0," ",VLOOKUP(KN23,PROTOKOL!$A:$F,6,FALSE))</f>
        <v xml:space="preserve"> </v>
      </c>
      <c r="KM23" s="43"/>
      <c r="KN23" s="43"/>
      <c r="KO23" s="43"/>
      <c r="KP23" s="91" t="str">
        <f>IF(KN23=0," ",(VLOOKUP(KN23,PROTOKOL!$A$1:$E$29,2,FALSE))*KO23)</f>
        <v xml:space="preserve"> </v>
      </c>
      <c r="KQ23" s="175" t="str">
        <f t="shared" si="27"/>
        <v xml:space="preserve"> </v>
      </c>
      <c r="KR23" s="176" t="str">
        <f>IF(KN23=0," ",VLOOKUP(KN23,PROTOKOL!$A:$E,5,FALSE))</f>
        <v xml:space="preserve"> </v>
      </c>
      <c r="KS23" s="212" t="str">
        <f t="shared" si="190"/>
        <v xml:space="preserve"> </v>
      </c>
      <c r="KT23" s="176">
        <f t="shared" si="106"/>
        <v>0</v>
      </c>
      <c r="KU23" s="177" t="str">
        <f t="shared" si="107"/>
        <v xml:space="preserve"> </v>
      </c>
      <c r="KW23" s="173">
        <v>1</v>
      </c>
      <c r="KX23" s="231">
        <v>1</v>
      </c>
      <c r="KY23" s="174" t="str">
        <f>IF(LA23=0," ",VLOOKUP(LA23,PROTOKOL!$A:$F,6,FALSE))</f>
        <v>SIZDIRMAZLIK TAMİR</v>
      </c>
      <c r="KZ23" s="43">
        <v>121</v>
      </c>
      <c r="LA23" s="43">
        <v>12</v>
      </c>
      <c r="LB23" s="43">
        <v>7.5</v>
      </c>
      <c r="LC23" s="42">
        <f>IF(LA23=0," ",(VLOOKUP(LA23,PROTOKOL!$A$1:$E$29,2,FALSE))*LB23)</f>
        <v>78</v>
      </c>
      <c r="LD23" s="175">
        <f t="shared" si="28"/>
        <v>43</v>
      </c>
      <c r="LE23" s="212">
        <f>IF(LA23=0," ",VLOOKUP(LA23,PROTOKOL!$A:$E,5,FALSE))</f>
        <v>0.8561438988095238</v>
      </c>
      <c r="LF23" s="176" t="s">
        <v>142</v>
      </c>
      <c r="LG23" s="177">
        <f t="shared" si="108"/>
        <v>36.814187648809522</v>
      </c>
      <c r="LH23" s="217" t="str">
        <f>IF(LJ23=0," ",VLOOKUP(LJ23,PROTOKOL!$A:$F,6,FALSE))</f>
        <v xml:space="preserve"> </v>
      </c>
      <c r="LI23" s="43"/>
      <c r="LJ23" s="43"/>
      <c r="LK23" s="43"/>
      <c r="LL23" s="91" t="str">
        <f>IF(LJ23=0," ",(VLOOKUP(LJ23,PROTOKOL!$A$1:$E$29,2,FALSE))*LK23)</f>
        <v xml:space="preserve"> </v>
      </c>
      <c r="LM23" s="175" t="str">
        <f t="shared" si="29"/>
        <v xml:space="preserve"> </v>
      </c>
      <c r="LN23" s="176" t="str">
        <f>IF(LJ23=0," ",VLOOKUP(LJ23,PROTOKOL!$A:$E,5,FALSE))</f>
        <v xml:space="preserve"> </v>
      </c>
      <c r="LO23" s="212" t="str">
        <f t="shared" si="191"/>
        <v xml:space="preserve"> </v>
      </c>
      <c r="LP23" s="176">
        <f t="shared" si="110"/>
        <v>0</v>
      </c>
      <c r="LQ23" s="177" t="str">
        <f t="shared" si="111"/>
        <v xml:space="preserve"> </v>
      </c>
      <c r="LS23" s="173">
        <v>1</v>
      </c>
      <c r="LT23" s="231">
        <v>1</v>
      </c>
      <c r="LU23" s="174" t="str">
        <f>IF(LW23=0," ",VLOOKUP(LW23,PROTOKOL!$A:$F,6,FALSE))</f>
        <v>VİTRA CLEAN</v>
      </c>
      <c r="LV23" s="43">
        <v>91</v>
      </c>
      <c r="LW23" s="43">
        <v>13</v>
      </c>
      <c r="LX23" s="43">
        <v>7.5</v>
      </c>
      <c r="LY23" s="42">
        <f>IF(LW23=0," ",(VLOOKUP(LW23,PROTOKOL!$A$1:$E$29,2,FALSE))*LX23)</f>
        <v>59</v>
      </c>
      <c r="LZ23" s="175">
        <f t="shared" si="30"/>
        <v>32</v>
      </c>
      <c r="MA23" s="212">
        <f>IF(LW23=0," ",VLOOKUP(LW23,PROTOKOL!$A:$E,5,FALSE))</f>
        <v>1.1599368951612903</v>
      </c>
      <c r="MB23" s="176" t="s">
        <v>142</v>
      </c>
      <c r="MC23" s="177">
        <f t="shared" si="175"/>
        <v>37.117980645161289</v>
      </c>
      <c r="MD23" s="217" t="str">
        <f>IF(MF23=0," ",VLOOKUP(MF23,PROTOKOL!$A:$F,6,FALSE))</f>
        <v>ÜRÜN KONTROL</v>
      </c>
      <c r="ME23" s="43">
        <v>1</v>
      </c>
      <c r="MF23" s="43">
        <v>20</v>
      </c>
      <c r="MG23" s="43">
        <v>2.5</v>
      </c>
      <c r="MH23" s="91">
        <f>IF(MF23=0," ",(VLOOKUP(MF23,PROTOKOL!$A$1:$E$29,2,FALSE))*MG23)</f>
        <v>0</v>
      </c>
      <c r="MI23" s="175">
        <f t="shared" si="31"/>
        <v>1</v>
      </c>
      <c r="MJ23" s="176" t="e">
        <f>IF(MF23=0," ",VLOOKUP(MF23,PROTOKOL!$A:$E,5,FALSE))</f>
        <v>#DIV/0!</v>
      </c>
      <c r="MK23" s="212" t="e">
        <f>IF(MF23=0," ",(MI23*MJ23))/7.5*2.5</f>
        <v>#DIV/0!</v>
      </c>
      <c r="ML23" s="176">
        <f t="shared" si="113"/>
        <v>5</v>
      </c>
      <c r="MM23" s="177" t="e">
        <f t="shared" si="114"/>
        <v>#DIV/0!</v>
      </c>
      <c r="MO23" s="173">
        <v>1</v>
      </c>
      <c r="MP23" s="231">
        <v>1</v>
      </c>
      <c r="MQ23" s="174" t="s">
        <v>143</v>
      </c>
      <c r="MR23" s="43"/>
      <c r="MS23" s="43"/>
      <c r="MT23" s="43"/>
      <c r="MU23" s="42" t="str">
        <f>IF(MS23=0," ",(VLOOKUP(MS23,PROTOKOL!$A$1:$E$29,2,FALSE))*MT23)</f>
        <v xml:space="preserve"> </v>
      </c>
      <c r="MV23" s="175" t="str">
        <f t="shared" si="32"/>
        <v xml:space="preserve"> </v>
      </c>
      <c r="MW23" s="212" t="str">
        <f>IF(MS23=0," ",VLOOKUP(MS23,PROTOKOL!$A:$E,5,FALSE))</f>
        <v xml:space="preserve"> </v>
      </c>
      <c r="MX23" s="176" t="s">
        <v>142</v>
      </c>
      <c r="MY23" s="177" t="str">
        <f t="shared" si="115"/>
        <v xml:space="preserve"> </v>
      </c>
      <c r="MZ23" s="217" t="str">
        <f>IF(NB23=0," ",VLOOKUP(NB23,PROTOKOL!$A:$F,6,FALSE))</f>
        <v xml:space="preserve"> </v>
      </c>
      <c r="NA23" s="43"/>
      <c r="NB23" s="43"/>
      <c r="NC23" s="43"/>
      <c r="ND23" s="91" t="str">
        <f>IF(NB23=0," ",(VLOOKUP(NB23,PROTOKOL!$A$1:$E$29,2,FALSE))*NC23)</f>
        <v xml:space="preserve"> </v>
      </c>
      <c r="NE23" s="175" t="str">
        <f t="shared" si="33"/>
        <v xml:space="preserve"> </v>
      </c>
      <c r="NF23" s="176" t="str">
        <f>IF(NB23=0," ",VLOOKUP(NB23,PROTOKOL!$A:$E,5,FALSE))</f>
        <v xml:space="preserve"> </v>
      </c>
      <c r="NG23" s="212" t="str">
        <f t="shared" si="193"/>
        <v xml:space="preserve"> </v>
      </c>
      <c r="NH23" s="176">
        <f t="shared" si="117"/>
        <v>0</v>
      </c>
      <c r="NI23" s="177" t="str">
        <f t="shared" si="118"/>
        <v xml:space="preserve"> </v>
      </c>
      <c r="NK23" s="173">
        <v>1</v>
      </c>
      <c r="NL23" s="231">
        <v>1</v>
      </c>
      <c r="NM23" s="174" t="str">
        <f>IF(NO23=0," ",VLOOKUP(NO23,PROTOKOL!$A:$F,6,FALSE))</f>
        <v>PERDE KESME SULU SİST.</v>
      </c>
      <c r="NN23" s="43">
        <v>155</v>
      </c>
      <c r="NO23" s="43">
        <v>8</v>
      </c>
      <c r="NP23" s="43">
        <v>7.5</v>
      </c>
      <c r="NQ23" s="42">
        <f>IF(NO23=0," ",(VLOOKUP(NO23,PROTOKOL!$A$1:$E$29,2,FALSE))*NP23)</f>
        <v>98</v>
      </c>
      <c r="NR23" s="175">
        <f t="shared" si="34"/>
        <v>57</v>
      </c>
      <c r="NS23" s="212">
        <f>IF(NO23=0," ",VLOOKUP(NO23,PROTOKOL!$A:$E,5,FALSE))</f>
        <v>0.69150084134615386</v>
      </c>
      <c r="NT23" s="176" t="s">
        <v>142</v>
      </c>
      <c r="NU23" s="177">
        <f t="shared" si="119"/>
        <v>39.415547956730769</v>
      </c>
      <c r="NV23" s="217" t="str">
        <f>IF(NX23=0," ",VLOOKUP(NX23,PROTOKOL!$A:$F,6,FALSE))</f>
        <v xml:space="preserve"> </v>
      </c>
      <c r="NW23" s="43"/>
      <c r="NX23" s="43"/>
      <c r="NY23" s="43"/>
      <c r="NZ23" s="91" t="str">
        <f>IF(NX23=0," ",(VLOOKUP(NX23,PROTOKOL!$A$1:$E$29,2,FALSE))*NY23)</f>
        <v xml:space="preserve"> </v>
      </c>
      <c r="OA23" s="175" t="str">
        <f t="shared" si="35"/>
        <v xml:space="preserve"> </v>
      </c>
      <c r="OB23" s="176" t="str">
        <f>IF(NX23=0," ",VLOOKUP(NX23,PROTOKOL!$A:$E,5,FALSE))</f>
        <v xml:space="preserve"> </v>
      </c>
      <c r="OC23" s="212" t="str">
        <f t="shared" si="194"/>
        <v xml:space="preserve"> </v>
      </c>
      <c r="OD23" s="176">
        <f t="shared" si="120"/>
        <v>0</v>
      </c>
      <c r="OE23" s="177" t="str">
        <f t="shared" si="121"/>
        <v xml:space="preserve"> </v>
      </c>
      <c r="OG23" s="173">
        <v>1</v>
      </c>
      <c r="OH23" s="231">
        <v>1</v>
      </c>
      <c r="OI23" s="174" t="s">
        <v>143</v>
      </c>
      <c r="OJ23" s="43"/>
      <c r="OK23" s="43"/>
      <c r="OL23" s="43"/>
      <c r="OM23" s="42" t="str">
        <f>IF(OK23=0," ",(VLOOKUP(OK23,PROTOKOL!$A$1:$E$29,2,FALSE))*OL23)</f>
        <v xml:space="preserve"> </v>
      </c>
      <c r="ON23" s="175" t="str">
        <f t="shared" si="36"/>
        <v xml:space="preserve"> </v>
      </c>
      <c r="OO23" s="212" t="str">
        <f>IF(OK23=0," ",VLOOKUP(OK23,PROTOKOL!$A:$E,5,FALSE))</f>
        <v xml:space="preserve"> </v>
      </c>
      <c r="OP23" s="176" t="s">
        <v>142</v>
      </c>
      <c r="OQ23" s="177" t="str">
        <f t="shared" si="177"/>
        <v xml:space="preserve"> </v>
      </c>
      <c r="OR23" s="217" t="str">
        <f>IF(OT23=0," ",VLOOKUP(OT23,PROTOKOL!$A:$F,6,FALSE))</f>
        <v xml:space="preserve"> </v>
      </c>
      <c r="OS23" s="43"/>
      <c r="OT23" s="43"/>
      <c r="OU23" s="43"/>
      <c r="OV23" s="91" t="str">
        <f>IF(OT23=0," ",(VLOOKUP(OT23,PROTOKOL!$A$1:$E$29,2,FALSE))*OU23)</f>
        <v xml:space="preserve"> </v>
      </c>
      <c r="OW23" s="175" t="str">
        <f t="shared" si="37"/>
        <v xml:space="preserve"> </v>
      </c>
      <c r="OX23" s="176" t="str">
        <f>IF(OT23=0," ",VLOOKUP(OT23,PROTOKOL!$A:$E,5,FALSE))</f>
        <v xml:space="preserve"> </v>
      </c>
      <c r="OY23" s="212" t="str">
        <f t="shared" si="195"/>
        <v xml:space="preserve"> </v>
      </c>
      <c r="OZ23" s="176">
        <f t="shared" si="123"/>
        <v>0</v>
      </c>
      <c r="PA23" s="177" t="str">
        <f t="shared" si="124"/>
        <v xml:space="preserve"> </v>
      </c>
      <c r="PC23" s="173">
        <v>1</v>
      </c>
      <c r="PD23" s="231">
        <v>1</v>
      </c>
      <c r="PE23" s="174" t="str">
        <f>IF(PG23=0," ",VLOOKUP(PG23,PROTOKOL!$A:$F,6,FALSE))</f>
        <v>PERDE KESME SULU SİST.</v>
      </c>
      <c r="PF23" s="43">
        <v>153</v>
      </c>
      <c r="PG23" s="43">
        <v>8</v>
      </c>
      <c r="PH23" s="43">
        <v>7.5</v>
      </c>
      <c r="PI23" s="42">
        <f>IF(PG23=0," ",(VLOOKUP(PG23,PROTOKOL!$A$1:$E$29,2,FALSE))*PH23)</f>
        <v>98</v>
      </c>
      <c r="PJ23" s="175">
        <f t="shared" si="38"/>
        <v>55</v>
      </c>
      <c r="PK23" s="212">
        <f>IF(PG23=0," ",VLOOKUP(PG23,PROTOKOL!$A:$E,5,FALSE))</f>
        <v>0.69150084134615386</v>
      </c>
      <c r="PL23" s="176" t="s">
        <v>142</v>
      </c>
      <c r="PM23" s="177">
        <f t="shared" si="178"/>
        <v>38.032546274038459</v>
      </c>
      <c r="PN23" s="217" t="str">
        <f>IF(PP23=0," ",VLOOKUP(PP23,PROTOKOL!$A:$F,6,FALSE))</f>
        <v xml:space="preserve"> </v>
      </c>
      <c r="PO23" s="43"/>
      <c r="PP23" s="43"/>
      <c r="PQ23" s="43"/>
      <c r="PR23" s="91" t="str">
        <f>IF(PP23=0," ",(VLOOKUP(PP23,PROTOKOL!$A$1:$E$29,2,FALSE))*PQ23)</f>
        <v xml:space="preserve"> </v>
      </c>
      <c r="PS23" s="175" t="str">
        <f t="shared" si="39"/>
        <v xml:space="preserve"> </v>
      </c>
      <c r="PT23" s="176" t="str">
        <f>IF(PP23=0," ",VLOOKUP(PP23,PROTOKOL!$A:$E,5,FALSE))</f>
        <v xml:space="preserve"> </v>
      </c>
      <c r="PU23" s="212" t="str">
        <f t="shared" si="196"/>
        <v xml:space="preserve"> </v>
      </c>
      <c r="PV23" s="176">
        <f t="shared" si="126"/>
        <v>0</v>
      </c>
      <c r="PW23" s="177" t="str">
        <f t="shared" si="127"/>
        <v xml:space="preserve"> </v>
      </c>
      <c r="PY23" s="173">
        <v>1</v>
      </c>
      <c r="PZ23" s="231">
        <v>1</v>
      </c>
      <c r="QA23" s="174" t="str">
        <f>IF(QC23=0," ",VLOOKUP(QC23,PROTOKOL!$A:$F,6,FALSE))</f>
        <v>VAKUM TEST</v>
      </c>
      <c r="QB23" s="43">
        <v>180</v>
      </c>
      <c r="QC23" s="43">
        <v>4</v>
      </c>
      <c r="QD23" s="43">
        <v>6</v>
      </c>
      <c r="QE23" s="42">
        <f>IF(QC23=0," ",(VLOOKUP(QC23,PROTOKOL!$A$1:$E$29,2,FALSE))*QD23)</f>
        <v>120</v>
      </c>
      <c r="QF23" s="175">
        <f t="shared" si="40"/>
        <v>60</v>
      </c>
      <c r="QG23" s="212">
        <f>IF(QC23=0," ",VLOOKUP(QC23,PROTOKOL!$A:$E,5,FALSE))</f>
        <v>0.44947554687499996</v>
      </c>
      <c r="QH23" s="176" t="s">
        <v>142</v>
      </c>
      <c r="QI23" s="177">
        <f t="shared" si="128"/>
        <v>26.968532812499998</v>
      </c>
      <c r="QJ23" s="217" t="str">
        <f>IF(QL23=0," ",VLOOKUP(QL23,PROTOKOL!$A:$F,6,FALSE))</f>
        <v xml:space="preserve"> </v>
      </c>
      <c r="QK23" s="43"/>
      <c r="QL23" s="43"/>
      <c r="QM23" s="43"/>
      <c r="QN23" s="91" t="str">
        <f>IF(QL23=0," ",(VLOOKUP(QL23,PROTOKOL!$A$1:$E$29,2,FALSE))*QM23)</f>
        <v xml:space="preserve"> </v>
      </c>
      <c r="QO23" s="175" t="str">
        <f t="shared" si="41"/>
        <v xml:space="preserve"> </v>
      </c>
      <c r="QP23" s="176" t="str">
        <f>IF(QL23=0," ",VLOOKUP(QL23,PROTOKOL!$A:$E,5,FALSE))</f>
        <v xml:space="preserve"> </v>
      </c>
      <c r="QQ23" s="212" t="str">
        <f t="shared" si="197"/>
        <v xml:space="preserve"> </v>
      </c>
      <c r="QR23" s="176">
        <f t="shared" si="130"/>
        <v>0</v>
      </c>
      <c r="QS23" s="177" t="str">
        <f t="shared" si="131"/>
        <v xml:space="preserve"> </v>
      </c>
      <c r="QU23" s="173">
        <v>1</v>
      </c>
      <c r="QV23" s="231">
        <v>1</v>
      </c>
      <c r="QW23" s="174" t="str">
        <f>IF(QY23=0," ",VLOOKUP(QY23,PROTOKOL!$A:$F,6,FALSE))</f>
        <v>VAKUM TEST</v>
      </c>
      <c r="QX23" s="43">
        <v>230</v>
      </c>
      <c r="QY23" s="43">
        <v>4</v>
      </c>
      <c r="QZ23" s="43">
        <v>7.5</v>
      </c>
      <c r="RA23" s="42">
        <f>IF(QY23=0," ",(VLOOKUP(QY23,PROTOKOL!$A$1:$E$29,2,FALSE))*QZ23)</f>
        <v>150</v>
      </c>
      <c r="RB23" s="175">
        <f t="shared" si="42"/>
        <v>80</v>
      </c>
      <c r="RC23" s="212">
        <f>IF(QY23=0," ",VLOOKUP(QY23,PROTOKOL!$A:$E,5,FALSE))</f>
        <v>0.44947554687499996</v>
      </c>
      <c r="RD23" s="176" t="s">
        <v>142</v>
      </c>
      <c r="RE23" s="177">
        <f t="shared" si="132"/>
        <v>35.958043749999995</v>
      </c>
      <c r="RF23" s="217" t="str">
        <f>IF(RH23=0," ",VLOOKUP(RH23,PROTOKOL!$A:$F,6,FALSE))</f>
        <v xml:space="preserve"> </v>
      </c>
      <c r="RG23" s="43"/>
      <c r="RH23" s="43"/>
      <c r="RI23" s="43"/>
      <c r="RJ23" s="91" t="str">
        <f>IF(RH23=0," ",(VLOOKUP(RH23,PROTOKOL!$A$1:$E$29,2,FALSE))*RI23)</f>
        <v xml:space="preserve"> </v>
      </c>
      <c r="RK23" s="175" t="str">
        <f t="shared" si="43"/>
        <v xml:space="preserve"> </v>
      </c>
      <c r="RL23" s="176" t="str">
        <f>IF(RH23=0," ",VLOOKUP(RH23,PROTOKOL!$A:$E,5,FALSE))</f>
        <v xml:space="preserve"> </v>
      </c>
      <c r="RM23" s="212" t="str">
        <f t="shared" si="198"/>
        <v xml:space="preserve"> </v>
      </c>
      <c r="RN23" s="176">
        <f t="shared" si="134"/>
        <v>0</v>
      </c>
      <c r="RO23" s="177" t="str">
        <f t="shared" si="135"/>
        <v xml:space="preserve"> </v>
      </c>
      <c r="RQ23" s="173">
        <v>1</v>
      </c>
      <c r="RR23" s="231">
        <v>1</v>
      </c>
      <c r="RS23" s="174" t="str">
        <f>IF(RU23=0," ",VLOOKUP(RU23,PROTOKOL!$A:$F,6,FALSE))</f>
        <v>VAKUM TEST</v>
      </c>
      <c r="RT23" s="43">
        <v>230</v>
      </c>
      <c r="RU23" s="43">
        <v>4</v>
      </c>
      <c r="RV23" s="43">
        <v>7.5</v>
      </c>
      <c r="RW23" s="42">
        <f>IF(RU23=0," ",(VLOOKUP(RU23,PROTOKOL!$A$1:$E$29,2,FALSE))*RV23)</f>
        <v>150</v>
      </c>
      <c r="RX23" s="175">
        <f t="shared" si="44"/>
        <v>80</v>
      </c>
      <c r="RY23" s="212">
        <f>IF(RU23=0," ",VLOOKUP(RU23,PROTOKOL!$A:$E,5,FALSE))</f>
        <v>0.44947554687499996</v>
      </c>
      <c r="RZ23" s="176" t="s">
        <v>142</v>
      </c>
      <c r="SA23" s="177">
        <f t="shared" si="179"/>
        <v>35.958043749999995</v>
      </c>
      <c r="SB23" s="217" t="str">
        <f>IF(SD23=0," ",VLOOKUP(SD23,PROTOKOL!$A:$F,6,FALSE))</f>
        <v>VAKUM TEST</v>
      </c>
      <c r="SC23" s="43">
        <v>30</v>
      </c>
      <c r="SD23" s="43">
        <v>4</v>
      </c>
      <c r="SE23" s="43">
        <v>1</v>
      </c>
      <c r="SF23" s="91">
        <f>IF(SD23=0," ",(VLOOKUP(SD23,PROTOKOL!$A$1:$E$29,2,FALSE))*SE23)</f>
        <v>20</v>
      </c>
      <c r="SG23" s="175">
        <f t="shared" si="45"/>
        <v>10</v>
      </c>
      <c r="SH23" s="176">
        <f>IF(SD23=0," ",VLOOKUP(SD23,PROTOKOL!$A:$E,5,FALSE))</f>
        <v>0.44947554687499996</v>
      </c>
      <c r="SI23" s="212">
        <f t="shared" si="199"/>
        <v>4.4947554687499993</v>
      </c>
      <c r="SJ23" s="176">
        <f t="shared" si="137"/>
        <v>2</v>
      </c>
      <c r="SK23" s="177">
        <f t="shared" si="138"/>
        <v>8.9895109374999986</v>
      </c>
      <c r="SM23" s="173">
        <v>1</v>
      </c>
      <c r="SN23" s="231">
        <v>1</v>
      </c>
      <c r="SO23" s="174" t="s">
        <v>32</v>
      </c>
      <c r="SP23" s="43"/>
      <c r="SQ23" s="43"/>
      <c r="SR23" s="43"/>
      <c r="SS23" s="42" t="str">
        <f>IF(SQ23=0," ",(VLOOKUP(SQ23,PROTOKOL!$A$1:$E$29,2,FALSE))*SR23)</f>
        <v xml:space="preserve"> </v>
      </c>
      <c r="ST23" s="175" t="str">
        <f t="shared" si="46"/>
        <v xml:space="preserve"> </v>
      </c>
      <c r="SU23" s="212" t="str">
        <f>IF(SQ23=0," ",VLOOKUP(SQ23,PROTOKOL!$A:$E,5,FALSE))</f>
        <v xml:space="preserve"> </v>
      </c>
      <c r="SV23" s="176" t="s">
        <v>142</v>
      </c>
      <c r="SW23" s="177" t="str">
        <f t="shared" si="139"/>
        <v xml:space="preserve"> </v>
      </c>
      <c r="SX23" s="217" t="str">
        <f>IF(SZ23=0," ",VLOOKUP(SZ23,PROTOKOL!$A:$F,6,FALSE))</f>
        <v xml:space="preserve"> </v>
      </c>
      <c r="SY23" s="43"/>
      <c r="SZ23" s="43"/>
      <c r="TA23" s="43"/>
      <c r="TB23" s="91" t="str">
        <f>IF(SZ23=0," ",(VLOOKUP(SZ23,PROTOKOL!$A$1:$E$29,2,FALSE))*TA23)</f>
        <v xml:space="preserve"> </v>
      </c>
      <c r="TC23" s="175" t="str">
        <f t="shared" si="47"/>
        <v xml:space="preserve"> </v>
      </c>
      <c r="TD23" s="176" t="str">
        <f>IF(SZ23=0," ",VLOOKUP(SZ23,PROTOKOL!$A:$E,5,FALSE))</f>
        <v xml:space="preserve"> </v>
      </c>
      <c r="TE23" s="212" t="str">
        <f t="shared" si="200"/>
        <v xml:space="preserve"> </v>
      </c>
      <c r="TF23" s="176">
        <f t="shared" si="141"/>
        <v>0</v>
      </c>
      <c r="TG23" s="177" t="str">
        <f t="shared" si="142"/>
        <v xml:space="preserve"> </v>
      </c>
      <c r="TI23" s="173">
        <v>1</v>
      </c>
      <c r="TJ23" s="231">
        <v>1</v>
      </c>
      <c r="TK23" s="174" t="s">
        <v>143</v>
      </c>
      <c r="TL23" s="43"/>
      <c r="TM23" s="43"/>
      <c r="TN23" s="43"/>
      <c r="TO23" s="42" t="str">
        <f>IF(TM23=0," ",(VLOOKUP(TM23,PROTOKOL!$A$1:$E$29,2,FALSE))*TN23)</f>
        <v xml:space="preserve"> </v>
      </c>
      <c r="TP23" s="175" t="str">
        <f t="shared" si="48"/>
        <v xml:space="preserve"> </v>
      </c>
      <c r="TQ23" s="212" t="str">
        <f>IF(TM23=0," ",VLOOKUP(TM23,PROTOKOL!$A:$E,5,FALSE))</f>
        <v xml:space="preserve"> </v>
      </c>
      <c r="TR23" s="176" t="s">
        <v>142</v>
      </c>
      <c r="TS23" s="177" t="str">
        <f t="shared" si="143"/>
        <v xml:space="preserve"> </v>
      </c>
      <c r="TT23" s="217" t="str">
        <f>IF(TV23=0," ",VLOOKUP(TV23,PROTOKOL!$A:$F,6,FALSE))</f>
        <v xml:space="preserve"> </v>
      </c>
      <c r="TU23" s="43"/>
      <c r="TV23" s="43"/>
      <c r="TW23" s="43"/>
      <c r="TX23" s="91" t="str">
        <f>IF(TV23=0," ",(VLOOKUP(TV23,PROTOKOL!$A$1:$E$29,2,FALSE))*TW23)</f>
        <v xml:space="preserve"> </v>
      </c>
      <c r="TY23" s="175" t="str">
        <f t="shared" si="49"/>
        <v xml:space="preserve"> </v>
      </c>
      <c r="TZ23" s="176" t="str">
        <f>IF(TV23=0," ",VLOOKUP(TV23,PROTOKOL!$A:$E,5,FALSE))</f>
        <v xml:space="preserve"> </v>
      </c>
      <c r="UA23" s="212" t="str">
        <f t="shared" si="201"/>
        <v xml:space="preserve"> </v>
      </c>
      <c r="UB23" s="176">
        <f t="shared" si="145"/>
        <v>0</v>
      </c>
      <c r="UC23" s="177" t="str">
        <f t="shared" si="146"/>
        <v xml:space="preserve"> </v>
      </c>
      <c r="UE23" s="173">
        <v>1</v>
      </c>
      <c r="UF23" s="231">
        <v>1</v>
      </c>
      <c r="UG23" s="174" t="str">
        <f>IF(UI23=0," ",VLOOKUP(UI23,PROTOKOL!$A:$F,6,FALSE))</f>
        <v>SIZDIRMAZLIK TAMİR</v>
      </c>
      <c r="UH23" s="43">
        <v>125</v>
      </c>
      <c r="UI23" s="43">
        <v>12</v>
      </c>
      <c r="UJ23" s="43">
        <v>7.5</v>
      </c>
      <c r="UK23" s="42">
        <f>IF(UI23=0," ",(VLOOKUP(UI23,PROTOKOL!$A$1:$E$29,2,FALSE))*UJ23)</f>
        <v>78</v>
      </c>
      <c r="UL23" s="175">
        <f t="shared" si="50"/>
        <v>47</v>
      </c>
      <c r="UM23" s="212">
        <f>IF(UI23=0," ",VLOOKUP(UI23,PROTOKOL!$A:$E,5,FALSE))</f>
        <v>0.8561438988095238</v>
      </c>
      <c r="UN23" s="176" t="s">
        <v>142</v>
      </c>
      <c r="UO23" s="177">
        <f t="shared" si="147"/>
        <v>40.238763244047618</v>
      </c>
      <c r="UP23" s="217" t="str">
        <f>IF(UR23=0," ",VLOOKUP(UR23,PROTOKOL!$A:$F,6,FALSE))</f>
        <v xml:space="preserve"> </v>
      </c>
      <c r="UQ23" s="43"/>
      <c r="UR23" s="43"/>
      <c r="US23" s="43"/>
      <c r="UT23" s="91" t="str">
        <f>IF(UR23=0," ",(VLOOKUP(UR23,PROTOKOL!$A$1:$E$29,2,FALSE))*US23)</f>
        <v xml:space="preserve"> </v>
      </c>
      <c r="UU23" s="175" t="str">
        <f t="shared" si="51"/>
        <v xml:space="preserve"> </v>
      </c>
      <c r="UV23" s="176" t="str">
        <f>IF(UR23=0," ",VLOOKUP(UR23,PROTOKOL!$A:$E,5,FALSE))</f>
        <v xml:space="preserve"> </v>
      </c>
      <c r="UW23" s="212" t="str">
        <f t="shared" si="202"/>
        <v xml:space="preserve"> </v>
      </c>
      <c r="UX23" s="176">
        <f t="shared" si="149"/>
        <v>0</v>
      </c>
      <c r="UY23" s="177" t="str">
        <f t="shared" si="150"/>
        <v xml:space="preserve"> </v>
      </c>
      <c r="VA23" s="173">
        <v>1</v>
      </c>
      <c r="VB23" s="231">
        <v>1</v>
      </c>
      <c r="VC23" s="174" t="str">
        <f>IF(VE23=0," ",VLOOKUP(VE23,PROTOKOL!$A:$F,6,FALSE))</f>
        <v>SIZDIRMAZLIK TAMİR</v>
      </c>
      <c r="VD23" s="43">
        <v>125</v>
      </c>
      <c r="VE23" s="43">
        <v>12</v>
      </c>
      <c r="VF23" s="43">
        <v>7.5</v>
      </c>
      <c r="VG23" s="42">
        <f>IF(VE23=0," ",(VLOOKUP(VE23,PROTOKOL!$A$1:$E$29,2,FALSE))*VF23)</f>
        <v>78</v>
      </c>
      <c r="VH23" s="175">
        <f t="shared" si="52"/>
        <v>47</v>
      </c>
      <c r="VI23" s="212">
        <f>IF(VE23=0," ",VLOOKUP(VE23,PROTOKOL!$A:$E,5,FALSE))</f>
        <v>0.8561438988095238</v>
      </c>
      <c r="VJ23" s="176" t="s">
        <v>142</v>
      </c>
      <c r="VK23" s="177">
        <f t="shared" si="151"/>
        <v>40.238763244047618</v>
      </c>
      <c r="VL23" s="217" t="str">
        <f>IF(VN23=0," ",VLOOKUP(VN23,PROTOKOL!$A:$F,6,FALSE))</f>
        <v xml:space="preserve"> </v>
      </c>
      <c r="VM23" s="43"/>
      <c r="VN23" s="43"/>
      <c r="VO23" s="43"/>
      <c r="VP23" s="91" t="str">
        <f>IF(VN23=0," ",(VLOOKUP(VN23,PROTOKOL!$A$1:$E$29,2,FALSE))*VO23)</f>
        <v xml:space="preserve"> </v>
      </c>
      <c r="VQ23" s="175" t="str">
        <f t="shared" si="53"/>
        <v xml:space="preserve"> </v>
      </c>
      <c r="VR23" s="176" t="str">
        <f>IF(VN23=0," ",VLOOKUP(VN23,PROTOKOL!$A:$E,5,FALSE))</f>
        <v xml:space="preserve"> </v>
      </c>
      <c r="VS23" s="212" t="str">
        <f t="shared" si="203"/>
        <v xml:space="preserve"> </v>
      </c>
      <c r="VT23" s="176">
        <f t="shared" si="153"/>
        <v>0</v>
      </c>
      <c r="VU23" s="177" t="str">
        <f t="shared" si="154"/>
        <v xml:space="preserve"> </v>
      </c>
      <c r="VW23" s="173">
        <v>1</v>
      </c>
      <c r="VX23" s="231">
        <v>1</v>
      </c>
      <c r="VY23" s="174" t="str">
        <f>IF(WA23=0," ",VLOOKUP(WA23,PROTOKOL!$A:$F,6,FALSE))</f>
        <v>WNZL. LAV. VE DUV. ASMA KLZ</v>
      </c>
      <c r="VZ23" s="43">
        <v>212</v>
      </c>
      <c r="WA23" s="43">
        <v>1</v>
      </c>
      <c r="WB23" s="43">
        <v>7.5</v>
      </c>
      <c r="WC23" s="42">
        <f>IF(WA23=0," ",(VLOOKUP(WA23,PROTOKOL!$A$1:$E$29,2,FALSE))*WB23)</f>
        <v>144</v>
      </c>
      <c r="WD23" s="175">
        <f t="shared" si="54"/>
        <v>68</v>
      </c>
      <c r="WE23" s="212">
        <f>IF(WA23=0," ",VLOOKUP(WA23,PROTOKOL!$A:$E,5,FALSE))</f>
        <v>0.4731321546052632</v>
      </c>
      <c r="WF23" s="176" t="s">
        <v>142</v>
      </c>
      <c r="WG23" s="177">
        <f t="shared" si="155"/>
        <v>32.172986513157895</v>
      </c>
      <c r="WH23" s="217" t="str">
        <f>IF(WJ23=0," ",VLOOKUP(WJ23,PROTOKOL!$A:$F,6,FALSE))</f>
        <v xml:space="preserve"> </v>
      </c>
      <c r="WI23" s="43"/>
      <c r="WJ23" s="43"/>
      <c r="WK23" s="43"/>
      <c r="WL23" s="91" t="str">
        <f>IF(WJ23=0," ",(VLOOKUP(WJ23,PROTOKOL!$A$1:$E$29,2,FALSE))*WK23)</f>
        <v xml:space="preserve"> </v>
      </c>
      <c r="WM23" s="175" t="str">
        <f t="shared" si="55"/>
        <v xml:space="preserve"> </v>
      </c>
      <c r="WN23" s="176" t="str">
        <f>IF(WJ23=0," ",VLOOKUP(WJ23,PROTOKOL!$A:$E,5,FALSE))</f>
        <v xml:space="preserve"> </v>
      </c>
      <c r="WO23" s="212" t="str">
        <f t="shared" si="204"/>
        <v xml:space="preserve"> </v>
      </c>
      <c r="WP23" s="176">
        <f t="shared" si="157"/>
        <v>0</v>
      </c>
      <c r="WQ23" s="177" t="str">
        <f t="shared" si="158"/>
        <v xml:space="preserve"> </v>
      </c>
      <c r="WS23" s="173">
        <v>1</v>
      </c>
      <c r="WT23" s="231">
        <v>1</v>
      </c>
      <c r="WU23" s="174" t="str">
        <f>IF(WW23=0," ",VLOOKUP(WW23,PROTOKOL!$A:$F,6,FALSE))</f>
        <v>VAKUM TEST</v>
      </c>
      <c r="WV23" s="43">
        <v>230</v>
      </c>
      <c r="WW23" s="43">
        <v>4</v>
      </c>
      <c r="WX23" s="43">
        <v>7.5</v>
      </c>
      <c r="WY23" s="42">
        <f>IF(WW23=0," ",(VLOOKUP(WW23,PROTOKOL!$A$1:$E$29,2,FALSE))*WX23)</f>
        <v>150</v>
      </c>
      <c r="WZ23" s="175">
        <f t="shared" si="56"/>
        <v>80</v>
      </c>
      <c r="XA23" s="212">
        <f>IF(WW23=0," ",VLOOKUP(WW23,PROTOKOL!$A:$E,5,FALSE))</f>
        <v>0.44947554687499996</v>
      </c>
      <c r="XB23" s="176" t="s">
        <v>142</v>
      </c>
      <c r="XC23" s="177">
        <f t="shared" si="159"/>
        <v>35.958043749999995</v>
      </c>
      <c r="XD23" s="217" t="str">
        <f>IF(XF23=0," ",VLOOKUP(XF23,PROTOKOL!$A:$F,6,FALSE))</f>
        <v xml:space="preserve"> </v>
      </c>
      <c r="XE23" s="43"/>
      <c r="XF23" s="43"/>
      <c r="XG23" s="43"/>
      <c r="XH23" s="91" t="str">
        <f>IF(XF23=0," ",(VLOOKUP(XF23,PROTOKOL!$A$1:$E$29,2,FALSE))*XG23)</f>
        <v xml:space="preserve"> </v>
      </c>
      <c r="XI23" s="175" t="str">
        <f t="shared" si="57"/>
        <v xml:space="preserve"> </v>
      </c>
      <c r="XJ23" s="176" t="str">
        <f>IF(XF23=0," ",VLOOKUP(XF23,PROTOKOL!$A:$E,5,FALSE))</f>
        <v xml:space="preserve"> </v>
      </c>
      <c r="XK23" s="212" t="str">
        <f t="shared" si="205"/>
        <v xml:space="preserve"> </v>
      </c>
      <c r="XL23" s="176">
        <f t="shared" si="161"/>
        <v>0</v>
      </c>
      <c r="XM23" s="177" t="str">
        <f t="shared" si="162"/>
        <v xml:space="preserve"> </v>
      </c>
      <c r="XO23" s="173">
        <v>1</v>
      </c>
      <c r="XP23" s="231">
        <v>1</v>
      </c>
      <c r="XQ23" s="174" t="str">
        <f>IF(XS23=0," ",VLOOKUP(XS23,PROTOKOL!$A:$F,6,FALSE))</f>
        <v>WNZL. YERD.KLZ. TAŞLAMA</v>
      </c>
      <c r="XR23" s="43">
        <v>190</v>
      </c>
      <c r="XS23" s="43">
        <v>2</v>
      </c>
      <c r="XT23" s="43">
        <v>7.5</v>
      </c>
      <c r="XU23" s="42">
        <f>IF(XS23=0," ",(VLOOKUP(XS23,PROTOKOL!$A$1:$E$29,2,FALSE))*XT23)</f>
        <v>124.00000000000001</v>
      </c>
      <c r="XV23" s="175">
        <f t="shared" si="58"/>
        <v>65.999999999999986</v>
      </c>
      <c r="XW23" s="212">
        <f>IF(XS23=0," ",VLOOKUP(XS23,PROTOKOL!$A:$E,5,FALSE))</f>
        <v>0.54481884469696984</v>
      </c>
      <c r="XX23" s="176" t="s">
        <v>142</v>
      </c>
      <c r="XY23" s="177">
        <f t="shared" si="163"/>
        <v>35.958043750000002</v>
      </c>
      <c r="XZ23" s="217" t="str">
        <f>IF(YB23=0," ",VLOOKUP(YB23,PROTOKOL!$A:$F,6,FALSE))</f>
        <v xml:space="preserve"> </v>
      </c>
      <c r="YA23" s="43"/>
      <c r="YB23" s="43"/>
      <c r="YC23" s="43"/>
      <c r="YD23" s="91" t="str">
        <f>IF(YB23=0," ",(VLOOKUP(YB23,PROTOKOL!$A$1:$E$29,2,FALSE))*YC23)</f>
        <v xml:space="preserve"> </v>
      </c>
      <c r="YE23" s="175" t="str">
        <f t="shared" si="59"/>
        <v xml:space="preserve"> </v>
      </c>
      <c r="YF23" s="176" t="str">
        <f>IF(YB23=0," ",VLOOKUP(YB23,PROTOKOL!$A:$E,5,FALSE))</f>
        <v xml:space="preserve"> </v>
      </c>
      <c r="YG23" s="212" t="str">
        <f t="shared" si="206"/>
        <v xml:space="preserve"> </v>
      </c>
      <c r="YH23" s="176">
        <f t="shared" si="165"/>
        <v>0</v>
      </c>
      <c r="YI23" s="177" t="str">
        <f t="shared" si="166"/>
        <v xml:space="preserve"> </v>
      </c>
    </row>
    <row r="24" spans="1:659" ht="13.8">
      <c r="A24" s="173">
        <v>1</v>
      </c>
      <c r="B24" s="229"/>
      <c r="C24" s="174" t="str">
        <f>IF(E24=0," ",VLOOKUP(E24,PROTOKOL!$A:$F,6,FALSE))</f>
        <v xml:space="preserve"> </v>
      </c>
      <c r="D24" s="43"/>
      <c r="E24" s="43"/>
      <c r="F24" s="43"/>
      <c r="G24" s="42" t="str">
        <f>IF(E24=0," ",(VLOOKUP(E24,PROTOKOL!$A$1:$E$29,2,FALSE))*F24)</f>
        <v xml:space="preserve"> </v>
      </c>
      <c r="H24" s="175" t="str">
        <f t="shared" si="0"/>
        <v xml:space="preserve"> </v>
      </c>
      <c r="I24" s="212" t="str">
        <f>IF(E24=0," ",VLOOKUP(E24,PROTOKOL!$A:$E,5,FALSE))</f>
        <v xml:space="preserve"> </v>
      </c>
      <c r="J24" s="176" t="s">
        <v>142</v>
      </c>
      <c r="K24" s="177" t="str">
        <f t="shared" si="60"/>
        <v xml:space="preserve"> </v>
      </c>
      <c r="L24" s="217" t="str">
        <f>IF(N24=0," ",VLOOKUP(N24,PROTOKOL!$A:$F,6,FALSE))</f>
        <v xml:space="preserve"> </v>
      </c>
      <c r="M24" s="43"/>
      <c r="N24" s="43"/>
      <c r="O24" s="43"/>
      <c r="P24" s="91" t="str">
        <f>IF(N24=0," ",(VLOOKUP(N24,PROTOKOL!$A$1:$E$29,2,FALSE))*O24)</f>
        <v xml:space="preserve"> </v>
      </c>
      <c r="Q24" s="175" t="str">
        <f t="shared" si="1"/>
        <v xml:space="preserve"> </v>
      </c>
      <c r="R24" s="176" t="str">
        <f>IF(N24=0," ",VLOOKUP(N24,PROTOKOL!$A:$E,5,FALSE))</f>
        <v xml:space="preserve"> </v>
      </c>
      <c r="S24" s="212" t="str">
        <f t="shared" si="61"/>
        <v xml:space="preserve"> </v>
      </c>
      <c r="T24" s="176">
        <f t="shared" si="62"/>
        <v>0</v>
      </c>
      <c r="U24" s="177" t="str">
        <f t="shared" si="63"/>
        <v xml:space="preserve"> </v>
      </c>
      <c r="W24" s="173">
        <v>1</v>
      </c>
      <c r="X24" s="229"/>
      <c r="Y24" s="174" t="str">
        <f>IF(AA24=0," ",VLOOKUP(AA24,PROTOKOL!$A:$F,6,FALSE))</f>
        <v xml:space="preserve"> </v>
      </c>
      <c r="Z24" s="43"/>
      <c r="AA24" s="43"/>
      <c r="AB24" s="43"/>
      <c r="AC24" s="42" t="str">
        <f>IF(AA24=0," ",(VLOOKUP(AA24,PROTOKOL!$A$1:$E$29,2,FALSE))*AB24)</f>
        <v xml:space="preserve"> </v>
      </c>
      <c r="AD24" s="175" t="str">
        <f t="shared" si="2"/>
        <v xml:space="preserve"> </v>
      </c>
      <c r="AE24" s="212" t="str">
        <f>IF(AA24=0," ",VLOOKUP(AA24,PROTOKOL!$A:$E,5,FALSE))</f>
        <v xml:space="preserve"> </v>
      </c>
      <c r="AF24" s="176" t="s">
        <v>142</v>
      </c>
      <c r="AG24" s="177" t="str">
        <f t="shared" si="167"/>
        <v xml:space="preserve"> </v>
      </c>
      <c r="AH24" s="217" t="str">
        <f>IF(AJ24=0," ",VLOOKUP(AJ24,PROTOKOL!$A:$F,6,FALSE))</f>
        <v xml:space="preserve"> </v>
      </c>
      <c r="AI24" s="43"/>
      <c r="AJ24" s="43"/>
      <c r="AK24" s="43"/>
      <c r="AL24" s="91" t="str">
        <f>IF(AJ24=0," ",(VLOOKUP(AJ24,PROTOKOL!$A$1:$E$29,2,FALSE))*AK24)</f>
        <v xml:space="preserve"> </v>
      </c>
      <c r="AM24" s="175" t="str">
        <f t="shared" si="3"/>
        <v xml:space="preserve"> </v>
      </c>
      <c r="AN24" s="176" t="str">
        <f>IF(AJ24=0," ",VLOOKUP(AJ24,PROTOKOL!$A:$E,5,FALSE))</f>
        <v xml:space="preserve"> </v>
      </c>
      <c r="AO24" s="212" t="str">
        <f t="shared" si="180"/>
        <v xml:space="preserve"> </v>
      </c>
      <c r="AP24" s="176">
        <f t="shared" si="65"/>
        <v>0</v>
      </c>
      <c r="AQ24" s="177" t="str">
        <f t="shared" si="66"/>
        <v xml:space="preserve"> </v>
      </c>
      <c r="AS24" s="173">
        <v>1</v>
      </c>
      <c r="AT24" s="229"/>
      <c r="AU24" s="174" t="str">
        <f>IF(AW24=0," ",VLOOKUP(AW24,PROTOKOL!$A:$F,6,FALSE))</f>
        <v xml:space="preserve"> </v>
      </c>
      <c r="AV24" s="43"/>
      <c r="AW24" s="43"/>
      <c r="AX24" s="43"/>
      <c r="AY24" s="42" t="str">
        <f>IF(AW24=0," ",(VLOOKUP(AW24,PROTOKOL!$A$1:$E$29,2,FALSE))*AX24)</f>
        <v xml:space="preserve"> </v>
      </c>
      <c r="AZ24" s="175" t="str">
        <f t="shared" si="4"/>
        <v xml:space="preserve"> </v>
      </c>
      <c r="BA24" s="212" t="str">
        <f>IF(AW24=0," ",VLOOKUP(AW24,PROTOKOL!$A:$E,5,FALSE))</f>
        <v xml:space="preserve"> </v>
      </c>
      <c r="BB24" s="176" t="s">
        <v>142</v>
      </c>
      <c r="BC24" s="177" t="str">
        <f t="shared" si="168"/>
        <v xml:space="preserve"> </v>
      </c>
      <c r="BD24" s="217" t="str">
        <f>IF(BF24=0," ",VLOOKUP(BF24,PROTOKOL!$A:$F,6,FALSE))</f>
        <v>VİTRA CLEAN</v>
      </c>
      <c r="BE24" s="43">
        <v>32</v>
      </c>
      <c r="BF24" s="43">
        <v>13</v>
      </c>
      <c r="BG24" s="43">
        <v>1</v>
      </c>
      <c r="BH24" s="91">
        <f>IF(BF24=0," ",(VLOOKUP(BF24,PROTOKOL!$A$1:$E$29,2,FALSE))*BG24)</f>
        <v>7.8666666666666663</v>
      </c>
      <c r="BI24" s="175">
        <f t="shared" si="5"/>
        <v>24.133333333333333</v>
      </c>
      <c r="BJ24" s="176">
        <f>IF(BF24=0," ",VLOOKUP(BF24,PROTOKOL!$A:$E,5,FALSE))</f>
        <v>1.1599368951612903</v>
      </c>
      <c r="BK24" s="212">
        <f t="shared" si="181"/>
        <v>27.993143736559137</v>
      </c>
      <c r="BL24" s="176">
        <f t="shared" si="67"/>
        <v>2</v>
      </c>
      <c r="BM24" s="177">
        <f t="shared" si="68"/>
        <v>55.986287473118274</v>
      </c>
      <c r="BO24" s="173">
        <v>1</v>
      </c>
      <c r="BP24" s="229"/>
      <c r="BQ24" s="174" t="str">
        <f>IF(BS24=0," ",VLOOKUP(BS24,PROTOKOL!$A:$F,6,FALSE))</f>
        <v>KOKU TESTİ</v>
      </c>
      <c r="BR24" s="43">
        <v>1</v>
      </c>
      <c r="BS24" s="43">
        <v>17</v>
      </c>
      <c r="BT24" s="43">
        <v>1</v>
      </c>
      <c r="BU24" s="42">
        <f>IF(BS24=0," ",(VLOOKUP(BS24,PROTOKOL!$A$1:$E$29,2,FALSE))*BT24)</f>
        <v>0</v>
      </c>
      <c r="BV24" s="175">
        <f t="shared" si="6"/>
        <v>1</v>
      </c>
      <c r="BW24" s="212" t="e">
        <f>IF(BS24=0," ",VLOOKUP(BS24,PROTOKOL!$A:$E,5,FALSE))</f>
        <v>#DIV/0!</v>
      </c>
      <c r="BX24" s="176" t="s">
        <v>142</v>
      </c>
      <c r="BY24" s="177" t="e">
        <f>IF(BS24=0," ",(BW24*BV24))/7.5*1</f>
        <v>#DIV/0!</v>
      </c>
      <c r="BZ24" s="217" t="str">
        <f>IF(CB24=0," ",VLOOKUP(CB24,PROTOKOL!$A:$F,6,FALSE))</f>
        <v xml:space="preserve"> </v>
      </c>
      <c r="CA24" s="43"/>
      <c r="CB24" s="43"/>
      <c r="CC24" s="43"/>
      <c r="CD24" s="91" t="str">
        <f>IF(CB24=0," ",(VLOOKUP(CB24,PROTOKOL!$A$1:$E$29,2,FALSE))*CC24)</f>
        <v xml:space="preserve"> </v>
      </c>
      <c r="CE24" s="175" t="str">
        <f t="shared" si="7"/>
        <v xml:space="preserve"> </v>
      </c>
      <c r="CF24" s="176" t="str">
        <f>IF(CB24=0," ",VLOOKUP(CB24,PROTOKOL!$A:$E,5,FALSE))</f>
        <v xml:space="preserve"> </v>
      </c>
      <c r="CG24" s="212" t="str">
        <f t="shared" si="207"/>
        <v xml:space="preserve"> </v>
      </c>
      <c r="CH24" s="176">
        <f t="shared" si="70"/>
        <v>0</v>
      </c>
      <c r="CI24" s="177" t="str">
        <f t="shared" si="71"/>
        <v xml:space="preserve"> </v>
      </c>
      <c r="CK24" s="173">
        <v>1</v>
      </c>
      <c r="CL24" s="229"/>
      <c r="CM24" s="174" t="str">
        <f>IF(CO24=0," ",VLOOKUP(CO24,PROTOKOL!$A:$F,6,FALSE))</f>
        <v>ÜRÜN KONTROL</v>
      </c>
      <c r="CN24" s="43">
        <v>1</v>
      </c>
      <c r="CO24" s="43">
        <v>20</v>
      </c>
      <c r="CP24" s="43">
        <v>0.5</v>
      </c>
      <c r="CQ24" s="42">
        <f>IF(CO24=0," ",(VLOOKUP(CO24,PROTOKOL!$A$1:$E$29,2,FALSE))*CP24)</f>
        <v>0</v>
      </c>
      <c r="CR24" s="175">
        <f t="shared" si="8"/>
        <v>1</v>
      </c>
      <c r="CS24" s="212" t="e">
        <f>IF(CO24=0," ",VLOOKUP(CO24,PROTOKOL!$A:$E,5,FALSE))</f>
        <v>#DIV/0!</v>
      </c>
      <c r="CT24" s="176" t="s">
        <v>142</v>
      </c>
      <c r="CU24" s="177" t="e">
        <f>IF(CO24=0," ",(CS24*CR24))/7.5*0.5</f>
        <v>#DIV/0!</v>
      </c>
      <c r="CV24" s="217" t="str">
        <f>IF(CX24=0," ",VLOOKUP(CX24,PROTOKOL!$A:$F,6,FALSE))</f>
        <v xml:space="preserve"> </v>
      </c>
      <c r="CW24" s="43"/>
      <c r="CX24" s="43"/>
      <c r="CY24" s="43"/>
      <c r="CZ24" s="91" t="str">
        <f>IF(CX24=0," ",(VLOOKUP(CX24,PROTOKOL!$A$1:$E$29,2,FALSE))*CY24)</f>
        <v xml:space="preserve"> </v>
      </c>
      <c r="DA24" s="175" t="str">
        <f t="shared" si="9"/>
        <v xml:space="preserve"> </v>
      </c>
      <c r="DB24" s="176" t="str">
        <f>IF(CX24=0," ",VLOOKUP(CX24,PROTOKOL!$A:$E,5,FALSE))</f>
        <v xml:space="preserve"> </v>
      </c>
      <c r="DC24" s="212" t="str">
        <f t="shared" si="182"/>
        <v xml:space="preserve"> </v>
      </c>
      <c r="DD24" s="176">
        <f t="shared" si="73"/>
        <v>0</v>
      </c>
      <c r="DE24" s="177" t="str">
        <f t="shared" si="74"/>
        <v xml:space="preserve"> </v>
      </c>
      <c r="DG24" s="173">
        <v>1</v>
      </c>
      <c r="DH24" s="229"/>
      <c r="DI24" s="174" t="str">
        <f>IF(DK24=0," ",VLOOKUP(DK24,PROTOKOL!$A:$F,6,FALSE))</f>
        <v xml:space="preserve"> </v>
      </c>
      <c r="DJ24" s="43"/>
      <c r="DK24" s="43"/>
      <c r="DL24" s="43"/>
      <c r="DM24" s="42" t="str">
        <f>IF(DK24=0," ",(VLOOKUP(DK24,PROTOKOL!$A$1:$E$29,2,FALSE))*DL24)</f>
        <v xml:space="preserve"> </v>
      </c>
      <c r="DN24" s="175" t="str">
        <f t="shared" si="10"/>
        <v xml:space="preserve"> </v>
      </c>
      <c r="DO24" s="212" t="str">
        <f>IF(DK24=0," ",VLOOKUP(DK24,PROTOKOL!$A:$E,5,FALSE))</f>
        <v xml:space="preserve"> </v>
      </c>
      <c r="DP24" s="176" t="s">
        <v>142</v>
      </c>
      <c r="DQ24" s="177" t="str">
        <f t="shared" si="75"/>
        <v xml:space="preserve"> </v>
      </c>
      <c r="DR24" s="217" t="str">
        <f>IF(DT24=0," ",VLOOKUP(DT24,PROTOKOL!$A:$F,6,FALSE))</f>
        <v xml:space="preserve"> </v>
      </c>
      <c r="DS24" s="43"/>
      <c r="DT24" s="43"/>
      <c r="DU24" s="43"/>
      <c r="DV24" s="91" t="str">
        <f>IF(DT24=0," ",(VLOOKUP(DT24,PROTOKOL!$A$1:$E$29,2,FALSE))*DU24)</f>
        <v xml:space="preserve"> </v>
      </c>
      <c r="DW24" s="175" t="str">
        <f t="shared" si="11"/>
        <v xml:space="preserve"> </v>
      </c>
      <c r="DX24" s="176" t="str">
        <f>IF(DT24=0," ",VLOOKUP(DT24,PROTOKOL!$A:$E,5,FALSE))</f>
        <v xml:space="preserve"> </v>
      </c>
      <c r="DY24" s="212" t="str">
        <f t="shared" si="183"/>
        <v xml:space="preserve"> </v>
      </c>
      <c r="DZ24" s="176">
        <f t="shared" si="77"/>
        <v>0</v>
      </c>
      <c r="EA24" s="177" t="str">
        <f t="shared" si="78"/>
        <v xml:space="preserve"> </v>
      </c>
      <c r="EC24" s="173">
        <v>1</v>
      </c>
      <c r="ED24" s="229"/>
      <c r="EE24" s="174" t="str">
        <f>IF(EG24=0," ",VLOOKUP(EG24,PROTOKOL!$A:$F,6,FALSE))</f>
        <v xml:space="preserve"> </v>
      </c>
      <c r="EF24" s="43"/>
      <c r="EG24" s="43"/>
      <c r="EH24" s="43"/>
      <c r="EI24" s="42" t="str">
        <f>IF(EG24=0," ",(VLOOKUP(EG24,PROTOKOL!$A$1:$E$29,2,FALSE))*EH24)</f>
        <v xml:space="preserve"> </v>
      </c>
      <c r="EJ24" s="175" t="str">
        <f t="shared" si="12"/>
        <v xml:space="preserve"> </v>
      </c>
      <c r="EK24" s="212" t="str">
        <f>IF(EG24=0," ",VLOOKUP(EG24,PROTOKOL!$A:$E,5,FALSE))</f>
        <v xml:space="preserve"> </v>
      </c>
      <c r="EL24" s="176" t="s">
        <v>142</v>
      </c>
      <c r="EM24" s="177" t="str">
        <f t="shared" si="79"/>
        <v xml:space="preserve"> </v>
      </c>
      <c r="EN24" s="217" t="str">
        <f>IF(EP24=0," ",VLOOKUP(EP24,PROTOKOL!$A:$F,6,FALSE))</f>
        <v xml:space="preserve"> </v>
      </c>
      <c r="EO24" s="43"/>
      <c r="EP24" s="43"/>
      <c r="EQ24" s="43"/>
      <c r="ER24" s="91" t="str">
        <f>IF(EP24=0," ",(VLOOKUP(EP24,PROTOKOL!$A$1:$E$29,2,FALSE))*EQ24)</f>
        <v xml:space="preserve"> </v>
      </c>
      <c r="ES24" s="175" t="str">
        <f t="shared" si="13"/>
        <v xml:space="preserve"> </v>
      </c>
      <c r="ET24" s="176" t="str">
        <f>IF(EP24=0," ",VLOOKUP(EP24,PROTOKOL!$A:$E,5,FALSE))</f>
        <v xml:space="preserve"> </v>
      </c>
      <c r="EU24" s="212" t="str">
        <f t="shared" si="184"/>
        <v xml:space="preserve"> </v>
      </c>
      <c r="EV24" s="176">
        <f t="shared" si="81"/>
        <v>0</v>
      </c>
      <c r="EW24" s="177" t="str">
        <f t="shared" si="82"/>
        <v xml:space="preserve"> </v>
      </c>
      <c r="EY24" s="173">
        <v>1</v>
      </c>
      <c r="EZ24" s="229"/>
      <c r="FA24" s="174" t="str">
        <f>IF(FC24=0," ",VLOOKUP(FC24,PROTOKOL!$A:$F,6,FALSE))</f>
        <v xml:space="preserve"> </v>
      </c>
      <c r="FB24" s="43"/>
      <c r="FC24" s="43"/>
      <c r="FD24" s="43"/>
      <c r="FE24" s="42" t="str">
        <f>IF(FC24=0," ",(VLOOKUP(FC24,PROTOKOL!$A$1:$E$29,2,FALSE))*FD24)</f>
        <v xml:space="preserve"> </v>
      </c>
      <c r="FF24" s="175" t="str">
        <f t="shared" si="14"/>
        <v xml:space="preserve"> </v>
      </c>
      <c r="FG24" s="212" t="str">
        <f>IF(FC24=0," ",VLOOKUP(FC24,PROTOKOL!$A:$E,5,FALSE))</f>
        <v xml:space="preserve"> </v>
      </c>
      <c r="FH24" s="176" t="s">
        <v>142</v>
      </c>
      <c r="FI24" s="177" t="str">
        <f t="shared" si="83"/>
        <v xml:space="preserve"> </v>
      </c>
      <c r="FJ24" s="217" t="str">
        <f>IF(FL24=0," ",VLOOKUP(FL24,PROTOKOL!$A:$F,6,FALSE))</f>
        <v xml:space="preserve"> </v>
      </c>
      <c r="FK24" s="43"/>
      <c r="FL24" s="43"/>
      <c r="FM24" s="43"/>
      <c r="FN24" s="91" t="str">
        <f>IF(FL24=0," ",(VLOOKUP(FL24,PROTOKOL!$A$1:$E$29,2,FALSE))*FM24)</f>
        <v xml:space="preserve"> </v>
      </c>
      <c r="FO24" s="175" t="str">
        <f t="shared" si="15"/>
        <v xml:space="preserve"> </v>
      </c>
      <c r="FP24" s="176" t="str">
        <f>IF(FL24=0," ",VLOOKUP(FL24,PROTOKOL!$A:$E,5,FALSE))</f>
        <v xml:space="preserve"> </v>
      </c>
      <c r="FQ24" s="212" t="str">
        <f t="shared" si="185"/>
        <v xml:space="preserve"> </v>
      </c>
      <c r="FR24" s="176">
        <f t="shared" si="85"/>
        <v>0</v>
      </c>
      <c r="FS24" s="177" t="str">
        <f t="shared" si="86"/>
        <v xml:space="preserve"> </v>
      </c>
      <c r="FU24" s="173">
        <v>1</v>
      </c>
      <c r="FV24" s="229"/>
      <c r="FW24" s="174" t="str">
        <f>IF(FY24=0," ",VLOOKUP(FY24,PROTOKOL!$A:$F,6,FALSE))</f>
        <v xml:space="preserve"> </v>
      </c>
      <c r="FX24" s="43"/>
      <c r="FY24" s="43"/>
      <c r="FZ24" s="43"/>
      <c r="GA24" s="42" t="str">
        <f>IF(FY24=0," ",(VLOOKUP(FY24,PROTOKOL!$A$1:$E$29,2,FALSE))*FZ24)</f>
        <v xml:space="preserve"> </v>
      </c>
      <c r="GB24" s="175" t="str">
        <f t="shared" si="16"/>
        <v xml:space="preserve"> </v>
      </c>
      <c r="GC24" s="212" t="str">
        <f>IF(FY24=0," ",VLOOKUP(FY24,PROTOKOL!$A:$E,5,FALSE))</f>
        <v xml:space="preserve"> </v>
      </c>
      <c r="GD24" s="176" t="s">
        <v>142</v>
      </c>
      <c r="GE24" s="177" t="str">
        <f t="shared" si="87"/>
        <v xml:space="preserve"> </v>
      </c>
      <c r="GF24" s="217" t="str">
        <f>IF(GH24=0," ",VLOOKUP(GH24,PROTOKOL!$A:$F,6,FALSE))</f>
        <v xml:space="preserve"> </v>
      </c>
      <c r="GG24" s="43"/>
      <c r="GH24" s="43"/>
      <c r="GI24" s="43"/>
      <c r="GJ24" s="91" t="str">
        <f>IF(GH24=0," ",(VLOOKUP(GH24,PROTOKOL!$A$1:$E$29,2,FALSE))*GI24)</f>
        <v xml:space="preserve"> </v>
      </c>
      <c r="GK24" s="175" t="str">
        <f t="shared" si="17"/>
        <v xml:space="preserve"> </v>
      </c>
      <c r="GL24" s="176" t="str">
        <f>IF(GH24=0," ",VLOOKUP(GH24,PROTOKOL!$A:$E,5,FALSE))</f>
        <v xml:space="preserve"> </v>
      </c>
      <c r="GM24" s="212" t="str">
        <f t="shared" si="186"/>
        <v xml:space="preserve"> </v>
      </c>
      <c r="GN24" s="176">
        <f t="shared" si="89"/>
        <v>0</v>
      </c>
      <c r="GO24" s="177" t="str">
        <f t="shared" si="90"/>
        <v xml:space="preserve"> </v>
      </c>
      <c r="GQ24" s="173">
        <v>1</v>
      </c>
      <c r="GR24" s="229"/>
      <c r="GS24" s="174" t="str">
        <f>IF(GU24=0," ",VLOOKUP(GU24,PROTOKOL!$A:$F,6,FALSE))</f>
        <v xml:space="preserve"> </v>
      </c>
      <c r="GT24" s="43"/>
      <c r="GU24" s="43"/>
      <c r="GV24" s="43"/>
      <c r="GW24" s="42" t="str">
        <f>IF(GU24=0," ",(VLOOKUP(GU24,PROTOKOL!$A$1:$E$29,2,FALSE))*GV24)</f>
        <v xml:space="preserve"> </v>
      </c>
      <c r="GX24" s="175" t="str">
        <f t="shared" si="18"/>
        <v xml:space="preserve"> </v>
      </c>
      <c r="GY24" s="212" t="str">
        <f>IF(GU24=0," ",VLOOKUP(GU24,PROTOKOL!$A:$E,5,FALSE))</f>
        <v xml:space="preserve"> </v>
      </c>
      <c r="GZ24" s="176" t="s">
        <v>142</v>
      </c>
      <c r="HA24" s="177" t="str">
        <f t="shared" si="91"/>
        <v xml:space="preserve"> </v>
      </c>
      <c r="HB24" s="217" t="str">
        <f>IF(HD24=0," ",VLOOKUP(HD24,PROTOKOL!$A:$F,6,FALSE))</f>
        <v xml:space="preserve"> </v>
      </c>
      <c r="HC24" s="43"/>
      <c r="HD24" s="43"/>
      <c r="HE24" s="43"/>
      <c r="HF24" s="91" t="str">
        <f>IF(HD24=0," ",(VLOOKUP(HD24,PROTOKOL!$A$1:$E$29,2,FALSE))*HE24)</f>
        <v xml:space="preserve"> </v>
      </c>
      <c r="HG24" s="175" t="str">
        <f t="shared" si="19"/>
        <v xml:space="preserve"> </v>
      </c>
      <c r="HH24" s="176" t="str">
        <f>IF(HD24=0," ",VLOOKUP(HD24,PROTOKOL!$A:$E,5,FALSE))</f>
        <v xml:space="preserve"> </v>
      </c>
      <c r="HI24" s="212" t="str">
        <f t="shared" si="187"/>
        <v xml:space="preserve"> </v>
      </c>
      <c r="HJ24" s="176">
        <f t="shared" si="92"/>
        <v>0</v>
      </c>
      <c r="HK24" s="177" t="str">
        <f t="shared" si="93"/>
        <v xml:space="preserve"> </v>
      </c>
      <c r="HM24" s="173">
        <v>1</v>
      </c>
      <c r="HN24" s="229"/>
      <c r="HO24" s="174" t="str">
        <f>IF(HQ24=0," ",VLOOKUP(HQ24,PROTOKOL!$A:$F,6,FALSE))</f>
        <v xml:space="preserve"> </v>
      </c>
      <c r="HP24" s="43"/>
      <c r="HQ24" s="43"/>
      <c r="HR24" s="43"/>
      <c r="HS24" s="42" t="str">
        <f>IF(HQ24=0," ",(VLOOKUP(HQ24,PROTOKOL!$A$1:$E$29,2,FALSE))*HR24)</f>
        <v xml:space="preserve"> </v>
      </c>
      <c r="HT24" s="175" t="str">
        <f t="shared" si="20"/>
        <v xml:space="preserve"> </v>
      </c>
      <c r="HU24" s="212" t="str">
        <f>IF(HQ24=0," ",VLOOKUP(HQ24,PROTOKOL!$A:$E,5,FALSE))</f>
        <v xml:space="preserve"> </v>
      </c>
      <c r="HV24" s="176" t="s">
        <v>142</v>
      </c>
      <c r="HW24" s="177" t="str">
        <f t="shared" si="94"/>
        <v xml:space="preserve"> </v>
      </c>
      <c r="HX24" s="217" t="str">
        <f>IF(HZ24=0," ",VLOOKUP(HZ24,PROTOKOL!$A:$F,6,FALSE))</f>
        <v xml:space="preserve"> </v>
      </c>
      <c r="HY24" s="43"/>
      <c r="HZ24" s="43"/>
      <c r="IA24" s="43"/>
      <c r="IB24" s="91" t="str">
        <f>IF(HZ24=0," ",(VLOOKUP(HZ24,PROTOKOL!$A$1:$E$29,2,FALSE))*IA24)</f>
        <v xml:space="preserve"> </v>
      </c>
      <c r="IC24" s="175" t="str">
        <f t="shared" si="21"/>
        <v xml:space="preserve"> </v>
      </c>
      <c r="ID24" s="176" t="str">
        <f>IF(HZ24=0," ",VLOOKUP(HZ24,PROTOKOL!$A:$E,5,FALSE))</f>
        <v xml:space="preserve"> </v>
      </c>
      <c r="IE24" s="212" t="str">
        <f t="shared" si="208"/>
        <v xml:space="preserve"> </v>
      </c>
      <c r="IF24" s="176">
        <f t="shared" si="96"/>
        <v>0</v>
      </c>
      <c r="IG24" s="177" t="str">
        <f t="shared" si="97"/>
        <v xml:space="preserve"> </v>
      </c>
      <c r="II24" s="173">
        <v>1</v>
      </c>
      <c r="IJ24" s="229"/>
      <c r="IK24" s="174" t="str">
        <f>IF(IM24=0," ",VLOOKUP(IM24,PROTOKOL!$A:$F,6,FALSE))</f>
        <v>ÜRÜN KONTROL</v>
      </c>
      <c r="IL24" s="43">
        <v>1</v>
      </c>
      <c r="IM24" s="43">
        <v>20</v>
      </c>
      <c r="IN24" s="43">
        <v>1.5</v>
      </c>
      <c r="IO24" s="42">
        <f>IF(IM24=0," ",(VLOOKUP(IM24,PROTOKOL!$A$1:$E$29,2,FALSE))*IN24)</f>
        <v>0</v>
      </c>
      <c r="IP24" s="175">
        <f t="shared" si="22"/>
        <v>1</v>
      </c>
      <c r="IQ24" s="212" t="e">
        <f>IF(IM24=0," ",VLOOKUP(IM24,PROTOKOL!$A:$E,5,FALSE))</f>
        <v>#DIV/0!</v>
      </c>
      <c r="IR24" s="176" t="s">
        <v>142</v>
      </c>
      <c r="IS24" s="177" t="e">
        <f>IF(IM24=0," ",(IQ24*IP24))/7.5*1.5</f>
        <v>#DIV/0!</v>
      </c>
      <c r="IT24" s="217" t="str">
        <f>IF(IV24=0," ",VLOOKUP(IV24,PROTOKOL!$A:$F,6,FALSE))</f>
        <v xml:space="preserve"> </v>
      </c>
      <c r="IU24" s="43"/>
      <c r="IV24" s="43"/>
      <c r="IW24" s="43"/>
      <c r="IX24" s="91" t="str">
        <f>IF(IV24=0," ",(VLOOKUP(IV24,PROTOKOL!$A$1:$E$29,2,FALSE))*IW24)</f>
        <v xml:space="preserve"> </v>
      </c>
      <c r="IY24" s="175" t="str">
        <f t="shared" si="23"/>
        <v xml:space="preserve"> </v>
      </c>
      <c r="IZ24" s="176" t="str">
        <f>IF(IV24=0," ",VLOOKUP(IV24,PROTOKOL!$A:$E,5,FALSE))</f>
        <v xml:space="preserve"> </v>
      </c>
      <c r="JA24" s="212" t="str">
        <f t="shared" si="188"/>
        <v xml:space="preserve"> </v>
      </c>
      <c r="JB24" s="176">
        <f t="shared" si="100"/>
        <v>0</v>
      </c>
      <c r="JC24" s="177" t="str">
        <f t="shared" si="101"/>
        <v xml:space="preserve"> </v>
      </c>
      <c r="JE24" s="173">
        <v>1</v>
      </c>
      <c r="JF24" s="229"/>
      <c r="JG24" s="174" t="str">
        <f>IF(JI24=0," ",VLOOKUP(JI24,PROTOKOL!$A:$F,6,FALSE))</f>
        <v xml:space="preserve"> </v>
      </c>
      <c r="JH24" s="43"/>
      <c r="JI24" s="43"/>
      <c r="JJ24" s="43"/>
      <c r="JK24" s="42" t="str">
        <f>IF(JI24=0," ",(VLOOKUP(JI24,PROTOKOL!$A$1:$E$29,2,FALSE))*JJ24)</f>
        <v xml:space="preserve"> </v>
      </c>
      <c r="JL24" s="175" t="str">
        <f t="shared" si="24"/>
        <v xml:space="preserve"> </v>
      </c>
      <c r="JM24" s="212" t="str">
        <f>IF(JI24=0," ",VLOOKUP(JI24,PROTOKOL!$A:$E,5,FALSE))</f>
        <v xml:space="preserve"> </v>
      </c>
      <c r="JN24" s="176" t="s">
        <v>142</v>
      </c>
      <c r="JO24" s="177" t="str">
        <f t="shared" si="102"/>
        <v xml:space="preserve"> </v>
      </c>
      <c r="JP24" s="217" t="str">
        <f>IF(JR24=0," ",VLOOKUP(JR24,PROTOKOL!$A:$F,6,FALSE))</f>
        <v xml:space="preserve"> </v>
      </c>
      <c r="JQ24" s="43"/>
      <c r="JR24" s="43"/>
      <c r="JS24" s="43"/>
      <c r="JT24" s="91" t="str">
        <f>IF(JR24=0," ",(VLOOKUP(JR24,PROTOKOL!$A$1:$E$29,2,FALSE))*JS24)</f>
        <v xml:space="preserve"> </v>
      </c>
      <c r="JU24" s="175" t="str">
        <f t="shared" si="25"/>
        <v xml:space="preserve"> </v>
      </c>
      <c r="JV24" s="176" t="str">
        <f>IF(JR24=0," ",VLOOKUP(JR24,PROTOKOL!$A:$E,5,FALSE))</f>
        <v xml:space="preserve"> </v>
      </c>
      <c r="JW24" s="212" t="str">
        <f t="shared" si="189"/>
        <v xml:space="preserve"> </v>
      </c>
      <c r="JX24" s="176">
        <f t="shared" si="104"/>
        <v>0</v>
      </c>
      <c r="JY24" s="177" t="str">
        <f t="shared" si="105"/>
        <v xml:space="preserve"> </v>
      </c>
      <c r="KA24" s="173">
        <v>1</v>
      </c>
      <c r="KB24" s="229"/>
      <c r="KC24" s="174" t="str">
        <f>IF(KE24=0," ",VLOOKUP(KE24,PROTOKOL!$A:$F,6,FALSE))</f>
        <v xml:space="preserve"> </v>
      </c>
      <c r="KD24" s="43"/>
      <c r="KE24" s="43"/>
      <c r="KF24" s="43"/>
      <c r="KG24" s="42" t="str">
        <f>IF(KE24=0," ",(VLOOKUP(KE24,PROTOKOL!$A$1:$E$29,2,FALSE))*KF24)</f>
        <v xml:space="preserve"> </v>
      </c>
      <c r="KH24" s="175" t="str">
        <f t="shared" si="26"/>
        <v xml:space="preserve"> </v>
      </c>
      <c r="KI24" s="212" t="str">
        <f>IF(KE24=0," ",VLOOKUP(KE24,PROTOKOL!$A:$E,5,FALSE))</f>
        <v xml:space="preserve"> </v>
      </c>
      <c r="KJ24" s="176" t="s">
        <v>142</v>
      </c>
      <c r="KK24" s="177" t="str">
        <f t="shared" si="173"/>
        <v xml:space="preserve"> </v>
      </c>
      <c r="KL24" s="217" t="str">
        <f>IF(KN24=0," ",VLOOKUP(KN24,PROTOKOL!$A:$F,6,FALSE))</f>
        <v xml:space="preserve"> </v>
      </c>
      <c r="KM24" s="43"/>
      <c r="KN24" s="43"/>
      <c r="KO24" s="43"/>
      <c r="KP24" s="91" t="str">
        <f>IF(KN24=0," ",(VLOOKUP(KN24,PROTOKOL!$A$1:$E$29,2,FALSE))*KO24)</f>
        <v xml:space="preserve"> </v>
      </c>
      <c r="KQ24" s="175" t="str">
        <f t="shared" si="27"/>
        <v xml:space="preserve"> </v>
      </c>
      <c r="KR24" s="176" t="str">
        <f>IF(KN24=0," ",VLOOKUP(KN24,PROTOKOL!$A:$E,5,FALSE))</f>
        <v xml:space="preserve"> </v>
      </c>
      <c r="KS24" s="212" t="str">
        <f t="shared" si="190"/>
        <v xml:space="preserve"> </v>
      </c>
      <c r="KT24" s="176">
        <f t="shared" si="106"/>
        <v>0</v>
      </c>
      <c r="KU24" s="177" t="str">
        <f t="shared" si="107"/>
        <v xml:space="preserve"> </v>
      </c>
      <c r="KW24" s="173">
        <v>1</v>
      </c>
      <c r="KX24" s="229"/>
      <c r="KY24" s="174" t="str">
        <f>IF(LA24=0," ",VLOOKUP(LA24,PROTOKOL!$A:$F,6,FALSE))</f>
        <v xml:space="preserve"> </v>
      </c>
      <c r="KZ24" s="43"/>
      <c r="LA24" s="43"/>
      <c r="LB24" s="43"/>
      <c r="LC24" s="42" t="str">
        <f>IF(LA24=0," ",(VLOOKUP(LA24,PROTOKOL!$A$1:$E$29,2,FALSE))*LB24)</f>
        <v xml:space="preserve"> </v>
      </c>
      <c r="LD24" s="175" t="str">
        <f t="shared" si="28"/>
        <v xml:space="preserve"> </v>
      </c>
      <c r="LE24" s="212" t="str">
        <f>IF(LA24=0," ",VLOOKUP(LA24,PROTOKOL!$A:$E,5,FALSE))</f>
        <v xml:space="preserve"> </v>
      </c>
      <c r="LF24" s="176" t="s">
        <v>142</v>
      </c>
      <c r="LG24" s="177" t="str">
        <f t="shared" si="108"/>
        <v xml:space="preserve"> </v>
      </c>
      <c r="LH24" s="217" t="str">
        <f>IF(LJ24=0," ",VLOOKUP(LJ24,PROTOKOL!$A:$F,6,FALSE))</f>
        <v xml:space="preserve"> </v>
      </c>
      <c r="LI24" s="43"/>
      <c r="LJ24" s="43"/>
      <c r="LK24" s="43"/>
      <c r="LL24" s="91" t="str">
        <f>IF(LJ24=0," ",(VLOOKUP(LJ24,PROTOKOL!$A$1:$E$29,2,FALSE))*LK24)</f>
        <v xml:space="preserve"> </v>
      </c>
      <c r="LM24" s="175" t="str">
        <f t="shared" si="29"/>
        <v xml:space="preserve"> </v>
      </c>
      <c r="LN24" s="176" t="str">
        <f>IF(LJ24=0," ",VLOOKUP(LJ24,PROTOKOL!$A:$E,5,FALSE))</f>
        <v xml:space="preserve"> </v>
      </c>
      <c r="LO24" s="212" t="str">
        <f t="shared" si="191"/>
        <v xml:space="preserve"> </v>
      </c>
      <c r="LP24" s="176">
        <f t="shared" si="110"/>
        <v>0</v>
      </c>
      <c r="LQ24" s="177" t="str">
        <f t="shared" si="111"/>
        <v xml:space="preserve"> </v>
      </c>
      <c r="LS24" s="173">
        <v>1</v>
      </c>
      <c r="LT24" s="229"/>
      <c r="LU24" s="174" t="str">
        <f>IF(LW24=0," ",VLOOKUP(LW24,PROTOKOL!$A:$F,6,FALSE))</f>
        <v xml:space="preserve"> </v>
      </c>
      <c r="LV24" s="43"/>
      <c r="LW24" s="43"/>
      <c r="LX24" s="43"/>
      <c r="LY24" s="42" t="str">
        <f>IF(LW24=0," ",(VLOOKUP(LW24,PROTOKOL!$A$1:$E$29,2,FALSE))*LX24)</f>
        <v xml:space="preserve"> </v>
      </c>
      <c r="LZ24" s="175" t="str">
        <f t="shared" si="30"/>
        <v xml:space="preserve"> </v>
      </c>
      <c r="MA24" s="212" t="str">
        <f>IF(LW24=0," ",VLOOKUP(LW24,PROTOKOL!$A:$E,5,FALSE))</f>
        <v xml:space="preserve"> </v>
      </c>
      <c r="MB24" s="176" t="s">
        <v>142</v>
      </c>
      <c r="MC24" s="177" t="str">
        <f t="shared" si="175"/>
        <v xml:space="preserve"> </v>
      </c>
      <c r="MD24" s="217" t="str">
        <f>IF(MF24=0," ",VLOOKUP(MF24,PROTOKOL!$A:$F,6,FALSE))</f>
        <v xml:space="preserve"> </v>
      </c>
      <c r="ME24" s="43"/>
      <c r="MF24" s="43"/>
      <c r="MG24" s="43"/>
      <c r="MH24" s="91" t="str">
        <f>IF(MF24=0," ",(VLOOKUP(MF24,PROTOKOL!$A$1:$E$29,2,FALSE))*MG24)</f>
        <v xml:space="preserve"> </v>
      </c>
      <c r="MI24" s="175" t="str">
        <f t="shared" si="31"/>
        <v xml:space="preserve"> </v>
      </c>
      <c r="MJ24" s="176" t="str">
        <f>IF(MF24=0," ",VLOOKUP(MF24,PROTOKOL!$A:$E,5,FALSE))</f>
        <v xml:space="preserve"> </v>
      </c>
      <c r="MK24" s="212" t="str">
        <f t="shared" si="192"/>
        <v xml:space="preserve"> </v>
      </c>
      <c r="ML24" s="176">
        <f t="shared" si="113"/>
        <v>0</v>
      </c>
      <c r="MM24" s="177" t="str">
        <f t="shared" si="114"/>
        <v xml:space="preserve"> </v>
      </c>
      <c r="MO24" s="173">
        <v>1</v>
      </c>
      <c r="MP24" s="229"/>
      <c r="MQ24" s="174" t="str">
        <f>IF(MS24=0," ",VLOOKUP(MS24,PROTOKOL!$A:$F,6,FALSE))</f>
        <v xml:space="preserve"> </v>
      </c>
      <c r="MR24" s="43"/>
      <c r="MS24" s="43"/>
      <c r="MT24" s="43"/>
      <c r="MU24" s="42" t="str">
        <f>IF(MS24=0," ",(VLOOKUP(MS24,PROTOKOL!$A$1:$E$29,2,FALSE))*MT24)</f>
        <v xml:space="preserve"> </v>
      </c>
      <c r="MV24" s="175" t="str">
        <f t="shared" si="32"/>
        <v xml:space="preserve"> </v>
      </c>
      <c r="MW24" s="212" t="str">
        <f>IF(MS24=0," ",VLOOKUP(MS24,PROTOKOL!$A:$E,5,FALSE))</f>
        <v xml:space="preserve"> </v>
      </c>
      <c r="MX24" s="176" t="s">
        <v>142</v>
      </c>
      <c r="MY24" s="177" t="str">
        <f t="shared" si="115"/>
        <v xml:space="preserve"> </v>
      </c>
      <c r="MZ24" s="217" t="str">
        <f>IF(NB24=0," ",VLOOKUP(NB24,PROTOKOL!$A:$F,6,FALSE))</f>
        <v xml:space="preserve"> </v>
      </c>
      <c r="NA24" s="43"/>
      <c r="NB24" s="43"/>
      <c r="NC24" s="43"/>
      <c r="ND24" s="91" t="str">
        <f>IF(NB24=0," ",(VLOOKUP(NB24,PROTOKOL!$A$1:$E$29,2,FALSE))*NC24)</f>
        <v xml:space="preserve"> </v>
      </c>
      <c r="NE24" s="175" t="str">
        <f t="shared" si="33"/>
        <v xml:space="preserve"> </v>
      </c>
      <c r="NF24" s="176" t="str">
        <f>IF(NB24=0," ",VLOOKUP(NB24,PROTOKOL!$A:$E,5,FALSE))</f>
        <v xml:space="preserve"> </v>
      </c>
      <c r="NG24" s="212" t="str">
        <f t="shared" si="193"/>
        <v xml:space="preserve"> </v>
      </c>
      <c r="NH24" s="176">
        <f t="shared" si="117"/>
        <v>0</v>
      </c>
      <c r="NI24" s="177" t="str">
        <f t="shared" si="118"/>
        <v xml:space="preserve"> </v>
      </c>
      <c r="NK24" s="173">
        <v>1</v>
      </c>
      <c r="NL24" s="229"/>
      <c r="NM24" s="174" t="str">
        <f>IF(NO24=0," ",VLOOKUP(NO24,PROTOKOL!$A:$F,6,FALSE))</f>
        <v xml:space="preserve"> </v>
      </c>
      <c r="NN24" s="43"/>
      <c r="NO24" s="43"/>
      <c r="NP24" s="43"/>
      <c r="NQ24" s="42" t="str">
        <f>IF(NO24=0," ",(VLOOKUP(NO24,PROTOKOL!$A$1:$E$29,2,FALSE))*NP24)</f>
        <v xml:space="preserve"> </v>
      </c>
      <c r="NR24" s="175" t="str">
        <f t="shared" si="34"/>
        <v xml:space="preserve"> </v>
      </c>
      <c r="NS24" s="212" t="str">
        <f>IF(NO24=0," ",VLOOKUP(NO24,PROTOKOL!$A:$E,5,FALSE))</f>
        <v xml:space="preserve"> </v>
      </c>
      <c r="NT24" s="176" t="s">
        <v>142</v>
      </c>
      <c r="NU24" s="177" t="str">
        <f t="shared" si="119"/>
        <v xml:space="preserve"> </v>
      </c>
      <c r="NV24" s="217" t="str">
        <f>IF(NX24=0," ",VLOOKUP(NX24,PROTOKOL!$A:$F,6,FALSE))</f>
        <v xml:space="preserve"> </v>
      </c>
      <c r="NW24" s="43"/>
      <c r="NX24" s="43"/>
      <c r="NY24" s="43"/>
      <c r="NZ24" s="91" t="str">
        <f>IF(NX24=0," ",(VLOOKUP(NX24,PROTOKOL!$A$1:$E$29,2,FALSE))*NY24)</f>
        <v xml:space="preserve"> </v>
      </c>
      <c r="OA24" s="175" t="str">
        <f t="shared" si="35"/>
        <v xml:space="preserve"> </v>
      </c>
      <c r="OB24" s="176" t="str">
        <f>IF(NX24=0," ",VLOOKUP(NX24,PROTOKOL!$A:$E,5,FALSE))</f>
        <v xml:space="preserve"> </v>
      </c>
      <c r="OC24" s="212" t="str">
        <f t="shared" si="194"/>
        <v xml:space="preserve"> </v>
      </c>
      <c r="OD24" s="176">
        <f t="shared" si="120"/>
        <v>0</v>
      </c>
      <c r="OE24" s="177" t="str">
        <f t="shared" si="121"/>
        <v xml:space="preserve"> </v>
      </c>
      <c r="OG24" s="173">
        <v>1</v>
      </c>
      <c r="OH24" s="229"/>
      <c r="OI24" s="174" t="str">
        <f>IF(OK24=0," ",VLOOKUP(OK24,PROTOKOL!$A:$F,6,FALSE))</f>
        <v xml:space="preserve"> </v>
      </c>
      <c r="OJ24" s="43"/>
      <c r="OK24" s="43"/>
      <c r="OL24" s="43"/>
      <c r="OM24" s="42" t="str">
        <f>IF(OK24=0," ",(VLOOKUP(OK24,PROTOKOL!$A$1:$E$29,2,FALSE))*OL24)</f>
        <v xml:space="preserve"> </v>
      </c>
      <c r="ON24" s="175" t="str">
        <f t="shared" si="36"/>
        <v xml:space="preserve"> </v>
      </c>
      <c r="OO24" s="212" t="str">
        <f>IF(OK24=0," ",VLOOKUP(OK24,PROTOKOL!$A:$E,5,FALSE))</f>
        <v xml:space="preserve"> </v>
      </c>
      <c r="OP24" s="176" t="s">
        <v>142</v>
      </c>
      <c r="OQ24" s="177" t="str">
        <f t="shared" si="177"/>
        <v xml:space="preserve"> </v>
      </c>
      <c r="OR24" s="217" t="str">
        <f>IF(OT24=0," ",VLOOKUP(OT24,PROTOKOL!$A:$F,6,FALSE))</f>
        <v xml:space="preserve"> </v>
      </c>
      <c r="OS24" s="43"/>
      <c r="OT24" s="43"/>
      <c r="OU24" s="43"/>
      <c r="OV24" s="91" t="str">
        <f>IF(OT24=0," ",(VLOOKUP(OT24,PROTOKOL!$A$1:$E$29,2,FALSE))*OU24)</f>
        <v xml:space="preserve"> </v>
      </c>
      <c r="OW24" s="175" t="str">
        <f t="shared" si="37"/>
        <v xml:space="preserve"> </v>
      </c>
      <c r="OX24" s="176" t="str">
        <f>IF(OT24=0," ",VLOOKUP(OT24,PROTOKOL!$A:$E,5,FALSE))</f>
        <v xml:space="preserve"> </v>
      </c>
      <c r="OY24" s="212" t="str">
        <f t="shared" si="195"/>
        <v xml:space="preserve"> </v>
      </c>
      <c r="OZ24" s="176">
        <f t="shared" si="123"/>
        <v>0</v>
      </c>
      <c r="PA24" s="177" t="str">
        <f t="shared" si="124"/>
        <v xml:space="preserve"> </v>
      </c>
      <c r="PC24" s="173">
        <v>1</v>
      </c>
      <c r="PD24" s="229"/>
      <c r="PE24" s="174" t="str">
        <f>IF(PG24=0," ",VLOOKUP(PG24,PROTOKOL!$A:$F,6,FALSE))</f>
        <v xml:space="preserve"> </v>
      </c>
      <c r="PF24" s="43"/>
      <c r="PG24" s="43"/>
      <c r="PH24" s="43"/>
      <c r="PI24" s="42" t="str">
        <f>IF(PG24=0," ",(VLOOKUP(PG24,PROTOKOL!$A$1:$E$29,2,FALSE))*PH24)</f>
        <v xml:space="preserve"> </v>
      </c>
      <c r="PJ24" s="175" t="str">
        <f t="shared" si="38"/>
        <v xml:space="preserve"> </v>
      </c>
      <c r="PK24" s="212" t="str">
        <f>IF(PG24=0," ",VLOOKUP(PG24,PROTOKOL!$A:$E,5,FALSE))</f>
        <v xml:space="preserve"> </v>
      </c>
      <c r="PL24" s="176" t="s">
        <v>142</v>
      </c>
      <c r="PM24" s="177" t="str">
        <f t="shared" si="178"/>
        <v xml:space="preserve"> </v>
      </c>
      <c r="PN24" s="217" t="str">
        <f>IF(PP24=0," ",VLOOKUP(PP24,PROTOKOL!$A:$F,6,FALSE))</f>
        <v xml:space="preserve"> </v>
      </c>
      <c r="PO24" s="43"/>
      <c r="PP24" s="43"/>
      <c r="PQ24" s="43"/>
      <c r="PR24" s="91" t="str">
        <f>IF(PP24=0," ",(VLOOKUP(PP24,PROTOKOL!$A$1:$E$29,2,FALSE))*PQ24)</f>
        <v xml:space="preserve"> </v>
      </c>
      <c r="PS24" s="175" t="str">
        <f t="shared" si="39"/>
        <v xml:space="preserve"> </v>
      </c>
      <c r="PT24" s="176" t="str">
        <f>IF(PP24=0," ",VLOOKUP(PP24,PROTOKOL!$A:$E,5,FALSE))</f>
        <v xml:space="preserve"> </v>
      </c>
      <c r="PU24" s="212" t="str">
        <f t="shared" si="196"/>
        <v xml:space="preserve"> </v>
      </c>
      <c r="PV24" s="176">
        <f t="shared" si="126"/>
        <v>0</v>
      </c>
      <c r="PW24" s="177" t="str">
        <f t="shared" si="127"/>
        <v xml:space="preserve"> </v>
      </c>
      <c r="PY24" s="173">
        <v>1</v>
      </c>
      <c r="PZ24" s="229"/>
      <c r="QA24" s="174" t="str">
        <f>IF(QC24=0," ",VLOOKUP(QC24,PROTOKOL!$A:$F,6,FALSE))</f>
        <v>KOKU TESTİ</v>
      </c>
      <c r="QB24" s="43">
        <v>1</v>
      </c>
      <c r="QC24" s="43">
        <v>17</v>
      </c>
      <c r="QD24" s="43">
        <v>1.5</v>
      </c>
      <c r="QE24" s="42">
        <f>IF(QC24=0," ",(VLOOKUP(QC24,PROTOKOL!$A$1:$E$29,2,FALSE))*QD24)</f>
        <v>0</v>
      </c>
      <c r="QF24" s="175">
        <f t="shared" si="40"/>
        <v>1</v>
      </c>
      <c r="QG24" s="212" t="e">
        <f>IF(QC24=0," ",VLOOKUP(QC24,PROTOKOL!$A:$E,5,FALSE))</f>
        <v>#DIV/0!</v>
      </c>
      <c r="QH24" s="176" t="s">
        <v>142</v>
      </c>
      <c r="QI24" s="177" t="e">
        <f>IF(QC24=0," ",(QG24*QF24))/7.5*1.5</f>
        <v>#DIV/0!</v>
      </c>
      <c r="QJ24" s="217" t="str">
        <f>IF(QL24=0," ",VLOOKUP(QL24,PROTOKOL!$A:$F,6,FALSE))</f>
        <v xml:space="preserve"> </v>
      </c>
      <c r="QK24" s="43"/>
      <c r="QL24" s="43"/>
      <c r="QM24" s="43"/>
      <c r="QN24" s="91" t="str">
        <f>IF(QL24=0," ",(VLOOKUP(QL24,PROTOKOL!$A$1:$E$29,2,FALSE))*QM24)</f>
        <v xml:space="preserve"> </v>
      </c>
      <c r="QO24" s="175" t="str">
        <f t="shared" si="41"/>
        <v xml:space="preserve"> </v>
      </c>
      <c r="QP24" s="176" t="str">
        <f>IF(QL24=0," ",VLOOKUP(QL24,PROTOKOL!$A:$E,5,FALSE))</f>
        <v xml:space="preserve"> </v>
      </c>
      <c r="QQ24" s="212" t="str">
        <f t="shared" si="197"/>
        <v xml:space="preserve"> </v>
      </c>
      <c r="QR24" s="176">
        <f t="shared" si="130"/>
        <v>0</v>
      </c>
      <c r="QS24" s="177" t="str">
        <f t="shared" si="131"/>
        <v xml:space="preserve"> </v>
      </c>
      <c r="QU24" s="173">
        <v>1</v>
      </c>
      <c r="QV24" s="229"/>
      <c r="QW24" s="174" t="str">
        <f>IF(QY24=0," ",VLOOKUP(QY24,PROTOKOL!$A:$F,6,FALSE))</f>
        <v xml:space="preserve"> </v>
      </c>
      <c r="QX24" s="43"/>
      <c r="QY24" s="43"/>
      <c r="QZ24" s="43"/>
      <c r="RA24" s="42" t="str">
        <f>IF(QY24=0," ",(VLOOKUP(QY24,PROTOKOL!$A$1:$E$29,2,FALSE))*QZ24)</f>
        <v xml:space="preserve"> </v>
      </c>
      <c r="RB24" s="175" t="str">
        <f t="shared" si="42"/>
        <v xml:space="preserve"> </v>
      </c>
      <c r="RC24" s="212" t="str">
        <f>IF(QY24=0," ",VLOOKUP(QY24,PROTOKOL!$A:$E,5,FALSE))</f>
        <v xml:space="preserve"> </v>
      </c>
      <c r="RD24" s="176" t="s">
        <v>142</v>
      </c>
      <c r="RE24" s="177" t="str">
        <f t="shared" si="132"/>
        <v xml:space="preserve"> </v>
      </c>
      <c r="RF24" s="217" t="str">
        <f>IF(RH24=0," ",VLOOKUP(RH24,PROTOKOL!$A:$F,6,FALSE))</f>
        <v xml:space="preserve"> </v>
      </c>
      <c r="RG24" s="43"/>
      <c r="RH24" s="43"/>
      <c r="RI24" s="43"/>
      <c r="RJ24" s="91" t="str">
        <f>IF(RH24=0," ",(VLOOKUP(RH24,PROTOKOL!$A$1:$E$29,2,FALSE))*RI24)</f>
        <v xml:space="preserve"> </v>
      </c>
      <c r="RK24" s="175" t="str">
        <f t="shared" si="43"/>
        <v xml:space="preserve"> </v>
      </c>
      <c r="RL24" s="176" t="str">
        <f>IF(RH24=0," ",VLOOKUP(RH24,PROTOKOL!$A:$E,5,FALSE))</f>
        <v xml:space="preserve"> </v>
      </c>
      <c r="RM24" s="212" t="str">
        <f t="shared" si="198"/>
        <v xml:space="preserve"> </v>
      </c>
      <c r="RN24" s="176">
        <f t="shared" si="134"/>
        <v>0</v>
      </c>
      <c r="RO24" s="177" t="str">
        <f t="shared" si="135"/>
        <v xml:space="preserve"> </v>
      </c>
      <c r="RQ24" s="173">
        <v>1</v>
      </c>
      <c r="RR24" s="229"/>
      <c r="RS24" s="174" t="str">
        <f>IF(RU24=0," ",VLOOKUP(RU24,PROTOKOL!$A:$F,6,FALSE))</f>
        <v xml:space="preserve"> </v>
      </c>
      <c r="RT24" s="43"/>
      <c r="RU24" s="43"/>
      <c r="RV24" s="43"/>
      <c r="RW24" s="42" t="str">
        <f>IF(RU24=0," ",(VLOOKUP(RU24,PROTOKOL!$A$1:$E$29,2,FALSE))*RV24)</f>
        <v xml:space="preserve"> </v>
      </c>
      <c r="RX24" s="175" t="str">
        <f t="shared" si="44"/>
        <v xml:space="preserve"> </v>
      </c>
      <c r="RY24" s="212" t="str">
        <f>IF(RU24=0," ",VLOOKUP(RU24,PROTOKOL!$A:$E,5,FALSE))</f>
        <v xml:space="preserve"> </v>
      </c>
      <c r="RZ24" s="176" t="s">
        <v>142</v>
      </c>
      <c r="SA24" s="177" t="str">
        <f t="shared" si="179"/>
        <v xml:space="preserve"> </v>
      </c>
      <c r="SB24" s="217" t="str">
        <f>IF(SD24=0," ",VLOOKUP(SD24,PROTOKOL!$A:$F,6,FALSE))</f>
        <v>PERDE KESME SULU SİST.</v>
      </c>
      <c r="SC24" s="43">
        <v>30</v>
      </c>
      <c r="SD24" s="43">
        <v>8</v>
      </c>
      <c r="SE24" s="43">
        <v>1.5</v>
      </c>
      <c r="SF24" s="91">
        <f>IF(SD24=0," ",(VLOOKUP(SD24,PROTOKOL!$A$1:$E$29,2,FALSE))*SE24)</f>
        <v>19.600000000000001</v>
      </c>
      <c r="SG24" s="175">
        <f t="shared" si="45"/>
        <v>10.399999999999999</v>
      </c>
      <c r="SH24" s="176">
        <f>IF(SD24=0," ",VLOOKUP(SD24,PROTOKOL!$A:$E,5,FALSE))</f>
        <v>0.69150084134615386</v>
      </c>
      <c r="SI24" s="212">
        <f t="shared" si="199"/>
        <v>7.1916087499999994</v>
      </c>
      <c r="SJ24" s="176">
        <f t="shared" si="137"/>
        <v>3</v>
      </c>
      <c r="SK24" s="177">
        <f t="shared" si="138"/>
        <v>14.383217500000001</v>
      </c>
      <c r="SM24" s="173">
        <v>1</v>
      </c>
      <c r="SN24" s="229"/>
      <c r="SO24" s="174" t="str">
        <f>IF(SQ24=0," ",VLOOKUP(SQ24,PROTOKOL!$A:$F,6,FALSE))</f>
        <v xml:space="preserve"> </v>
      </c>
      <c r="SP24" s="43"/>
      <c r="SQ24" s="43"/>
      <c r="SR24" s="43"/>
      <c r="SS24" s="42" t="str">
        <f>IF(SQ24=0," ",(VLOOKUP(SQ24,PROTOKOL!$A$1:$E$29,2,FALSE))*SR24)</f>
        <v xml:space="preserve"> </v>
      </c>
      <c r="ST24" s="175" t="str">
        <f t="shared" si="46"/>
        <v xml:space="preserve"> </v>
      </c>
      <c r="SU24" s="212" t="str">
        <f>IF(SQ24=0," ",VLOOKUP(SQ24,PROTOKOL!$A:$E,5,FALSE))</f>
        <v xml:space="preserve"> </v>
      </c>
      <c r="SV24" s="176" t="s">
        <v>142</v>
      </c>
      <c r="SW24" s="177" t="str">
        <f t="shared" si="139"/>
        <v xml:space="preserve"> </v>
      </c>
      <c r="SX24" s="217" t="str">
        <f>IF(SZ24=0," ",VLOOKUP(SZ24,PROTOKOL!$A:$F,6,FALSE))</f>
        <v xml:space="preserve"> </v>
      </c>
      <c r="SY24" s="43"/>
      <c r="SZ24" s="43"/>
      <c r="TA24" s="43"/>
      <c r="TB24" s="91" t="str">
        <f>IF(SZ24=0," ",(VLOOKUP(SZ24,PROTOKOL!$A$1:$E$29,2,FALSE))*TA24)</f>
        <v xml:space="preserve"> </v>
      </c>
      <c r="TC24" s="175" t="str">
        <f t="shared" si="47"/>
        <v xml:space="preserve"> </v>
      </c>
      <c r="TD24" s="176" t="str">
        <f>IF(SZ24=0," ",VLOOKUP(SZ24,PROTOKOL!$A:$E,5,FALSE))</f>
        <v xml:space="preserve"> </v>
      </c>
      <c r="TE24" s="212" t="str">
        <f t="shared" si="200"/>
        <v xml:space="preserve"> </v>
      </c>
      <c r="TF24" s="176">
        <f t="shared" si="141"/>
        <v>0</v>
      </c>
      <c r="TG24" s="177" t="str">
        <f t="shared" si="142"/>
        <v xml:space="preserve"> </v>
      </c>
      <c r="TI24" s="173">
        <v>1</v>
      </c>
      <c r="TJ24" s="229"/>
      <c r="TK24" s="174" t="str">
        <f>IF(TM24=0," ",VLOOKUP(TM24,PROTOKOL!$A:$F,6,FALSE))</f>
        <v xml:space="preserve"> </v>
      </c>
      <c r="TL24" s="43"/>
      <c r="TM24" s="43"/>
      <c r="TN24" s="43"/>
      <c r="TO24" s="42" t="str">
        <f>IF(TM24=0," ",(VLOOKUP(TM24,PROTOKOL!$A$1:$E$29,2,FALSE))*TN24)</f>
        <v xml:space="preserve"> </v>
      </c>
      <c r="TP24" s="175" t="str">
        <f t="shared" si="48"/>
        <v xml:space="preserve"> </v>
      </c>
      <c r="TQ24" s="212" t="str">
        <f>IF(TM24=0," ",VLOOKUP(TM24,PROTOKOL!$A:$E,5,FALSE))</f>
        <v xml:space="preserve"> </v>
      </c>
      <c r="TR24" s="176" t="s">
        <v>142</v>
      </c>
      <c r="TS24" s="177" t="str">
        <f t="shared" si="143"/>
        <v xml:space="preserve"> </v>
      </c>
      <c r="TT24" s="217" t="str">
        <f>IF(TV24=0," ",VLOOKUP(TV24,PROTOKOL!$A:$F,6,FALSE))</f>
        <v xml:space="preserve"> </v>
      </c>
      <c r="TU24" s="43"/>
      <c r="TV24" s="43"/>
      <c r="TW24" s="43"/>
      <c r="TX24" s="91" t="str">
        <f>IF(TV24=0," ",(VLOOKUP(TV24,PROTOKOL!$A$1:$E$29,2,FALSE))*TW24)</f>
        <v xml:space="preserve"> </v>
      </c>
      <c r="TY24" s="175" t="str">
        <f t="shared" si="49"/>
        <v xml:space="preserve"> </v>
      </c>
      <c r="TZ24" s="176" t="str">
        <f>IF(TV24=0," ",VLOOKUP(TV24,PROTOKOL!$A:$E,5,FALSE))</f>
        <v xml:space="preserve"> </v>
      </c>
      <c r="UA24" s="212" t="str">
        <f t="shared" si="201"/>
        <v xml:space="preserve"> </v>
      </c>
      <c r="UB24" s="176">
        <f t="shared" si="145"/>
        <v>0</v>
      </c>
      <c r="UC24" s="177" t="str">
        <f t="shared" si="146"/>
        <v xml:space="preserve"> </v>
      </c>
      <c r="UE24" s="173">
        <v>1</v>
      </c>
      <c r="UF24" s="229"/>
      <c r="UG24" s="174" t="str">
        <f>IF(UI24=0," ",VLOOKUP(UI24,PROTOKOL!$A:$F,6,FALSE))</f>
        <v xml:space="preserve"> </v>
      </c>
      <c r="UH24" s="43"/>
      <c r="UI24" s="43"/>
      <c r="UJ24" s="43"/>
      <c r="UK24" s="42" t="str">
        <f>IF(UI24=0," ",(VLOOKUP(UI24,PROTOKOL!$A$1:$E$29,2,FALSE))*UJ24)</f>
        <v xml:space="preserve"> </v>
      </c>
      <c r="UL24" s="175" t="str">
        <f t="shared" si="50"/>
        <v xml:space="preserve"> </v>
      </c>
      <c r="UM24" s="212" t="str">
        <f>IF(UI24=0," ",VLOOKUP(UI24,PROTOKOL!$A:$E,5,FALSE))</f>
        <v xml:space="preserve"> </v>
      </c>
      <c r="UN24" s="176" t="s">
        <v>142</v>
      </c>
      <c r="UO24" s="177" t="str">
        <f t="shared" si="147"/>
        <v xml:space="preserve"> </v>
      </c>
      <c r="UP24" s="217" t="str">
        <f>IF(UR24=0," ",VLOOKUP(UR24,PROTOKOL!$A:$F,6,FALSE))</f>
        <v xml:space="preserve"> </v>
      </c>
      <c r="UQ24" s="43"/>
      <c r="UR24" s="43"/>
      <c r="US24" s="43"/>
      <c r="UT24" s="91" t="str">
        <f>IF(UR24=0," ",(VLOOKUP(UR24,PROTOKOL!$A$1:$E$29,2,FALSE))*US24)</f>
        <v xml:space="preserve"> </v>
      </c>
      <c r="UU24" s="175" t="str">
        <f t="shared" si="51"/>
        <v xml:space="preserve"> </v>
      </c>
      <c r="UV24" s="176" t="str">
        <f>IF(UR24=0," ",VLOOKUP(UR24,PROTOKOL!$A:$E,5,FALSE))</f>
        <v xml:space="preserve"> </v>
      </c>
      <c r="UW24" s="212" t="str">
        <f t="shared" si="202"/>
        <v xml:space="preserve"> </v>
      </c>
      <c r="UX24" s="176">
        <f t="shared" si="149"/>
        <v>0</v>
      </c>
      <c r="UY24" s="177" t="str">
        <f t="shared" si="150"/>
        <v xml:space="preserve"> </v>
      </c>
      <c r="VA24" s="173">
        <v>1</v>
      </c>
      <c r="VB24" s="229"/>
      <c r="VC24" s="174" t="str">
        <f>IF(VE24=0," ",VLOOKUP(VE24,PROTOKOL!$A:$F,6,FALSE))</f>
        <v xml:space="preserve"> </v>
      </c>
      <c r="VD24" s="43"/>
      <c r="VE24" s="43"/>
      <c r="VF24" s="43"/>
      <c r="VG24" s="42" t="str">
        <f>IF(VE24=0," ",(VLOOKUP(VE24,PROTOKOL!$A$1:$E$29,2,FALSE))*VF24)</f>
        <v xml:space="preserve"> </v>
      </c>
      <c r="VH24" s="175" t="str">
        <f t="shared" si="52"/>
        <v xml:space="preserve"> </v>
      </c>
      <c r="VI24" s="212" t="str">
        <f>IF(VE24=0," ",VLOOKUP(VE24,PROTOKOL!$A:$E,5,FALSE))</f>
        <v xml:space="preserve"> </v>
      </c>
      <c r="VJ24" s="176" t="s">
        <v>142</v>
      </c>
      <c r="VK24" s="177" t="str">
        <f t="shared" si="151"/>
        <v xml:space="preserve"> </v>
      </c>
      <c r="VL24" s="217" t="str">
        <f>IF(VN24=0," ",VLOOKUP(VN24,PROTOKOL!$A:$F,6,FALSE))</f>
        <v xml:space="preserve"> </v>
      </c>
      <c r="VM24" s="43"/>
      <c r="VN24" s="43"/>
      <c r="VO24" s="43"/>
      <c r="VP24" s="91" t="str">
        <f>IF(VN24=0," ",(VLOOKUP(VN24,PROTOKOL!$A$1:$E$29,2,FALSE))*VO24)</f>
        <v xml:space="preserve"> </v>
      </c>
      <c r="VQ24" s="175" t="str">
        <f t="shared" si="53"/>
        <v xml:space="preserve"> </v>
      </c>
      <c r="VR24" s="176" t="str">
        <f>IF(VN24=0," ",VLOOKUP(VN24,PROTOKOL!$A:$E,5,FALSE))</f>
        <v xml:space="preserve"> </v>
      </c>
      <c r="VS24" s="212" t="str">
        <f t="shared" si="203"/>
        <v xml:space="preserve"> </v>
      </c>
      <c r="VT24" s="176">
        <f t="shared" si="153"/>
        <v>0</v>
      </c>
      <c r="VU24" s="177" t="str">
        <f t="shared" si="154"/>
        <v xml:space="preserve"> </v>
      </c>
      <c r="VW24" s="173">
        <v>1</v>
      </c>
      <c r="VX24" s="229"/>
      <c r="VY24" s="174" t="str">
        <f>IF(WA24=0," ",VLOOKUP(WA24,PROTOKOL!$A:$F,6,FALSE))</f>
        <v xml:space="preserve"> </v>
      </c>
      <c r="VZ24" s="43"/>
      <c r="WA24" s="43"/>
      <c r="WB24" s="43"/>
      <c r="WC24" s="42" t="str">
        <f>IF(WA24=0," ",(VLOOKUP(WA24,PROTOKOL!$A$1:$E$29,2,FALSE))*WB24)</f>
        <v xml:space="preserve"> </v>
      </c>
      <c r="WD24" s="175" t="str">
        <f t="shared" si="54"/>
        <v xml:space="preserve"> </v>
      </c>
      <c r="WE24" s="212" t="str">
        <f>IF(WA24=0," ",VLOOKUP(WA24,PROTOKOL!$A:$E,5,FALSE))</f>
        <v xml:space="preserve"> </v>
      </c>
      <c r="WF24" s="176" t="s">
        <v>142</v>
      </c>
      <c r="WG24" s="177" t="str">
        <f t="shared" si="155"/>
        <v xml:space="preserve"> </v>
      </c>
      <c r="WH24" s="217" t="str">
        <f>IF(WJ24=0," ",VLOOKUP(WJ24,PROTOKOL!$A:$F,6,FALSE))</f>
        <v xml:space="preserve"> </v>
      </c>
      <c r="WI24" s="43"/>
      <c r="WJ24" s="43"/>
      <c r="WK24" s="43"/>
      <c r="WL24" s="91" t="str">
        <f>IF(WJ24=0," ",(VLOOKUP(WJ24,PROTOKOL!$A$1:$E$29,2,FALSE))*WK24)</f>
        <v xml:space="preserve"> </v>
      </c>
      <c r="WM24" s="175" t="str">
        <f t="shared" si="55"/>
        <v xml:space="preserve"> </v>
      </c>
      <c r="WN24" s="176" t="str">
        <f>IF(WJ24=0," ",VLOOKUP(WJ24,PROTOKOL!$A:$E,5,FALSE))</f>
        <v xml:space="preserve"> </v>
      </c>
      <c r="WO24" s="212" t="str">
        <f t="shared" si="204"/>
        <v xml:space="preserve"> </v>
      </c>
      <c r="WP24" s="176">
        <f t="shared" si="157"/>
        <v>0</v>
      </c>
      <c r="WQ24" s="177" t="str">
        <f t="shared" si="158"/>
        <v xml:space="preserve"> </v>
      </c>
      <c r="WS24" s="173">
        <v>1</v>
      </c>
      <c r="WT24" s="229"/>
      <c r="WU24" s="174" t="str">
        <f>IF(WW24=0," ",VLOOKUP(WW24,PROTOKOL!$A:$F,6,FALSE))</f>
        <v xml:space="preserve"> </v>
      </c>
      <c r="WV24" s="43"/>
      <c r="WW24" s="43"/>
      <c r="WX24" s="43"/>
      <c r="WY24" s="42" t="str">
        <f>IF(WW24=0," ",(VLOOKUP(WW24,PROTOKOL!$A$1:$E$29,2,FALSE))*WX24)</f>
        <v xml:space="preserve"> </v>
      </c>
      <c r="WZ24" s="175" t="str">
        <f t="shared" si="56"/>
        <v xml:space="preserve"> </v>
      </c>
      <c r="XA24" s="212" t="str">
        <f>IF(WW24=0," ",VLOOKUP(WW24,PROTOKOL!$A:$E,5,FALSE))</f>
        <v xml:space="preserve"> </v>
      </c>
      <c r="XB24" s="176" t="s">
        <v>142</v>
      </c>
      <c r="XC24" s="177" t="str">
        <f t="shared" si="159"/>
        <v xml:space="preserve"> </v>
      </c>
      <c r="XD24" s="217" t="str">
        <f>IF(XF24=0," ",VLOOKUP(XF24,PROTOKOL!$A:$F,6,FALSE))</f>
        <v xml:space="preserve"> </v>
      </c>
      <c r="XE24" s="43"/>
      <c r="XF24" s="43"/>
      <c r="XG24" s="43"/>
      <c r="XH24" s="91" t="str">
        <f>IF(XF24=0," ",(VLOOKUP(XF24,PROTOKOL!$A$1:$E$29,2,FALSE))*XG24)</f>
        <v xml:space="preserve"> </v>
      </c>
      <c r="XI24" s="175" t="str">
        <f t="shared" si="57"/>
        <v xml:space="preserve"> </v>
      </c>
      <c r="XJ24" s="176" t="str">
        <f>IF(XF24=0," ",VLOOKUP(XF24,PROTOKOL!$A:$E,5,FALSE))</f>
        <v xml:space="preserve"> </v>
      </c>
      <c r="XK24" s="212" t="str">
        <f t="shared" si="205"/>
        <v xml:space="preserve"> </v>
      </c>
      <c r="XL24" s="176">
        <f t="shared" si="161"/>
        <v>0</v>
      </c>
      <c r="XM24" s="177" t="str">
        <f t="shared" si="162"/>
        <v xml:space="preserve"> </v>
      </c>
      <c r="XO24" s="173">
        <v>1</v>
      </c>
      <c r="XP24" s="229"/>
      <c r="XQ24" s="174" t="str">
        <f>IF(XS24=0," ",VLOOKUP(XS24,PROTOKOL!$A:$F,6,FALSE))</f>
        <v xml:space="preserve"> </v>
      </c>
      <c r="XR24" s="43"/>
      <c r="XS24" s="43"/>
      <c r="XT24" s="43"/>
      <c r="XU24" s="42" t="str">
        <f>IF(XS24=0," ",(VLOOKUP(XS24,PROTOKOL!$A$1:$E$29,2,FALSE))*XT24)</f>
        <v xml:space="preserve"> </v>
      </c>
      <c r="XV24" s="175" t="str">
        <f t="shared" si="58"/>
        <v xml:space="preserve"> </v>
      </c>
      <c r="XW24" s="212" t="str">
        <f>IF(XS24=0," ",VLOOKUP(XS24,PROTOKOL!$A:$E,5,FALSE))</f>
        <v xml:space="preserve"> </v>
      </c>
      <c r="XX24" s="176" t="s">
        <v>142</v>
      </c>
      <c r="XY24" s="177" t="str">
        <f t="shared" si="163"/>
        <v xml:space="preserve"> </v>
      </c>
      <c r="XZ24" s="217" t="str">
        <f>IF(YB24=0," ",VLOOKUP(YB24,PROTOKOL!$A:$F,6,FALSE))</f>
        <v xml:space="preserve"> </v>
      </c>
      <c r="YA24" s="43"/>
      <c r="YB24" s="43"/>
      <c r="YC24" s="43"/>
      <c r="YD24" s="91" t="str">
        <f>IF(YB24=0," ",(VLOOKUP(YB24,PROTOKOL!$A$1:$E$29,2,FALSE))*YC24)</f>
        <v xml:space="preserve"> </v>
      </c>
      <c r="YE24" s="175" t="str">
        <f t="shared" si="59"/>
        <v xml:space="preserve"> </v>
      </c>
      <c r="YF24" s="176" t="str">
        <f>IF(YB24=0," ",VLOOKUP(YB24,PROTOKOL!$A:$E,5,FALSE))</f>
        <v xml:space="preserve"> </v>
      </c>
      <c r="YG24" s="212" t="str">
        <f t="shared" si="206"/>
        <v xml:space="preserve"> </v>
      </c>
      <c r="YH24" s="176">
        <f t="shared" si="165"/>
        <v>0</v>
      </c>
      <c r="YI24" s="177" t="str">
        <f t="shared" si="166"/>
        <v xml:space="preserve"> </v>
      </c>
    </row>
    <row r="25" spans="1:659" ht="13.8">
      <c r="A25" s="173">
        <v>1</v>
      </c>
      <c r="B25" s="230"/>
      <c r="C25" s="174" t="str">
        <f>IF(E25=0," ",VLOOKUP(E25,PROTOKOL!$A:$F,6,FALSE))</f>
        <v xml:space="preserve"> </v>
      </c>
      <c r="D25" s="43"/>
      <c r="E25" s="43"/>
      <c r="F25" s="43"/>
      <c r="G25" s="42" t="str">
        <f>IF(E25=0," ",(VLOOKUP(E25,PROTOKOL!$A$1:$E$29,2,FALSE))*F25)</f>
        <v xml:space="preserve"> </v>
      </c>
      <c r="H25" s="175" t="str">
        <f t="shared" si="0"/>
        <v xml:space="preserve"> </v>
      </c>
      <c r="I25" s="212" t="str">
        <f>IF(E25=0," ",VLOOKUP(E25,PROTOKOL!$A:$E,5,FALSE))</f>
        <v xml:space="preserve"> </v>
      </c>
      <c r="J25" s="176" t="s">
        <v>142</v>
      </c>
      <c r="K25" s="177" t="str">
        <f t="shared" si="60"/>
        <v xml:space="preserve"> </v>
      </c>
      <c r="L25" s="217" t="str">
        <f>IF(N25=0," ",VLOOKUP(N25,PROTOKOL!$A:$F,6,FALSE))</f>
        <v xml:space="preserve"> </v>
      </c>
      <c r="M25" s="43"/>
      <c r="N25" s="43"/>
      <c r="O25" s="43"/>
      <c r="P25" s="91" t="str">
        <f>IF(N25=0," ",(VLOOKUP(N25,PROTOKOL!$A$1:$E$29,2,FALSE))*O25)</f>
        <v xml:space="preserve"> </v>
      </c>
      <c r="Q25" s="175" t="str">
        <f t="shared" si="1"/>
        <v xml:space="preserve"> </v>
      </c>
      <c r="R25" s="176" t="str">
        <f>IF(N25=0," ",VLOOKUP(N25,PROTOKOL!$A:$E,5,FALSE))</f>
        <v xml:space="preserve"> </v>
      </c>
      <c r="S25" s="212" t="str">
        <f t="shared" si="61"/>
        <v xml:space="preserve"> </v>
      </c>
      <c r="T25" s="176">
        <f t="shared" si="62"/>
        <v>0</v>
      </c>
      <c r="U25" s="177" t="str">
        <f t="shared" si="63"/>
        <v xml:space="preserve"> </v>
      </c>
      <c r="W25" s="173">
        <v>1</v>
      </c>
      <c r="X25" s="230"/>
      <c r="Y25" s="174" t="str">
        <f>IF(AA25=0," ",VLOOKUP(AA25,PROTOKOL!$A:$F,6,FALSE))</f>
        <v xml:space="preserve"> </v>
      </c>
      <c r="Z25" s="43"/>
      <c r="AA25" s="43"/>
      <c r="AB25" s="43"/>
      <c r="AC25" s="42" t="str">
        <f>IF(AA25=0," ",(VLOOKUP(AA25,PROTOKOL!$A$1:$E$29,2,FALSE))*AB25)</f>
        <v xml:space="preserve"> </v>
      </c>
      <c r="AD25" s="175" t="str">
        <f t="shared" si="2"/>
        <v xml:space="preserve"> </v>
      </c>
      <c r="AE25" s="212" t="str">
        <f>IF(AA25=0," ",VLOOKUP(AA25,PROTOKOL!$A:$E,5,FALSE))</f>
        <v xml:space="preserve"> </v>
      </c>
      <c r="AF25" s="176" t="s">
        <v>142</v>
      </c>
      <c r="AG25" s="177" t="str">
        <f t="shared" si="167"/>
        <v xml:space="preserve"> </v>
      </c>
      <c r="AH25" s="217" t="str">
        <f>IF(AJ25=0," ",VLOOKUP(AJ25,PROTOKOL!$A:$F,6,FALSE))</f>
        <v xml:space="preserve"> </v>
      </c>
      <c r="AI25" s="43"/>
      <c r="AJ25" s="43"/>
      <c r="AK25" s="43"/>
      <c r="AL25" s="91" t="str">
        <f>IF(AJ25=0," ",(VLOOKUP(AJ25,PROTOKOL!$A$1:$E$29,2,FALSE))*AK25)</f>
        <v xml:space="preserve"> </v>
      </c>
      <c r="AM25" s="175" t="str">
        <f t="shared" si="3"/>
        <v xml:space="preserve"> </v>
      </c>
      <c r="AN25" s="176" t="str">
        <f>IF(AJ25=0," ",VLOOKUP(AJ25,PROTOKOL!$A:$E,5,FALSE))</f>
        <v xml:space="preserve"> </v>
      </c>
      <c r="AO25" s="212" t="str">
        <f t="shared" si="180"/>
        <v xml:space="preserve"> </v>
      </c>
      <c r="AP25" s="176">
        <f t="shared" si="65"/>
        <v>0</v>
      </c>
      <c r="AQ25" s="177" t="str">
        <f t="shared" si="66"/>
        <v xml:space="preserve"> </v>
      </c>
      <c r="AS25" s="173">
        <v>1</v>
      </c>
      <c r="AT25" s="230"/>
      <c r="AU25" s="174" t="str">
        <f>IF(AW25=0," ",VLOOKUP(AW25,PROTOKOL!$A:$F,6,FALSE))</f>
        <v xml:space="preserve"> </v>
      </c>
      <c r="AV25" s="43"/>
      <c r="AW25" s="43"/>
      <c r="AX25" s="43"/>
      <c r="AY25" s="42" t="str">
        <f>IF(AW25=0," ",(VLOOKUP(AW25,PROTOKOL!$A$1:$E$29,2,FALSE))*AX25)</f>
        <v xml:space="preserve"> </v>
      </c>
      <c r="AZ25" s="175" t="str">
        <f t="shared" si="4"/>
        <v xml:space="preserve"> </v>
      </c>
      <c r="BA25" s="212" t="str">
        <f>IF(AW25=0," ",VLOOKUP(AW25,PROTOKOL!$A:$E,5,FALSE))</f>
        <v xml:space="preserve"> </v>
      </c>
      <c r="BB25" s="176" t="s">
        <v>142</v>
      </c>
      <c r="BC25" s="177" t="str">
        <f t="shared" si="168"/>
        <v xml:space="preserve"> </v>
      </c>
      <c r="BD25" s="217" t="str">
        <f>IF(BF25=0," ",VLOOKUP(BF25,PROTOKOL!$A:$F,6,FALSE))</f>
        <v xml:space="preserve"> </v>
      </c>
      <c r="BE25" s="43"/>
      <c r="BF25" s="43"/>
      <c r="BG25" s="43"/>
      <c r="BH25" s="91" t="str">
        <f>IF(BF25=0," ",(VLOOKUP(BF25,PROTOKOL!$A$1:$E$29,2,FALSE))*BG25)</f>
        <v xml:space="preserve"> </v>
      </c>
      <c r="BI25" s="175" t="str">
        <f t="shared" si="5"/>
        <v xml:space="preserve"> </v>
      </c>
      <c r="BJ25" s="176" t="str">
        <f>IF(BF25=0," ",VLOOKUP(BF25,PROTOKOL!$A:$E,5,FALSE))</f>
        <v xml:space="preserve"> </v>
      </c>
      <c r="BK25" s="212" t="str">
        <f t="shared" si="181"/>
        <v xml:space="preserve"> </v>
      </c>
      <c r="BL25" s="176">
        <f t="shared" si="67"/>
        <v>0</v>
      </c>
      <c r="BM25" s="177" t="str">
        <f t="shared" si="68"/>
        <v xml:space="preserve"> </v>
      </c>
      <c r="BO25" s="173">
        <v>1</v>
      </c>
      <c r="BP25" s="230"/>
      <c r="BQ25" s="174" t="str">
        <f>IF(BS25=0," ",VLOOKUP(BS25,PROTOKOL!$A:$F,6,FALSE))</f>
        <v xml:space="preserve"> </v>
      </c>
      <c r="BR25" s="43"/>
      <c r="BS25" s="43"/>
      <c r="BT25" s="43"/>
      <c r="BU25" s="42" t="str">
        <f>IF(BS25=0," ",(VLOOKUP(BS25,PROTOKOL!$A$1:$E$29,2,FALSE))*BT25)</f>
        <v xml:space="preserve"> </v>
      </c>
      <c r="BV25" s="175" t="str">
        <f t="shared" si="6"/>
        <v xml:space="preserve"> </v>
      </c>
      <c r="BW25" s="212" t="str">
        <f>IF(BS25=0," ",VLOOKUP(BS25,PROTOKOL!$A:$E,5,FALSE))</f>
        <v xml:space="preserve"> </v>
      </c>
      <c r="BX25" s="176" t="s">
        <v>142</v>
      </c>
      <c r="BY25" s="177" t="str">
        <f t="shared" si="170"/>
        <v xml:space="preserve"> </v>
      </c>
      <c r="BZ25" s="217" t="str">
        <f>IF(CB25=0," ",VLOOKUP(CB25,PROTOKOL!$A:$F,6,FALSE))</f>
        <v xml:space="preserve"> </v>
      </c>
      <c r="CA25" s="43"/>
      <c r="CB25" s="43"/>
      <c r="CC25" s="43"/>
      <c r="CD25" s="91" t="str">
        <f>IF(CB25=0," ",(VLOOKUP(CB25,PROTOKOL!$A$1:$E$29,2,FALSE))*CC25)</f>
        <v xml:space="preserve"> </v>
      </c>
      <c r="CE25" s="175" t="str">
        <f t="shared" si="7"/>
        <v xml:space="preserve"> </v>
      </c>
      <c r="CF25" s="176" t="str">
        <f>IF(CB25=0," ",VLOOKUP(CB25,PROTOKOL!$A:$E,5,FALSE))</f>
        <v xml:space="preserve"> </v>
      </c>
      <c r="CG25" s="212" t="str">
        <f t="shared" si="207"/>
        <v xml:space="preserve"> </v>
      </c>
      <c r="CH25" s="176">
        <f t="shared" si="70"/>
        <v>0</v>
      </c>
      <c r="CI25" s="177" t="str">
        <f t="shared" si="71"/>
        <v xml:space="preserve"> </v>
      </c>
      <c r="CK25" s="173">
        <v>1</v>
      </c>
      <c r="CL25" s="230"/>
      <c r="CM25" s="174" t="str">
        <f>IF(CO25=0," ",VLOOKUP(CO25,PROTOKOL!$A:$F,6,FALSE))</f>
        <v xml:space="preserve"> </v>
      </c>
      <c r="CN25" s="43"/>
      <c r="CO25" s="43"/>
      <c r="CP25" s="43"/>
      <c r="CQ25" s="42" t="str">
        <f>IF(CO25=0," ",(VLOOKUP(CO25,PROTOKOL!$A$1:$E$29,2,FALSE))*CP25)</f>
        <v xml:space="preserve"> </v>
      </c>
      <c r="CR25" s="175" t="str">
        <f t="shared" si="8"/>
        <v xml:space="preserve"> </v>
      </c>
      <c r="CS25" s="212" t="str">
        <f>IF(CO25=0," ",VLOOKUP(CO25,PROTOKOL!$A:$E,5,FALSE))</f>
        <v xml:space="preserve"> </v>
      </c>
      <c r="CT25" s="176" t="s">
        <v>142</v>
      </c>
      <c r="CU25" s="177" t="str">
        <f t="shared" si="171"/>
        <v xml:space="preserve"> </v>
      </c>
      <c r="CV25" s="217" t="str">
        <f>IF(CX25=0," ",VLOOKUP(CX25,PROTOKOL!$A:$F,6,FALSE))</f>
        <v xml:space="preserve"> </v>
      </c>
      <c r="CW25" s="43"/>
      <c r="CX25" s="43"/>
      <c r="CY25" s="43"/>
      <c r="CZ25" s="91" t="str">
        <f>IF(CX25=0," ",(VLOOKUP(CX25,PROTOKOL!$A$1:$E$29,2,FALSE))*CY25)</f>
        <v xml:space="preserve"> </v>
      </c>
      <c r="DA25" s="175" t="str">
        <f t="shared" si="9"/>
        <v xml:space="preserve"> </v>
      </c>
      <c r="DB25" s="176" t="str">
        <f>IF(CX25=0," ",VLOOKUP(CX25,PROTOKOL!$A:$E,5,FALSE))</f>
        <v xml:space="preserve"> </v>
      </c>
      <c r="DC25" s="212" t="str">
        <f t="shared" si="182"/>
        <v xml:space="preserve"> </v>
      </c>
      <c r="DD25" s="176">
        <f t="shared" si="73"/>
        <v>0</v>
      </c>
      <c r="DE25" s="177" t="str">
        <f t="shared" si="74"/>
        <v xml:space="preserve"> </v>
      </c>
      <c r="DG25" s="173">
        <v>1</v>
      </c>
      <c r="DH25" s="230"/>
      <c r="DI25" s="174" t="str">
        <f>IF(DK25=0," ",VLOOKUP(DK25,PROTOKOL!$A:$F,6,FALSE))</f>
        <v xml:space="preserve"> </v>
      </c>
      <c r="DJ25" s="43"/>
      <c r="DK25" s="43"/>
      <c r="DL25" s="43"/>
      <c r="DM25" s="42" t="str">
        <f>IF(DK25=0," ",(VLOOKUP(DK25,PROTOKOL!$A$1:$E$29,2,FALSE))*DL25)</f>
        <v xml:space="preserve"> </v>
      </c>
      <c r="DN25" s="175" t="str">
        <f t="shared" si="10"/>
        <v xml:space="preserve"> </v>
      </c>
      <c r="DO25" s="212" t="str">
        <f>IF(DK25=0," ",VLOOKUP(DK25,PROTOKOL!$A:$E,5,FALSE))</f>
        <v xml:space="preserve"> </v>
      </c>
      <c r="DP25" s="176" t="s">
        <v>142</v>
      </c>
      <c r="DQ25" s="177" t="str">
        <f t="shared" si="75"/>
        <v xml:space="preserve"> </v>
      </c>
      <c r="DR25" s="217" t="str">
        <f>IF(DT25=0," ",VLOOKUP(DT25,PROTOKOL!$A:$F,6,FALSE))</f>
        <v xml:space="preserve"> </v>
      </c>
      <c r="DS25" s="43"/>
      <c r="DT25" s="43"/>
      <c r="DU25" s="43"/>
      <c r="DV25" s="91" t="str">
        <f>IF(DT25=0," ",(VLOOKUP(DT25,PROTOKOL!$A$1:$E$29,2,FALSE))*DU25)</f>
        <v xml:space="preserve"> </v>
      </c>
      <c r="DW25" s="175" t="str">
        <f t="shared" si="11"/>
        <v xml:space="preserve"> </v>
      </c>
      <c r="DX25" s="176" t="str">
        <f>IF(DT25=0," ",VLOOKUP(DT25,PROTOKOL!$A:$E,5,FALSE))</f>
        <v xml:space="preserve"> </v>
      </c>
      <c r="DY25" s="212" t="str">
        <f t="shared" si="183"/>
        <v xml:space="preserve"> </v>
      </c>
      <c r="DZ25" s="176">
        <f t="shared" si="77"/>
        <v>0</v>
      </c>
      <c r="EA25" s="177" t="str">
        <f t="shared" si="78"/>
        <v xml:space="preserve"> </v>
      </c>
      <c r="EC25" s="173">
        <v>1</v>
      </c>
      <c r="ED25" s="230"/>
      <c r="EE25" s="174" t="str">
        <f>IF(EG25=0," ",VLOOKUP(EG25,PROTOKOL!$A:$F,6,FALSE))</f>
        <v xml:space="preserve"> </v>
      </c>
      <c r="EF25" s="43"/>
      <c r="EG25" s="43"/>
      <c r="EH25" s="43"/>
      <c r="EI25" s="42" t="str">
        <f>IF(EG25=0," ",(VLOOKUP(EG25,PROTOKOL!$A$1:$E$29,2,FALSE))*EH25)</f>
        <v xml:space="preserve"> </v>
      </c>
      <c r="EJ25" s="175" t="str">
        <f t="shared" si="12"/>
        <v xml:space="preserve"> </v>
      </c>
      <c r="EK25" s="212" t="str">
        <f>IF(EG25=0," ",VLOOKUP(EG25,PROTOKOL!$A:$E,5,FALSE))</f>
        <v xml:space="preserve"> </v>
      </c>
      <c r="EL25" s="176" t="s">
        <v>142</v>
      </c>
      <c r="EM25" s="177" t="str">
        <f t="shared" si="79"/>
        <v xml:space="preserve"> </v>
      </c>
      <c r="EN25" s="217" t="str">
        <f>IF(EP25=0," ",VLOOKUP(EP25,PROTOKOL!$A:$F,6,FALSE))</f>
        <v xml:space="preserve"> </v>
      </c>
      <c r="EO25" s="43"/>
      <c r="EP25" s="43"/>
      <c r="EQ25" s="43"/>
      <c r="ER25" s="91" t="str">
        <f>IF(EP25=0," ",(VLOOKUP(EP25,PROTOKOL!$A$1:$E$29,2,FALSE))*EQ25)</f>
        <v xml:space="preserve"> </v>
      </c>
      <c r="ES25" s="175" t="str">
        <f t="shared" si="13"/>
        <v xml:space="preserve"> </v>
      </c>
      <c r="ET25" s="176" t="str">
        <f>IF(EP25=0," ",VLOOKUP(EP25,PROTOKOL!$A:$E,5,FALSE))</f>
        <v xml:space="preserve"> </v>
      </c>
      <c r="EU25" s="212" t="str">
        <f t="shared" si="184"/>
        <v xml:space="preserve"> </v>
      </c>
      <c r="EV25" s="176">
        <f t="shared" si="81"/>
        <v>0</v>
      </c>
      <c r="EW25" s="177" t="str">
        <f t="shared" si="82"/>
        <v xml:space="preserve"> </v>
      </c>
      <c r="EY25" s="173">
        <v>1</v>
      </c>
      <c r="EZ25" s="230"/>
      <c r="FA25" s="174" t="str">
        <f>IF(FC25=0," ",VLOOKUP(FC25,PROTOKOL!$A:$F,6,FALSE))</f>
        <v xml:space="preserve"> </v>
      </c>
      <c r="FB25" s="43"/>
      <c r="FC25" s="43"/>
      <c r="FD25" s="43"/>
      <c r="FE25" s="42" t="str">
        <f>IF(FC25=0," ",(VLOOKUP(FC25,PROTOKOL!$A$1:$E$29,2,FALSE))*FD25)</f>
        <v xml:space="preserve"> </v>
      </c>
      <c r="FF25" s="175" t="str">
        <f t="shared" si="14"/>
        <v xml:space="preserve"> </v>
      </c>
      <c r="FG25" s="212" t="str">
        <f>IF(FC25=0," ",VLOOKUP(FC25,PROTOKOL!$A:$E,5,FALSE))</f>
        <v xml:space="preserve"> </v>
      </c>
      <c r="FH25" s="176" t="s">
        <v>142</v>
      </c>
      <c r="FI25" s="177" t="str">
        <f t="shared" si="83"/>
        <v xml:space="preserve"> </v>
      </c>
      <c r="FJ25" s="217" t="str">
        <f>IF(FL25=0," ",VLOOKUP(FL25,PROTOKOL!$A:$F,6,FALSE))</f>
        <v xml:space="preserve"> </v>
      </c>
      <c r="FK25" s="43"/>
      <c r="FL25" s="43"/>
      <c r="FM25" s="43"/>
      <c r="FN25" s="91" t="str">
        <f>IF(FL25=0," ",(VLOOKUP(FL25,PROTOKOL!$A$1:$E$29,2,FALSE))*FM25)</f>
        <v xml:space="preserve"> </v>
      </c>
      <c r="FO25" s="175" t="str">
        <f t="shared" si="15"/>
        <v xml:space="preserve"> </v>
      </c>
      <c r="FP25" s="176" t="str">
        <f>IF(FL25=0," ",VLOOKUP(FL25,PROTOKOL!$A:$E,5,FALSE))</f>
        <v xml:space="preserve"> </v>
      </c>
      <c r="FQ25" s="212" t="str">
        <f t="shared" si="185"/>
        <v xml:space="preserve"> </v>
      </c>
      <c r="FR25" s="176">
        <f t="shared" si="85"/>
        <v>0</v>
      </c>
      <c r="FS25" s="177" t="str">
        <f t="shared" si="86"/>
        <v xml:space="preserve"> </v>
      </c>
      <c r="FU25" s="173">
        <v>1</v>
      </c>
      <c r="FV25" s="230"/>
      <c r="FW25" s="174" t="str">
        <f>IF(FY25=0," ",VLOOKUP(FY25,PROTOKOL!$A:$F,6,FALSE))</f>
        <v xml:space="preserve"> </v>
      </c>
      <c r="FX25" s="43"/>
      <c r="FY25" s="43"/>
      <c r="FZ25" s="43"/>
      <c r="GA25" s="42" t="str">
        <f>IF(FY25=0," ",(VLOOKUP(FY25,PROTOKOL!$A$1:$E$29,2,FALSE))*FZ25)</f>
        <v xml:space="preserve"> </v>
      </c>
      <c r="GB25" s="175" t="str">
        <f t="shared" si="16"/>
        <v xml:space="preserve"> </v>
      </c>
      <c r="GC25" s="212" t="str">
        <f>IF(FY25=0," ",VLOOKUP(FY25,PROTOKOL!$A:$E,5,FALSE))</f>
        <v xml:space="preserve"> </v>
      </c>
      <c r="GD25" s="176" t="s">
        <v>142</v>
      </c>
      <c r="GE25" s="177" t="str">
        <f t="shared" si="87"/>
        <v xml:space="preserve"> </v>
      </c>
      <c r="GF25" s="217" t="str">
        <f>IF(GH25=0," ",VLOOKUP(GH25,PROTOKOL!$A:$F,6,FALSE))</f>
        <v xml:space="preserve"> </v>
      </c>
      <c r="GG25" s="43"/>
      <c r="GH25" s="43"/>
      <c r="GI25" s="43"/>
      <c r="GJ25" s="91" t="str">
        <f>IF(GH25=0," ",(VLOOKUP(GH25,PROTOKOL!$A$1:$E$29,2,FALSE))*GI25)</f>
        <v xml:space="preserve"> </v>
      </c>
      <c r="GK25" s="175" t="str">
        <f t="shared" si="17"/>
        <v xml:space="preserve"> </v>
      </c>
      <c r="GL25" s="176" t="str">
        <f>IF(GH25=0," ",VLOOKUP(GH25,PROTOKOL!$A:$E,5,FALSE))</f>
        <v xml:space="preserve"> </v>
      </c>
      <c r="GM25" s="212" t="str">
        <f t="shared" si="186"/>
        <v xml:space="preserve"> </v>
      </c>
      <c r="GN25" s="176">
        <f t="shared" si="89"/>
        <v>0</v>
      </c>
      <c r="GO25" s="177" t="str">
        <f t="shared" si="90"/>
        <v xml:space="preserve"> </v>
      </c>
      <c r="GQ25" s="173">
        <v>1</v>
      </c>
      <c r="GR25" s="230"/>
      <c r="GS25" s="174" t="str">
        <f>IF(GU25=0," ",VLOOKUP(GU25,PROTOKOL!$A:$F,6,FALSE))</f>
        <v xml:space="preserve"> </v>
      </c>
      <c r="GT25" s="43"/>
      <c r="GU25" s="43"/>
      <c r="GV25" s="43"/>
      <c r="GW25" s="42" t="str">
        <f>IF(GU25=0," ",(VLOOKUP(GU25,PROTOKOL!$A$1:$E$29,2,FALSE))*GV25)</f>
        <v xml:space="preserve"> </v>
      </c>
      <c r="GX25" s="175" t="str">
        <f t="shared" si="18"/>
        <v xml:space="preserve"> </v>
      </c>
      <c r="GY25" s="212" t="str">
        <f>IF(GU25=0," ",VLOOKUP(GU25,PROTOKOL!$A:$E,5,FALSE))</f>
        <v xml:space="preserve"> </v>
      </c>
      <c r="GZ25" s="176" t="s">
        <v>142</v>
      </c>
      <c r="HA25" s="177" t="str">
        <f t="shared" si="91"/>
        <v xml:space="preserve"> </v>
      </c>
      <c r="HB25" s="217" t="str">
        <f>IF(HD25=0," ",VLOOKUP(HD25,PROTOKOL!$A:$F,6,FALSE))</f>
        <v xml:space="preserve"> </v>
      </c>
      <c r="HC25" s="43"/>
      <c r="HD25" s="43"/>
      <c r="HE25" s="43"/>
      <c r="HF25" s="91" t="str">
        <f>IF(HD25=0," ",(VLOOKUP(HD25,PROTOKOL!$A$1:$E$29,2,FALSE))*HE25)</f>
        <v xml:space="preserve"> </v>
      </c>
      <c r="HG25" s="175" t="str">
        <f t="shared" si="19"/>
        <v xml:space="preserve"> </v>
      </c>
      <c r="HH25" s="176" t="str">
        <f>IF(HD25=0," ",VLOOKUP(HD25,PROTOKOL!$A:$E,5,FALSE))</f>
        <v xml:space="preserve"> </v>
      </c>
      <c r="HI25" s="212" t="str">
        <f t="shared" si="187"/>
        <v xml:space="preserve"> </v>
      </c>
      <c r="HJ25" s="176">
        <f t="shared" si="92"/>
        <v>0</v>
      </c>
      <c r="HK25" s="177" t="str">
        <f t="shared" si="93"/>
        <v xml:space="preserve"> </v>
      </c>
      <c r="HM25" s="173">
        <v>1</v>
      </c>
      <c r="HN25" s="230"/>
      <c r="HO25" s="174" t="str">
        <f>IF(HQ25=0," ",VLOOKUP(HQ25,PROTOKOL!$A:$F,6,FALSE))</f>
        <v xml:space="preserve"> </v>
      </c>
      <c r="HP25" s="43"/>
      <c r="HQ25" s="43"/>
      <c r="HR25" s="43"/>
      <c r="HS25" s="42" t="str">
        <f>IF(HQ25=0," ",(VLOOKUP(HQ25,PROTOKOL!$A$1:$E$29,2,FALSE))*HR25)</f>
        <v xml:space="preserve"> </v>
      </c>
      <c r="HT25" s="175" t="str">
        <f t="shared" si="20"/>
        <v xml:space="preserve"> </v>
      </c>
      <c r="HU25" s="212" t="str">
        <f>IF(HQ25=0," ",VLOOKUP(HQ25,PROTOKOL!$A:$E,5,FALSE))</f>
        <v xml:space="preserve"> </v>
      </c>
      <c r="HV25" s="176" t="s">
        <v>142</v>
      </c>
      <c r="HW25" s="177" t="str">
        <f t="shared" si="94"/>
        <v xml:space="preserve"> </v>
      </c>
      <c r="HX25" s="217" t="str">
        <f>IF(HZ25=0," ",VLOOKUP(HZ25,PROTOKOL!$A:$F,6,FALSE))</f>
        <v xml:space="preserve"> </v>
      </c>
      <c r="HY25" s="43"/>
      <c r="HZ25" s="43"/>
      <c r="IA25" s="43"/>
      <c r="IB25" s="91" t="str">
        <f>IF(HZ25=0," ",(VLOOKUP(HZ25,PROTOKOL!$A$1:$E$29,2,FALSE))*IA25)</f>
        <v xml:space="preserve"> </v>
      </c>
      <c r="IC25" s="175" t="str">
        <f t="shared" si="21"/>
        <v xml:space="preserve"> </v>
      </c>
      <c r="ID25" s="176" t="str">
        <f>IF(HZ25=0," ",VLOOKUP(HZ25,PROTOKOL!$A:$E,5,FALSE))</f>
        <v xml:space="preserve"> </v>
      </c>
      <c r="IE25" s="212" t="str">
        <f t="shared" si="208"/>
        <v xml:space="preserve"> </v>
      </c>
      <c r="IF25" s="176">
        <f t="shared" si="96"/>
        <v>0</v>
      </c>
      <c r="IG25" s="177" t="str">
        <f t="shared" si="97"/>
        <v xml:space="preserve"> </v>
      </c>
      <c r="II25" s="173">
        <v>1</v>
      </c>
      <c r="IJ25" s="230"/>
      <c r="IK25" s="174" t="str">
        <f>IF(IM25=0," ",VLOOKUP(IM25,PROTOKOL!$A:$F,6,FALSE))</f>
        <v xml:space="preserve"> </v>
      </c>
      <c r="IL25" s="43"/>
      <c r="IM25" s="43"/>
      <c r="IN25" s="43"/>
      <c r="IO25" s="42" t="str">
        <f>IF(IM25=0," ",(VLOOKUP(IM25,PROTOKOL!$A$1:$E$29,2,FALSE))*IN25)</f>
        <v xml:space="preserve"> </v>
      </c>
      <c r="IP25" s="175" t="str">
        <f t="shared" si="22"/>
        <v xml:space="preserve"> </v>
      </c>
      <c r="IQ25" s="212" t="str">
        <f>IF(IM25=0," ",VLOOKUP(IM25,PROTOKOL!$A:$E,5,FALSE))</f>
        <v xml:space="preserve"> </v>
      </c>
      <c r="IR25" s="176" t="s">
        <v>142</v>
      </c>
      <c r="IS25" s="177" t="str">
        <f t="shared" si="98"/>
        <v xml:space="preserve"> </v>
      </c>
      <c r="IT25" s="217" t="str">
        <f>IF(IV25=0," ",VLOOKUP(IV25,PROTOKOL!$A:$F,6,FALSE))</f>
        <v xml:space="preserve"> </v>
      </c>
      <c r="IU25" s="43"/>
      <c r="IV25" s="43"/>
      <c r="IW25" s="43"/>
      <c r="IX25" s="91" t="str">
        <f>IF(IV25=0," ",(VLOOKUP(IV25,PROTOKOL!$A$1:$E$29,2,FALSE))*IW25)</f>
        <v xml:space="preserve"> </v>
      </c>
      <c r="IY25" s="175" t="str">
        <f t="shared" si="23"/>
        <v xml:space="preserve"> </v>
      </c>
      <c r="IZ25" s="176" t="str">
        <f>IF(IV25=0," ",VLOOKUP(IV25,PROTOKOL!$A:$E,5,FALSE))</f>
        <v xml:space="preserve"> </v>
      </c>
      <c r="JA25" s="212" t="str">
        <f t="shared" si="188"/>
        <v xml:space="preserve"> </v>
      </c>
      <c r="JB25" s="176">
        <f t="shared" si="100"/>
        <v>0</v>
      </c>
      <c r="JC25" s="177" t="str">
        <f t="shared" si="101"/>
        <v xml:space="preserve"> </v>
      </c>
      <c r="JE25" s="173">
        <v>1</v>
      </c>
      <c r="JF25" s="230"/>
      <c r="JG25" s="174" t="str">
        <f>IF(JI25=0," ",VLOOKUP(JI25,PROTOKOL!$A:$F,6,FALSE))</f>
        <v xml:space="preserve"> </v>
      </c>
      <c r="JH25" s="43"/>
      <c r="JI25" s="43"/>
      <c r="JJ25" s="43"/>
      <c r="JK25" s="42" t="str">
        <f>IF(JI25=0," ",(VLOOKUP(JI25,PROTOKOL!$A$1:$E$29,2,FALSE))*JJ25)</f>
        <v xml:space="preserve"> </v>
      </c>
      <c r="JL25" s="175" t="str">
        <f t="shared" si="24"/>
        <v xml:space="preserve"> </v>
      </c>
      <c r="JM25" s="212" t="str">
        <f>IF(JI25=0," ",VLOOKUP(JI25,PROTOKOL!$A:$E,5,FALSE))</f>
        <v xml:space="preserve"> </v>
      </c>
      <c r="JN25" s="176" t="s">
        <v>142</v>
      </c>
      <c r="JO25" s="177" t="str">
        <f t="shared" si="102"/>
        <v xml:space="preserve"> </v>
      </c>
      <c r="JP25" s="217" t="str">
        <f>IF(JR25=0," ",VLOOKUP(JR25,PROTOKOL!$A:$F,6,FALSE))</f>
        <v xml:space="preserve"> </v>
      </c>
      <c r="JQ25" s="43"/>
      <c r="JR25" s="43"/>
      <c r="JS25" s="43"/>
      <c r="JT25" s="91" t="str">
        <f>IF(JR25=0," ",(VLOOKUP(JR25,PROTOKOL!$A$1:$E$29,2,FALSE))*JS25)</f>
        <v xml:space="preserve"> </v>
      </c>
      <c r="JU25" s="175" t="str">
        <f t="shared" si="25"/>
        <v xml:space="preserve"> </v>
      </c>
      <c r="JV25" s="176" t="str">
        <f>IF(JR25=0," ",VLOOKUP(JR25,PROTOKOL!$A:$E,5,FALSE))</f>
        <v xml:space="preserve"> </v>
      </c>
      <c r="JW25" s="212" t="str">
        <f t="shared" si="189"/>
        <v xml:space="preserve"> </v>
      </c>
      <c r="JX25" s="176">
        <f t="shared" si="104"/>
        <v>0</v>
      </c>
      <c r="JY25" s="177" t="str">
        <f t="shared" si="105"/>
        <v xml:space="preserve"> </v>
      </c>
      <c r="KA25" s="173">
        <v>1</v>
      </c>
      <c r="KB25" s="230"/>
      <c r="KC25" s="174" t="str">
        <f>IF(KE25=0," ",VLOOKUP(KE25,PROTOKOL!$A:$F,6,FALSE))</f>
        <v xml:space="preserve"> </v>
      </c>
      <c r="KD25" s="43"/>
      <c r="KE25" s="43"/>
      <c r="KF25" s="43"/>
      <c r="KG25" s="42" t="str">
        <f>IF(KE25=0," ",(VLOOKUP(KE25,PROTOKOL!$A$1:$E$29,2,FALSE))*KF25)</f>
        <v xml:space="preserve"> </v>
      </c>
      <c r="KH25" s="175" t="str">
        <f t="shared" si="26"/>
        <v xml:space="preserve"> </v>
      </c>
      <c r="KI25" s="212" t="str">
        <f>IF(KE25=0," ",VLOOKUP(KE25,PROTOKOL!$A:$E,5,FALSE))</f>
        <v xml:space="preserve"> </v>
      </c>
      <c r="KJ25" s="176" t="s">
        <v>142</v>
      </c>
      <c r="KK25" s="177" t="str">
        <f t="shared" si="173"/>
        <v xml:space="preserve"> </v>
      </c>
      <c r="KL25" s="217" t="str">
        <f>IF(KN25=0," ",VLOOKUP(KN25,PROTOKOL!$A:$F,6,FALSE))</f>
        <v xml:space="preserve"> </v>
      </c>
      <c r="KM25" s="43"/>
      <c r="KN25" s="43"/>
      <c r="KO25" s="43"/>
      <c r="KP25" s="91" t="str">
        <f>IF(KN25=0," ",(VLOOKUP(KN25,PROTOKOL!$A$1:$E$29,2,FALSE))*KO25)</f>
        <v xml:space="preserve"> </v>
      </c>
      <c r="KQ25" s="175" t="str">
        <f t="shared" si="27"/>
        <v xml:space="preserve"> </v>
      </c>
      <c r="KR25" s="176" t="str">
        <f>IF(KN25=0," ",VLOOKUP(KN25,PROTOKOL!$A:$E,5,FALSE))</f>
        <v xml:space="preserve"> </v>
      </c>
      <c r="KS25" s="212" t="str">
        <f t="shared" si="190"/>
        <v xml:space="preserve"> </v>
      </c>
      <c r="KT25" s="176">
        <f t="shared" si="106"/>
        <v>0</v>
      </c>
      <c r="KU25" s="177" t="str">
        <f t="shared" si="107"/>
        <v xml:space="preserve"> </v>
      </c>
      <c r="KW25" s="173">
        <v>1</v>
      </c>
      <c r="KX25" s="230"/>
      <c r="KY25" s="174" t="str">
        <f>IF(LA25=0," ",VLOOKUP(LA25,PROTOKOL!$A:$F,6,FALSE))</f>
        <v xml:space="preserve"> </v>
      </c>
      <c r="KZ25" s="43"/>
      <c r="LA25" s="43"/>
      <c r="LB25" s="43"/>
      <c r="LC25" s="42" t="str">
        <f>IF(LA25=0," ",(VLOOKUP(LA25,PROTOKOL!$A$1:$E$29,2,FALSE))*LB25)</f>
        <v xml:space="preserve"> </v>
      </c>
      <c r="LD25" s="175" t="str">
        <f t="shared" si="28"/>
        <v xml:space="preserve"> </v>
      </c>
      <c r="LE25" s="212" t="str">
        <f>IF(LA25=0," ",VLOOKUP(LA25,PROTOKOL!$A:$E,5,FALSE))</f>
        <v xml:space="preserve"> </v>
      </c>
      <c r="LF25" s="176" t="s">
        <v>142</v>
      </c>
      <c r="LG25" s="177" t="str">
        <f t="shared" si="108"/>
        <v xml:space="preserve"> </v>
      </c>
      <c r="LH25" s="217" t="str">
        <f>IF(LJ25=0," ",VLOOKUP(LJ25,PROTOKOL!$A:$F,6,FALSE))</f>
        <v xml:space="preserve"> </v>
      </c>
      <c r="LI25" s="43"/>
      <c r="LJ25" s="43"/>
      <c r="LK25" s="43"/>
      <c r="LL25" s="91" t="str">
        <f>IF(LJ25=0," ",(VLOOKUP(LJ25,PROTOKOL!$A$1:$E$29,2,FALSE))*LK25)</f>
        <v xml:space="preserve"> </v>
      </c>
      <c r="LM25" s="175" t="str">
        <f t="shared" si="29"/>
        <v xml:space="preserve"> </v>
      </c>
      <c r="LN25" s="176" t="str">
        <f>IF(LJ25=0," ",VLOOKUP(LJ25,PROTOKOL!$A:$E,5,FALSE))</f>
        <v xml:space="preserve"> </v>
      </c>
      <c r="LO25" s="212" t="str">
        <f t="shared" si="191"/>
        <v xml:space="preserve"> </v>
      </c>
      <c r="LP25" s="176">
        <f t="shared" si="110"/>
        <v>0</v>
      </c>
      <c r="LQ25" s="177" t="str">
        <f t="shared" si="111"/>
        <v xml:space="preserve"> </v>
      </c>
      <c r="LS25" s="173">
        <v>1</v>
      </c>
      <c r="LT25" s="230"/>
      <c r="LU25" s="174" t="str">
        <f>IF(LW25=0," ",VLOOKUP(LW25,PROTOKOL!$A:$F,6,FALSE))</f>
        <v xml:space="preserve"> </v>
      </c>
      <c r="LV25" s="43"/>
      <c r="LW25" s="43"/>
      <c r="LX25" s="43"/>
      <c r="LY25" s="42" t="str">
        <f>IF(LW25=0," ",(VLOOKUP(LW25,PROTOKOL!$A$1:$E$29,2,FALSE))*LX25)</f>
        <v xml:space="preserve"> </v>
      </c>
      <c r="LZ25" s="175" t="str">
        <f t="shared" si="30"/>
        <v xml:space="preserve"> </v>
      </c>
      <c r="MA25" s="212" t="str">
        <f>IF(LW25=0," ",VLOOKUP(LW25,PROTOKOL!$A:$E,5,FALSE))</f>
        <v xml:space="preserve"> </v>
      </c>
      <c r="MB25" s="176" t="s">
        <v>142</v>
      </c>
      <c r="MC25" s="177" t="str">
        <f t="shared" si="175"/>
        <v xml:space="preserve"> </v>
      </c>
      <c r="MD25" s="217" t="str">
        <f>IF(MF25=0," ",VLOOKUP(MF25,PROTOKOL!$A:$F,6,FALSE))</f>
        <v xml:space="preserve"> </v>
      </c>
      <c r="ME25" s="43"/>
      <c r="MF25" s="43"/>
      <c r="MG25" s="43"/>
      <c r="MH25" s="91" t="str">
        <f>IF(MF25=0," ",(VLOOKUP(MF25,PROTOKOL!$A$1:$E$29,2,FALSE))*MG25)</f>
        <v xml:space="preserve"> </v>
      </c>
      <c r="MI25" s="175" t="str">
        <f t="shared" si="31"/>
        <v xml:space="preserve"> </v>
      </c>
      <c r="MJ25" s="176" t="str">
        <f>IF(MF25=0," ",VLOOKUP(MF25,PROTOKOL!$A:$E,5,FALSE))</f>
        <v xml:space="preserve"> </v>
      </c>
      <c r="MK25" s="212" t="str">
        <f t="shared" si="192"/>
        <v xml:space="preserve"> </v>
      </c>
      <c r="ML25" s="176">
        <f t="shared" si="113"/>
        <v>0</v>
      </c>
      <c r="MM25" s="177" t="str">
        <f t="shared" si="114"/>
        <v xml:space="preserve"> </v>
      </c>
      <c r="MO25" s="173">
        <v>1</v>
      </c>
      <c r="MP25" s="230"/>
      <c r="MQ25" s="174" t="str">
        <f>IF(MS25=0," ",VLOOKUP(MS25,PROTOKOL!$A:$F,6,FALSE))</f>
        <v xml:space="preserve"> </v>
      </c>
      <c r="MR25" s="43"/>
      <c r="MS25" s="43"/>
      <c r="MT25" s="43"/>
      <c r="MU25" s="42" t="str">
        <f>IF(MS25=0," ",(VLOOKUP(MS25,PROTOKOL!$A$1:$E$29,2,FALSE))*MT25)</f>
        <v xml:space="preserve"> </v>
      </c>
      <c r="MV25" s="175" t="str">
        <f t="shared" si="32"/>
        <v xml:space="preserve"> </v>
      </c>
      <c r="MW25" s="212" t="str">
        <f>IF(MS25=0," ",VLOOKUP(MS25,PROTOKOL!$A:$E,5,FALSE))</f>
        <v xml:space="preserve"> </v>
      </c>
      <c r="MX25" s="176" t="s">
        <v>142</v>
      </c>
      <c r="MY25" s="177" t="str">
        <f t="shared" si="115"/>
        <v xml:space="preserve"> </v>
      </c>
      <c r="MZ25" s="217" t="str">
        <f>IF(NB25=0," ",VLOOKUP(NB25,PROTOKOL!$A:$F,6,FALSE))</f>
        <v xml:space="preserve"> </v>
      </c>
      <c r="NA25" s="43"/>
      <c r="NB25" s="43"/>
      <c r="NC25" s="43"/>
      <c r="ND25" s="91" t="str">
        <f>IF(NB25=0," ",(VLOOKUP(NB25,PROTOKOL!$A$1:$E$29,2,FALSE))*NC25)</f>
        <v xml:space="preserve"> </v>
      </c>
      <c r="NE25" s="175" t="str">
        <f t="shared" si="33"/>
        <v xml:space="preserve"> </v>
      </c>
      <c r="NF25" s="176" t="str">
        <f>IF(NB25=0," ",VLOOKUP(NB25,PROTOKOL!$A:$E,5,FALSE))</f>
        <v xml:space="preserve"> </v>
      </c>
      <c r="NG25" s="212" t="str">
        <f t="shared" si="193"/>
        <v xml:space="preserve"> </v>
      </c>
      <c r="NH25" s="176">
        <f t="shared" si="117"/>
        <v>0</v>
      </c>
      <c r="NI25" s="177" t="str">
        <f t="shared" si="118"/>
        <v xml:space="preserve"> </v>
      </c>
      <c r="NK25" s="173">
        <v>1</v>
      </c>
      <c r="NL25" s="230"/>
      <c r="NM25" s="174" t="str">
        <f>IF(NO25=0," ",VLOOKUP(NO25,PROTOKOL!$A:$F,6,FALSE))</f>
        <v xml:space="preserve"> </v>
      </c>
      <c r="NN25" s="43"/>
      <c r="NO25" s="43"/>
      <c r="NP25" s="43"/>
      <c r="NQ25" s="42" t="str">
        <f>IF(NO25=0," ",(VLOOKUP(NO25,PROTOKOL!$A$1:$E$29,2,FALSE))*NP25)</f>
        <v xml:space="preserve"> </v>
      </c>
      <c r="NR25" s="175" t="str">
        <f t="shared" si="34"/>
        <v xml:space="preserve"> </v>
      </c>
      <c r="NS25" s="212" t="str">
        <f>IF(NO25=0," ",VLOOKUP(NO25,PROTOKOL!$A:$E,5,FALSE))</f>
        <v xml:space="preserve"> </v>
      </c>
      <c r="NT25" s="176" t="s">
        <v>142</v>
      </c>
      <c r="NU25" s="177" t="str">
        <f t="shared" si="119"/>
        <v xml:space="preserve"> </v>
      </c>
      <c r="NV25" s="217" t="str">
        <f>IF(NX25=0," ",VLOOKUP(NX25,PROTOKOL!$A:$F,6,FALSE))</f>
        <v xml:space="preserve"> </v>
      </c>
      <c r="NW25" s="43"/>
      <c r="NX25" s="43"/>
      <c r="NY25" s="43"/>
      <c r="NZ25" s="91" t="str">
        <f>IF(NX25=0," ",(VLOOKUP(NX25,PROTOKOL!$A$1:$E$29,2,FALSE))*NY25)</f>
        <v xml:space="preserve"> </v>
      </c>
      <c r="OA25" s="175" t="str">
        <f t="shared" si="35"/>
        <v xml:space="preserve"> </v>
      </c>
      <c r="OB25" s="176" t="str">
        <f>IF(NX25=0," ",VLOOKUP(NX25,PROTOKOL!$A:$E,5,FALSE))</f>
        <v xml:space="preserve"> </v>
      </c>
      <c r="OC25" s="212" t="str">
        <f t="shared" si="194"/>
        <v xml:space="preserve"> </v>
      </c>
      <c r="OD25" s="176">
        <f t="shared" si="120"/>
        <v>0</v>
      </c>
      <c r="OE25" s="177" t="str">
        <f t="shared" si="121"/>
        <v xml:space="preserve"> </v>
      </c>
      <c r="OG25" s="173">
        <v>1</v>
      </c>
      <c r="OH25" s="230"/>
      <c r="OI25" s="174" t="str">
        <f>IF(OK25=0," ",VLOOKUP(OK25,PROTOKOL!$A:$F,6,FALSE))</f>
        <v xml:space="preserve"> </v>
      </c>
      <c r="OJ25" s="43"/>
      <c r="OK25" s="43"/>
      <c r="OL25" s="43"/>
      <c r="OM25" s="42" t="str">
        <f>IF(OK25=0," ",(VLOOKUP(OK25,PROTOKOL!$A$1:$E$29,2,FALSE))*OL25)</f>
        <v xml:space="preserve"> </v>
      </c>
      <c r="ON25" s="175" t="str">
        <f t="shared" si="36"/>
        <v xml:space="preserve"> </v>
      </c>
      <c r="OO25" s="212" t="str">
        <f>IF(OK25=0," ",VLOOKUP(OK25,PROTOKOL!$A:$E,5,FALSE))</f>
        <v xml:space="preserve"> </v>
      </c>
      <c r="OP25" s="176" t="s">
        <v>142</v>
      </c>
      <c r="OQ25" s="177" t="str">
        <f t="shared" si="177"/>
        <v xml:space="preserve"> </v>
      </c>
      <c r="OR25" s="217" t="str">
        <f>IF(OT25=0," ",VLOOKUP(OT25,PROTOKOL!$A:$F,6,FALSE))</f>
        <v xml:space="preserve"> </v>
      </c>
      <c r="OS25" s="43"/>
      <c r="OT25" s="43"/>
      <c r="OU25" s="43"/>
      <c r="OV25" s="91" t="str">
        <f>IF(OT25=0," ",(VLOOKUP(OT25,PROTOKOL!$A$1:$E$29,2,FALSE))*OU25)</f>
        <v xml:space="preserve"> </v>
      </c>
      <c r="OW25" s="175" t="str">
        <f t="shared" si="37"/>
        <v xml:space="preserve"> </v>
      </c>
      <c r="OX25" s="176" t="str">
        <f>IF(OT25=0," ",VLOOKUP(OT25,PROTOKOL!$A:$E,5,FALSE))</f>
        <v xml:space="preserve"> </v>
      </c>
      <c r="OY25" s="212" t="str">
        <f t="shared" si="195"/>
        <v xml:space="preserve"> </v>
      </c>
      <c r="OZ25" s="176">
        <f t="shared" si="123"/>
        <v>0</v>
      </c>
      <c r="PA25" s="177" t="str">
        <f t="shared" si="124"/>
        <v xml:space="preserve"> </v>
      </c>
      <c r="PC25" s="173">
        <v>1</v>
      </c>
      <c r="PD25" s="230"/>
      <c r="PE25" s="174" t="str">
        <f>IF(PG25=0," ",VLOOKUP(PG25,PROTOKOL!$A:$F,6,FALSE))</f>
        <v xml:space="preserve"> </v>
      </c>
      <c r="PF25" s="43"/>
      <c r="PG25" s="43"/>
      <c r="PH25" s="43"/>
      <c r="PI25" s="42" t="str">
        <f>IF(PG25=0," ",(VLOOKUP(PG25,PROTOKOL!$A$1:$E$29,2,FALSE))*PH25)</f>
        <v xml:space="preserve"> </v>
      </c>
      <c r="PJ25" s="175" t="str">
        <f t="shared" si="38"/>
        <v xml:space="preserve"> </v>
      </c>
      <c r="PK25" s="212" t="str">
        <f>IF(PG25=0," ",VLOOKUP(PG25,PROTOKOL!$A:$E,5,FALSE))</f>
        <v xml:space="preserve"> </v>
      </c>
      <c r="PL25" s="176" t="s">
        <v>142</v>
      </c>
      <c r="PM25" s="177" t="str">
        <f t="shared" si="178"/>
        <v xml:space="preserve"> </v>
      </c>
      <c r="PN25" s="217" t="str">
        <f>IF(PP25=0," ",VLOOKUP(PP25,PROTOKOL!$A:$F,6,FALSE))</f>
        <v xml:space="preserve"> </v>
      </c>
      <c r="PO25" s="43"/>
      <c r="PP25" s="43"/>
      <c r="PQ25" s="43"/>
      <c r="PR25" s="91" t="str">
        <f>IF(PP25=0," ",(VLOOKUP(PP25,PROTOKOL!$A$1:$E$29,2,FALSE))*PQ25)</f>
        <v xml:space="preserve"> </v>
      </c>
      <c r="PS25" s="175" t="str">
        <f t="shared" si="39"/>
        <v xml:space="preserve"> </v>
      </c>
      <c r="PT25" s="176" t="str">
        <f>IF(PP25=0," ",VLOOKUP(PP25,PROTOKOL!$A:$E,5,FALSE))</f>
        <v xml:space="preserve"> </v>
      </c>
      <c r="PU25" s="212" t="str">
        <f t="shared" si="196"/>
        <v xml:space="preserve"> </v>
      </c>
      <c r="PV25" s="176">
        <f t="shared" si="126"/>
        <v>0</v>
      </c>
      <c r="PW25" s="177" t="str">
        <f t="shared" si="127"/>
        <v xml:space="preserve"> </v>
      </c>
      <c r="PY25" s="173">
        <v>1</v>
      </c>
      <c r="PZ25" s="230"/>
      <c r="QA25" s="174" t="str">
        <f>IF(QC25=0," ",VLOOKUP(QC25,PROTOKOL!$A:$F,6,FALSE))</f>
        <v xml:space="preserve"> </v>
      </c>
      <c r="QB25" s="43"/>
      <c r="QC25" s="43"/>
      <c r="QD25" s="43"/>
      <c r="QE25" s="42" t="str">
        <f>IF(QC25=0," ",(VLOOKUP(QC25,PROTOKOL!$A$1:$E$29,2,FALSE))*QD25)</f>
        <v xml:space="preserve"> </v>
      </c>
      <c r="QF25" s="175" t="str">
        <f t="shared" si="40"/>
        <v xml:space="preserve"> </v>
      </c>
      <c r="QG25" s="212" t="str">
        <f>IF(QC25=0," ",VLOOKUP(QC25,PROTOKOL!$A:$E,5,FALSE))</f>
        <v xml:space="preserve"> </v>
      </c>
      <c r="QH25" s="176" t="s">
        <v>142</v>
      </c>
      <c r="QI25" s="177" t="str">
        <f t="shared" si="128"/>
        <v xml:space="preserve"> </v>
      </c>
      <c r="QJ25" s="217" t="str">
        <f>IF(QL25=0," ",VLOOKUP(QL25,PROTOKOL!$A:$F,6,FALSE))</f>
        <v xml:space="preserve"> </v>
      </c>
      <c r="QK25" s="43"/>
      <c r="QL25" s="43"/>
      <c r="QM25" s="43"/>
      <c r="QN25" s="91" t="str">
        <f>IF(QL25=0," ",(VLOOKUP(QL25,PROTOKOL!$A$1:$E$29,2,FALSE))*QM25)</f>
        <v xml:space="preserve"> </v>
      </c>
      <c r="QO25" s="175" t="str">
        <f t="shared" si="41"/>
        <v xml:space="preserve"> </v>
      </c>
      <c r="QP25" s="176" t="str">
        <f>IF(QL25=0," ",VLOOKUP(QL25,PROTOKOL!$A:$E,5,FALSE))</f>
        <v xml:space="preserve"> </v>
      </c>
      <c r="QQ25" s="212" t="str">
        <f t="shared" si="197"/>
        <v xml:space="preserve"> </v>
      </c>
      <c r="QR25" s="176">
        <f t="shared" si="130"/>
        <v>0</v>
      </c>
      <c r="QS25" s="177" t="str">
        <f t="shared" si="131"/>
        <v xml:space="preserve"> </v>
      </c>
      <c r="QU25" s="173">
        <v>1</v>
      </c>
      <c r="QV25" s="230"/>
      <c r="QW25" s="174" t="str">
        <f>IF(QY25=0," ",VLOOKUP(QY25,PROTOKOL!$A:$F,6,FALSE))</f>
        <v xml:space="preserve"> </v>
      </c>
      <c r="QX25" s="43"/>
      <c r="QY25" s="43"/>
      <c r="QZ25" s="43"/>
      <c r="RA25" s="42" t="str">
        <f>IF(QY25=0," ",(VLOOKUP(QY25,PROTOKOL!$A$1:$E$29,2,FALSE))*QZ25)</f>
        <v xml:space="preserve"> </v>
      </c>
      <c r="RB25" s="175" t="str">
        <f t="shared" si="42"/>
        <v xml:space="preserve"> </v>
      </c>
      <c r="RC25" s="212" t="str">
        <f>IF(QY25=0," ",VLOOKUP(QY25,PROTOKOL!$A:$E,5,FALSE))</f>
        <v xml:space="preserve"> </v>
      </c>
      <c r="RD25" s="176" t="s">
        <v>142</v>
      </c>
      <c r="RE25" s="177" t="str">
        <f t="shared" si="132"/>
        <v xml:space="preserve"> </v>
      </c>
      <c r="RF25" s="217" t="str">
        <f>IF(RH25=0," ",VLOOKUP(RH25,PROTOKOL!$A:$F,6,FALSE))</f>
        <v xml:space="preserve"> </v>
      </c>
      <c r="RG25" s="43"/>
      <c r="RH25" s="43"/>
      <c r="RI25" s="43"/>
      <c r="RJ25" s="91" t="str">
        <f>IF(RH25=0," ",(VLOOKUP(RH25,PROTOKOL!$A$1:$E$29,2,FALSE))*RI25)</f>
        <v xml:space="preserve"> </v>
      </c>
      <c r="RK25" s="175" t="str">
        <f t="shared" si="43"/>
        <v xml:space="preserve"> </v>
      </c>
      <c r="RL25" s="176" t="str">
        <f>IF(RH25=0," ",VLOOKUP(RH25,PROTOKOL!$A:$E,5,FALSE))</f>
        <v xml:space="preserve"> </v>
      </c>
      <c r="RM25" s="212" t="str">
        <f t="shared" si="198"/>
        <v xml:space="preserve"> </v>
      </c>
      <c r="RN25" s="176">
        <f t="shared" si="134"/>
        <v>0</v>
      </c>
      <c r="RO25" s="177" t="str">
        <f t="shared" si="135"/>
        <v xml:space="preserve"> </v>
      </c>
      <c r="RQ25" s="173">
        <v>1</v>
      </c>
      <c r="RR25" s="230"/>
      <c r="RS25" s="174" t="str">
        <f>IF(RU25=0," ",VLOOKUP(RU25,PROTOKOL!$A:$F,6,FALSE))</f>
        <v xml:space="preserve"> </v>
      </c>
      <c r="RT25" s="43"/>
      <c r="RU25" s="43"/>
      <c r="RV25" s="43"/>
      <c r="RW25" s="42" t="str">
        <f>IF(RU25=0," ",(VLOOKUP(RU25,PROTOKOL!$A$1:$E$29,2,FALSE))*RV25)</f>
        <v xml:space="preserve"> </v>
      </c>
      <c r="RX25" s="175" t="str">
        <f t="shared" si="44"/>
        <v xml:space="preserve"> </v>
      </c>
      <c r="RY25" s="212" t="str">
        <f>IF(RU25=0," ",VLOOKUP(RU25,PROTOKOL!$A:$E,5,FALSE))</f>
        <v xml:space="preserve"> </v>
      </c>
      <c r="RZ25" s="176" t="s">
        <v>142</v>
      </c>
      <c r="SA25" s="177" t="str">
        <f t="shared" si="179"/>
        <v xml:space="preserve"> </v>
      </c>
      <c r="SB25" s="217" t="str">
        <f>IF(SD25=0," ",VLOOKUP(SD25,PROTOKOL!$A:$F,6,FALSE))</f>
        <v xml:space="preserve"> </v>
      </c>
      <c r="SC25" s="43"/>
      <c r="SD25" s="43"/>
      <c r="SE25" s="43"/>
      <c r="SF25" s="91" t="str">
        <f>IF(SD25=0," ",(VLOOKUP(SD25,PROTOKOL!$A$1:$E$29,2,FALSE))*SE25)</f>
        <v xml:space="preserve"> </v>
      </c>
      <c r="SG25" s="175" t="str">
        <f t="shared" si="45"/>
        <v xml:space="preserve"> </v>
      </c>
      <c r="SH25" s="176" t="str">
        <f>IF(SD25=0," ",VLOOKUP(SD25,PROTOKOL!$A:$E,5,FALSE))</f>
        <v xml:space="preserve"> </v>
      </c>
      <c r="SI25" s="212" t="str">
        <f t="shared" si="199"/>
        <v xml:space="preserve"> </v>
      </c>
      <c r="SJ25" s="176">
        <f t="shared" si="137"/>
        <v>0</v>
      </c>
      <c r="SK25" s="177" t="str">
        <f t="shared" si="138"/>
        <v xml:space="preserve"> </v>
      </c>
      <c r="SM25" s="173">
        <v>1</v>
      </c>
      <c r="SN25" s="230"/>
      <c r="SO25" s="174" t="str">
        <f>IF(SQ25=0," ",VLOOKUP(SQ25,PROTOKOL!$A:$F,6,FALSE))</f>
        <v xml:space="preserve"> </v>
      </c>
      <c r="SP25" s="43"/>
      <c r="SQ25" s="43"/>
      <c r="SR25" s="43"/>
      <c r="SS25" s="42" t="str">
        <f>IF(SQ25=0," ",(VLOOKUP(SQ25,PROTOKOL!$A$1:$E$29,2,FALSE))*SR25)</f>
        <v xml:space="preserve"> </v>
      </c>
      <c r="ST25" s="175" t="str">
        <f t="shared" si="46"/>
        <v xml:space="preserve"> </v>
      </c>
      <c r="SU25" s="212" t="str">
        <f>IF(SQ25=0," ",VLOOKUP(SQ25,PROTOKOL!$A:$E,5,FALSE))</f>
        <v xml:space="preserve"> </v>
      </c>
      <c r="SV25" s="176" t="s">
        <v>142</v>
      </c>
      <c r="SW25" s="177" t="str">
        <f t="shared" si="139"/>
        <v xml:space="preserve"> </v>
      </c>
      <c r="SX25" s="217" t="str">
        <f>IF(SZ25=0," ",VLOOKUP(SZ25,PROTOKOL!$A:$F,6,FALSE))</f>
        <v xml:space="preserve"> </v>
      </c>
      <c r="SY25" s="43"/>
      <c r="SZ25" s="43"/>
      <c r="TA25" s="43"/>
      <c r="TB25" s="91" t="str">
        <f>IF(SZ25=0," ",(VLOOKUP(SZ25,PROTOKOL!$A$1:$E$29,2,FALSE))*TA25)</f>
        <v xml:space="preserve"> </v>
      </c>
      <c r="TC25" s="175" t="str">
        <f t="shared" si="47"/>
        <v xml:space="preserve"> </v>
      </c>
      <c r="TD25" s="176" t="str">
        <f>IF(SZ25=0," ",VLOOKUP(SZ25,PROTOKOL!$A:$E,5,FALSE))</f>
        <v xml:space="preserve"> </v>
      </c>
      <c r="TE25" s="212" t="str">
        <f t="shared" si="200"/>
        <v xml:space="preserve"> </v>
      </c>
      <c r="TF25" s="176">
        <f t="shared" si="141"/>
        <v>0</v>
      </c>
      <c r="TG25" s="177" t="str">
        <f t="shared" si="142"/>
        <v xml:space="preserve"> </v>
      </c>
      <c r="TI25" s="173">
        <v>1</v>
      </c>
      <c r="TJ25" s="230"/>
      <c r="TK25" s="174" t="str">
        <f>IF(TM25=0," ",VLOOKUP(TM25,PROTOKOL!$A:$F,6,FALSE))</f>
        <v xml:space="preserve"> </v>
      </c>
      <c r="TL25" s="43"/>
      <c r="TM25" s="43"/>
      <c r="TN25" s="43"/>
      <c r="TO25" s="42" t="str">
        <f>IF(TM25=0," ",(VLOOKUP(TM25,PROTOKOL!$A$1:$E$29,2,FALSE))*TN25)</f>
        <v xml:space="preserve"> </v>
      </c>
      <c r="TP25" s="175" t="str">
        <f t="shared" si="48"/>
        <v xml:space="preserve"> </v>
      </c>
      <c r="TQ25" s="212" t="str">
        <f>IF(TM25=0," ",VLOOKUP(TM25,PROTOKOL!$A:$E,5,FALSE))</f>
        <v xml:space="preserve"> </v>
      </c>
      <c r="TR25" s="176" t="s">
        <v>142</v>
      </c>
      <c r="TS25" s="177" t="str">
        <f t="shared" si="143"/>
        <v xml:space="preserve"> </v>
      </c>
      <c r="TT25" s="217" t="str">
        <f>IF(TV25=0," ",VLOOKUP(TV25,PROTOKOL!$A:$F,6,FALSE))</f>
        <v xml:space="preserve"> </v>
      </c>
      <c r="TU25" s="43"/>
      <c r="TV25" s="43"/>
      <c r="TW25" s="43"/>
      <c r="TX25" s="91" t="str">
        <f>IF(TV25=0," ",(VLOOKUP(TV25,PROTOKOL!$A$1:$E$29,2,FALSE))*TW25)</f>
        <v xml:space="preserve"> </v>
      </c>
      <c r="TY25" s="175" t="str">
        <f t="shared" si="49"/>
        <v xml:space="preserve"> </v>
      </c>
      <c r="TZ25" s="176" t="str">
        <f>IF(TV25=0," ",VLOOKUP(TV25,PROTOKOL!$A:$E,5,FALSE))</f>
        <v xml:space="preserve"> </v>
      </c>
      <c r="UA25" s="212" t="str">
        <f t="shared" si="201"/>
        <v xml:space="preserve"> </v>
      </c>
      <c r="UB25" s="176">
        <f t="shared" si="145"/>
        <v>0</v>
      </c>
      <c r="UC25" s="177" t="str">
        <f t="shared" si="146"/>
        <v xml:space="preserve"> </v>
      </c>
      <c r="UE25" s="173">
        <v>1</v>
      </c>
      <c r="UF25" s="230"/>
      <c r="UG25" s="174" t="str">
        <f>IF(UI25=0," ",VLOOKUP(UI25,PROTOKOL!$A:$F,6,FALSE))</f>
        <v xml:space="preserve"> </v>
      </c>
      <c r="UH25" s="43"/>
      <c r="UI25" s="43"/>
      <c r="UJ25" s="43"/>
      <c r="UK25" s="42" t="str">
        <f>IF(UI25=0," ",(VLOOKUP(UI25,PROTOKOL!$A$1:$E$29,2,FALSE))*UJ25)</f>
        <v xml:space="preserve"> </v>
      </c>
      <c r="UL25" s="175" t="str">
        <f t="shared" si="50"/>
        <v xml:space="preserve"> </v>
      </c>
      <c r="UM25" s="212" t="str">
        <f>IF(UI25=0," ",VLOOKUP(UI25,PROTOKOL!$A:$E,5,FALSE))</f>
        <v xml:space="preserve"> </v>
      </c>
      <c r="UN25" s="176" t="s">
        <v>142</v>
      </c>
      <c r="UO25" s="177" t="str">
        <f t="shared" si="147"/>
        <v xml:space="preserve"> </v>
      </c>
      <c r="UP25" s="217" t="str">
        <f>IF(UR25=0," ",VLOOKUP(UR25,PROTOKOL!$A:$F,6,FALSE))</f>
        <v xml:space="preserve"> </v>
      </c>
      <c r="UQ25" s="43"/>
      <c r="UR25" s="43"/>
      <c r="US25" s="43"/>
      <c r="UT25" s="91" t="str">
        <f>IF(UR25=0," ",(VLOOKUP(UR25,PROTOKOL!$A$1:$E$29,2,FALSE))*US25)</f>
        <v xml:space="preserve"> </v>
      </c>
      <c r="UU25" s="175" t="str">
        <f t="shared" si="51"/>
        <v xml:space="preserve"> </v>
      </c>
      <c r="UV25" s="176" t="str">
        <f>IF(UR25=0," ",VLOOKUP(UR25,PROTOKOL!$A:$E,5,FALSE))</f>
        <v xml:space="preserve"> </v>
      </c>
      <c r="UW25" s="212" t="str">
        <f t="shared" si="202"/>
        <v xml:space="preserve"> </v>
      </c>
      <c r="UX25" s="176">
        <f t="shared" si="149"/>
        <v>0</v>
      </c>
      <c r="UY25" s="177" t="str">
        <f t="shared" si="150"/>
        <v xml:space="preserve"> </v>
      </c>
      <c r="VA25" s="173">
        <v>1</v>
      </c>
      <c r="VB25" s="230"/>
      <c r="VC25" s="174" t="str">
        <f>IF(VE25=0," ",VLOOKUP(VE25,PROTOKOL!$A:$F,6,FALSE))</f>
        <v xml:space="preserve"> </v>
      </c>
      <c r="VD25" s="43"/>
      <c r="VE25" s="43"/>
      <c r="VF25" s="43"/>
      <c r="VG25" s="42" t="str">
        <f>IF(VE25=0," ",(VLOOKUP(VE25,PROTOKOL!$A$1:$E$29,2,FALSE))*VF25)</f>
        <v xml:space="preserve"> </v>
      </c>
      <c r="VH25" s="175" t="str">
        <f t="shared" si="52"/>
        <v xml:space="preserve"> </v>
      </c>
      <c r="VI25" s="212" t="str">
        <f>IF(VE25=0," ",VLOOKUP(VE25,PROTOKOL!$A:$E,5,FALSE))</f>
        <v xml:space="preserve"> </v>
      </c>
      <c r="VJ25" s="176" t="s">
        <v>142</v>
      </c>
      <c r="VK25" s="177" t="str">
        <f t="shared" si="151"/>
        <v xml:space="preserve"> </v>
      </c>
      <c r="VL25" s="217" t="str">
        <f>IF(VN25=0," ",VLOOKUP(VN25,PROTOKOL!$A:$F,6,FALSE))</f>
        <v xml:space="preserve"> </v>
      </c>
      <c r="VM25" s="43"/>
      <c r="VN25" s="43"/>
      <c r="VO25" s="43"/>
      <c r="VP25" s="91" t="str">
        <f>IF(VN25=0," ",(VLOOKUP(VN25,PROTOKOL!$A$1:$E$29,2,FALSE))*VO25)</f>
        <v xml:space="preserve"> </v>
      </c>
      <c r="VQ25" s="175" t="str">
        <f t="shared" si="53"/>
        <v xml:space="preserve"> </v>
      </c>
      <c r="VR25" s="176" t="str">
        <f>IF(VN25=0," ",VLOOKUP(VN25,PROTOKOL!$A:$E,5,FALSE))</f>
        <v xml:space="preserve"> </v>
      </c>
      <c r="VS25" s="212" t="str">
        <f t="shared" si="203"/>
        <v xml:space="preserve"> </v>
      </c>
      <c r="VT25" s="176">
        <f t="shared" si="153"/>
        <v>0</v>
      </c>
      <c r="VU25" s="177" t="str">
        <f t="shared" si="154"/>
        <v xml:space="preserve"> </v>
      </c>
      <c r="VW25" s="173">
        <v>1</v>
      </c>
      <c r="VX25" s="230"/>
      <c r="VY25" s="174" t="str">
        <f>IF(WA25=0," ",VLOOKUP(WA25,PROTOKOL!$A:$F,6,FALSE))</f>
        <v xml:space="preserve"> </v>
      </c>
      <c r="VZ25" s="43"/>
      <c r="WA25" s="43"/>
      <c r="WB25" s="43"/>
      <c r="WC25" s="42" t="str">
        <f>IF(WA25=0," ",(VLOOKUP(WA25,PROTOKOL!$A$1:$E$29,2,FALSE))*WB25)</f>
        <v xml:space="preserve"> </v>
      </c>
      <c r="WD25" s="175" t="str">
        <f t="shared" si="54"/>
        <v xml:space="preserve"> </v>
      </c>
      <c r="WE25" s="212" t="str">
        <f>IF(WA25=0," ",VLOOKUP(WA25,PROTOKOL!$A:$E,5,FALSE))</f>
        <v xml:space="preserve"> </v>
      </c>
      <c r="WF25" s="176" t="s">
        <v>142</v>
      </c>
      <c r="WG25" s="177" t="str">
        <f t="shared" si="155"/>
        <v xml:space="preserve"> </v>
      </c>
      <c r="WH25" s="217" t="str">
        <f>IF(WJ25=0," ",VLOOKUP(WJ25,PROTOKOL!$A:$F,6,FALSE))</f>
        <v xml:space="preserve"> </v>
      </c>
      <c r="WI25" s="43"/>
      <c r="WJ25" s="43"/>
      <c r="WK25" s="43"/>
      <c r="WL25" s="91" t="str">
        <f>IF(WJ25=0," ",(VLOOKUP(WJ25,PROTOKOL!$A$1:$E$29,2,FALSE))*WK25)</f>
        <v xml:space="preserve"> </v>
      </c>
      <c r="WM25" s="175" t="str">
        <f t="shared" si="55"/>
        <v xml:space="preserve"> </v>
      </c>
      <c r="WN25" s="176" t="str">
        <f>IF(WJ25=0," ",VLOOKUP(WJ25,PROTOKOL!$A:$E,5,FALSE))</f>
        <v xml:space="preserve"> </v>
      </c>
      <c r="WO25" s="212" t="str">
        <f t="shared" si="204"/>
        <v xml:space="preserve"> </v>
      </c>
      <c r="WP25" s="176">
        <f t="shared" si="157"/>
        <v>0</v>
      </c>
      <c r="WQ25" s="177" t="str">
        <f t="shared" si="158"/>
        <v xml:space="preserve"> </v>
      </c>
      <c r="WS25" s="173">
        <v>1</v>
      </c>
      <c r="WT25" s="230"/>
      <c r="WU25" s="174" t="str">
        <f>IF(WW25=0," ",VLOOKUP(WW25,PROTOKOL!$A:$F,6,FALSE))</f>
        <v xml:space="preserve"> </v>
      </c>
      <c r="WV25" s="43"/>
      <c r="WW25" s="43"/>
      <c r="WX25" s="43"/>
      <c r="WY25" s="42" t="str">
        <f>IF(WW25=0," ",(VLOOKUP(WW25,PROTOKOL!$A$1:$E$29,2,FALSE))*WX25)</f>
        <v xml:space="preserve"> </v>
      </c>
      <c r="WZ25" s="175" t="str">
        <f t="shared" si="56"/>
        <v xml:space="preserve"> </v>
      </c>
      <c r="XA25" s="212" t="str">
        <f>IF(WW25=0," ",VLOOKUP(WW25,PROTOKOL!$A:$E,5,FALSE))</f>
        <v xml:space="preserve"> </v>
      </c>
      <c r="XB25" s="176" t="s">
        <v>142</v>
      </c>
      <c r="XC25" s="177" t="str">
        <f t="shared" si="159"/>
        <v xml:space="preserve"> </v>
      </c>
      <c r="XD25" s="217" t="str">
        <f>IF(XF25=0," ",VLOOKUP(XF25,PROTOKOL!$A:$F,6,FALSE))</f>
        <v xml:space="preserve"> </v>
      </c>
      <c r="XE25" s="43"/>
      <c r="XF25" s="43"/>
      <c r="XG25" s="43"/>
      <c r="XH25" s="91" t="str">
        <f>IF(XF25=0," ",(VLOOKUP(XF25,PROTOKOL!$A$1:$E$29,2,FALSE))*XG25)</f>
        <v xml:space="preserve"> </v>
      </c>
      <c r="XI25" s="175" t="str">
        <f t="shared" si="57"/>
        <v xml:space="preserve"> </v>
      </c>
      <c r="XJ25" s="176" t="str">
        <f>IF(XF25=0," ",VLOOKUP(XF25,PROTOKOL!$A:$E,5,FALSE))</f>
        <v xml:space="preserve"> </v>
      </c>
      <c r="XK25" s="212" t="str">
        <f t="shared" si="205"/>
        <v xml:space="preserve"> </v>
      </c>
      <c r="XL25" s="176">
        <f t="shared" si="161"/>
        <v>0</v>
      </c>
      <c r="XM25" s="177" t="str">
        <f t="shared" si="162"/>
        <v xml:space="preserve"> </v>
      </c>
      <c r="XO25" s="173">
        <v>1</v>
      </c>
      <c r="XP25" s="230"/>
      <c r="XQ25" s="174" t="str">
        <f>IF(XS25=0," ",VLOOKUP(XS25,PROTOKOL!$A:$F,6,FALSE))</f>
        <v xml:space="preserve"> </v>
      </c>
      <c r="XR25" s="43"/>
      <c r="XS25" s="43"/>
      <c r="XT25" s="43"/>
      <c r="XU25" s="42" t="str">
        <f>IF(XS25=0," ",(VLOOKUP(XS25,PROTOKOL!$A$1:$E$29,2,FALSE))*XT25)</f>
        <v xml:space="preserve"> </v>
      </c>
      <c r="XV25" s="175" t="str">
        <f t="shared" si="58"/>
        <v xml:space="preserve"> </v>
      </c>
      <c r="XW25" s="212" t="str">
        <f>IF(XS25=0," ",VLOOKUP(XS25,PROTOKOL!$A:$E,5,FALSE))</f>
        <v xml:space="preserve"> </v>
      </c>
      <c r="XX25" s="176" t="s">
        <v>142</v>
      </c>
      <c r="XY25" s="177" t="str">
        <f t="shared" si="163"/>
        <v xml:space="preserve"> </v>
      </c>
      <c r="XZ25" s="217" t="str">
        <f>IF(YB25=0," ",VLOOKUP(YB25,PROTOKOL!$A:$F,6,FALSE))</f>
        <v xml:space="preserve"> </v>
      </c>
      <c r="YA25" s="43"/>
      <c r="YB25" s="43"/>
      <c r="YC25" s="43"/>
      <c r="YD25" s="91" t="str">
        <f>IF(YB25=0," ",(VLOOKUP(YB25,PROTOKOL!$A$1:$E$29,2,FALSE))*YC25)</f>
        <v xml:space="preserve"> </v>
      </c>
      <c r="YE25" s="175" t="str">
        <f t="shared" si="59"/>
        <v xml:space="preserve"> </v>
      </c>
      <c r="YF25" s="176" t="str">
        <f>IF(YB25=0," ",VLOOKUP(YB25,PROTOKOL!$A:$E,5,FALSE))</f>
        <v xml:space="preserve"> </v>
      </c>
      <c r="YG25" s="212" t="str">
        <f t="shared" si="206"/>
        <v xml:space="preserve"> </v>
      </c>
      <c r="YH25" s="176">
        <f t="shared" si="165"/>
        <v>0</v>
      </c>
      <c r="YI25" s="177" t="str">
        <f t="shared" si="166"/>
        <v xml:space="preserve"> </v>
      </c>
    </row>
    <row r="26" spans="1:659" ht="13.8">
      <c r="A26" s="173">
        <v>2</v>
      </c>
      <c r="B26" s="231">
        <v>2</v>
      </c>
      <c r="C26" s="174" t="str">
        <f>IF(E26=0," ",VLOOKUP(E26,PROTOKOL!$A:$F,6,FALSE))</f>
        <v>ÜRÜN KONTROL</v>
      </c>
      <c r="D26" s="43">
        <v>1</v>
      </c>
      <c r="E26" s="43">
        <v>20</v>
      </c>
      <c r="F26" s="43">
        <v>7.5</v>
      </c>
      <c r="G26" s="42">
        <f>IF(E26=0," ",(VLOOKUP(E26,PROTOKOL!$A$1:$E$29,2,FALSE))*F26)</f>
        <v>0</v>
      </c>
      <c r="H26" s="175">
        <f t="shared" si="0"/>
        <v>1</v>
      </c>
      <c r="I26" s="212" t="e">
        <f>IF(E26=0," ",VLOOKUP(E26,PROTOKOL!$A:$E,5,FALSE))</f>
        <v>#DIV/0!</v>
      </c>
      <c r="J26" s="176" t="s">
        <v>142</v>
      </c>
      <c r="K26" s="177" t="e">
        <f>IF(E26=0," ",(I26*H26))/7.5*7.5</f>
        <v>#DIV/0!</v>
      </c>
      <c r="L26" s="217" t="str">
        <f>IF(N26=0," ",VLOOKUP(N26,PROTOKOL!$A:$F,6,FALSE))</f>
        <v xml:space="preserve"> </v>
      </c>
      <c r="M26" s="43"/>
      <c r="N26" s="43"/>
      <c r="O26" s="43"/>
      <c r="P26" s="91" t="str">
        <f>IF(N26=0," ",(VLOOKUP(N26,PROTOKOL!$A$1:$E$29,2,FALSE))*O26)</f>
        <v xml:space="preserve"> </v>
      </c>
      <c r="Q26" s="175" t="str">
        <f t="shared" si="1"/>
        <v xml:space="preserve"> </v>
      </c>
      <c r="R26" s="176" t="str">
        <f>IF(N26=0," ",VLOOKUP(N26,PROTOKOL!$A:$E,5,FALSE))</f>
        <v xml:space="preserve"> </v>
      </c>
      <c r="S26" s="212" t="str">
        <f t="shared" si="61"/>
        <v xml:space="preserve"> </v>
      </c>
      <c r="T26" s="176">
        <f t="shared" si="62"/>
        <v>0</v>
      </c>
      <c r="U26" s="177" t="str">
        <f t="shared" si="63"/>
        <v xml:space="preserve"> </v>
      </c>
      <c r="W26" s="173">
        <v>2</v>
      </c>
      <c r="X26" s="231">
        <v>2</v>
      </c>
      <c r="Y26" s="174" t="str">
        <f>IF(AA26=0," ",VLOOKUP(AA26,PROTOKOL!$A:$F,6,FALSE))</f>
        <v>SIZDIRMAZLIK TAMİR</v>
      </c>
      <c r="Z26" s="43">
        <v>145</v>
      </c>
      <c r="AA26" s="43">
        <v>12</v>
      </c>
      <c r="AB26" s="43">
        <v>7.5</v>
      </c>
      <c r="AC26" s="42">
        <f>IF(AA26=0," ",(VLOOKUP(AA26,PROTOKOL!$A$1:$E$29,2,FALSE))*AB26)</f>
        <v>78</v>
      </c>
      <c r="AD26" s="175">
        <f t="shared" si="2"/>
        <v>67</v>
      </c>
      <c r="AE26" s="212">
        <f>IF(AA26=0," ",VLOOKUP(AA26,PROTOKOL!$A:$E,5,FALSE))</f>
        <v>0.8561438988095238</v>
      </c>
      <c r="AF26" s="176" t="s">
        <v>142</v>
      </c>
      <c r="AG26" s="177">
        <f t="shared" si="167"/>
        <v>57.361641220238091</v>
      </c>
      <c r="AH26" s="217" t="str">
        <f>IF(AJ26=0," ",VLOOKUP(AJ26,PROTOKOL!$A:$F,6,FALSE))</f>
        <v>SIZDIRMAZLIK TAMİR</v>
      </c>
      <c r="AI26" s="43">
        <v>70</v>
      </c>
      <c r="AJ26" s="43">
        <v>12</v>
      </c>
      <c r="AK26" s="43">
        <v>3.5</v>
      </c>
      <c r="AL26" s="91">
        <f>IF(AJ26=0," ",(VLOOKUP(AJ26,PROTOKOL!$A$1:$E$29,2,FALSE))*AK26)</f>
        <v>36.4</v>
      </c>
      <c r="AM26" s="175">
        <f t="shared" si="3"/>
        <v>33.6</v>
      </c>
      <c r="AN26" s="176">
        <f>IF(AJ26=0," ",VLOOKUP(AJ26,PROTOKOL!$A:$E,5,FALSE))</f>
        <v>0.8561438988095238</v>
      </c>
      <c r="AO26" s="212">
        <f t="shared" si="180"/>
        <v>28.766435000000001</v>
      </c>
      <c r="AP26" s="176">
        <f t="shared" si="65"/>
        <v>7</v>
      </c>
      <c r="AQ26" s="177">
        <f t="shared" si="66"/>
        <v>57.532870000000003</v>
      </c>
      <c r="AS26" s="173">
        <v>2</v>
      </c>
      <c r="AT26" s="231">
        <v>2</v>
      </c>
      <c r="AU26" s="174" t="str">
        <f>IF(AW26=0," ",VLOOKUP(AW26,PROTOKOL!$A:$F,6,FALSE))</f>
        <v>VAKUM TEST</v>
      </c>
      <c r="AV26" s="43">
        <v>230</v>
      </c>
      <c r="AW26" s="43">
        <v>4</v>
      </c>
      <c r="AX26" s="43">
        <v>7.5</v>
      </c>
      <c r="AY26" s="42">
        <f>IF(AW26=0," ",(VLOOKUP(AW26,PROTOKOL!$A$1:$E$29,2,FALSE))*AX26)</f>
        <v>150</v>
      </c>
      <c r="AZ26" s="175">
        <f t="shared" si="4"/>
        <v>80</v>
      </c>
      <c r="BA26" s="212">
        <f>IF(AW26=0," ",VLOOKUP(AW26,PROTOKOL!$A:$E,5,FALSE))</f>
        <v>0.44947554687499996</v>
      </c>
      <c r="BB26" s="176" t="s">
        <v>142</v>
      </c>
      <c r="BC26" s="177">
        <f t="shared" si="168"/>
        <v>35.958043749999995</v>
      </c>
      <c r="BD26" s="217" t="str">
        <f>IF(BF26=0," ",VLOOKUP(BF26,PROTOKOL!$A:$F,6,FALSE))</f>
        <v xml:space="preserve"> </v>
      </c>
      <c r="BE26" s="43"/>
      <c r="BF26" s="43"/>
      <c r="BG26" s="43"/>
      <c r="BH26" s="91" t="str">
        <f>IF(BF26=0," ",(VLOOKUP(BF26,PROTOKOL!$A$1:$E$29,2,FALSE))*BG26)</f>
        <v xml:space="preserve"> </v>
      </c>
      <c r="BI26" s="175" t="str">
        <f t="shared" si="5"/>
        <v xml:space="preserve"> </v>
      </c>
      <c r="BJ26" s="176" t="str">
        <f>IF(BF26=0," ",VLOOKUP(BF26,PROTOKOL!$A:$E,5,FALSE))</f>
        <v xml:space="preserve"> </v>
      </c>
      <c r="BK26" s="212" t="str">
        <f t="shared" si="181"/>
        <v xml:space="preserve"> </v>
      </c>
      <c r="BL26" s="176">
        <f t="shared" si="67"/>
        <v>0</v>
      </c>
      <c r="BM26" s="177" t="str">
        <f t="shared" si="68"/>
        <v xml:space="preserve"> </v>
      </c>
      <c r="BO26" s="173">
        <v>2</v>
      </c>
      <c r="BP26" s="231">
        <v>2</v>
      </c>
      <c r="BQ26" s="174" t="str">
        <f>IF(BS26=0," ",VLOOKUP(BS26,PROTOKOL!$A:$F,6,FALSE))</f>
        <v>VAKUM TEST</v>
      </c>
      <c r="BR26" s="43">
        <v>180</v>
      </c>
      <c r="BS26" s="43">
        <v>4</v>
      </c>
      <c r="BT26" s="43">
        <v>6</v>
      </c>
      <c r="BU26" s="42">
        <f>IF(BS26=0," ",(VLOOKUP(BS26,PROTOKOL!$A$1:$E$29,2,FALSE))*BT26)</f>
        <v>120</v>
      </c>
      <c r="BV26" s="175">
        <f t="shared" si="6"/>
        <v>60</v>
      </c>
      <c r="BW26" s="212">
        <f>IF(BS26=0," ",VLOOKUP(BS26,PROTOKOL!$A:$E,5,FALSE))</f>
        <v>0.44947554687499996</v>
      </c>
      <c r="BX26" s="176" t="s">
        <v>142</v>
      </c>
      <c r="BY26" s="177">
        <f t="shared" si="170"/>
        <v>26.968532812499998</v>
      </c>
      <c r="BZ26" s="217" t="str">
        <f>IF(CB26=0," ",VLOOKUP(CB26,PROTOKOL!$A:$F,6,FALSE))</f>
        <v xml:space="preserve"> </v>
      </c>
      <c r="CA26" s="43"/>
      <c r="CB26" s="43"/>
      <c r="CC26" s="43"/>
      <c r="CD26" s="91" t="str">
        <f>IF(CB26=0," ",(VLOOKUP(CB26,PROTOKOL!$A$1:$E$29,2,FALSE))*CC26)</f>
        <v xml:space="preserve"> </v>
      </c>
      <c r="CE26" s="175" t="str">
        <f t="shared" si="7"/>
        <v xml:space="preserve"> </v>
      </c>
      <c r="CF26" s="176" t="str">
        <f>IF(CB26=0," ",VLOOKUP(CB26,PROTOKOL!$A:$E,5,FALSE))</f>
        <v xml:space="preserve"> </v>
      </c>
      <c r="CG26" s="212" t="str">
        <f t="shared" si="207"/>
        <v xml:space="preserve"> </v>
      </c>
      <c r="CH26" s="176">
        <f t="shared" si="70"/>
        <v>0</v>
      </c>
      <c r="CI26" s="177" t="str">
        <f t="shared" si="71"/>
        <v xml:space="preserve"> </v>
      </c>
      <c r="CK26" s="173">
        <v>2</v>
      </c>
      <c r="CL26" s="231">
        <v>2</v>
      </c>
      <c r="CM26" s="174" t="str">
        <f>IF(CO26=0," ",VLOOKUP(CO26,PROTOKOL!$A:$F,6,FALSE))</f>
        <v>WNZL. YERD.KLZ. TAŞLAMA</v>
      </c>
      <c r="CN26" s="43">
        <v>192</v>
      </c>
      <c r="CO26" s="43">
        <v>2</v>
      </c>
      <c r="CP26" s="43">
        <v>7.5</v>
      </c>
      <c r="CQ26" s="42">
        <f>IF(CO26=0," ",(VLOOKUP(CO26,PROTOKOL!$A$1:$E$29,2,FALSE))*CP26)</f>
        <v>124.00000000000001</v>
      </c>
      <c r="CR26" s="175">
        <f t="shared" si="8"/>
        <v>67.999999999999986</v>
      </c>
      <c r="CS26" s="212">
        <f>IF(CO26=0," ",VLOOKUP(CO26,PROTOKOL!$A:$E,5,FALSE))</f>
        <v>0.54481884469696984</v>
      </c>
      <c r="CT26" s="176" t="s">
        <v>142</v>
      </c>
      <c r="CU26" s="177">
        <f t="shared" si="171"/>
        <v>37.047681439393941</v>
      </c>
      <c r="CV26" s="217" t="str">
        <f>IF(CX26=0," ",VLOOKUP(CX26,PROTOKOL!$A:$F,6,FALSE))</f>
        <v xml:space="preserve"> </v>
      </c>
      <c r="CW26" s="43"/>
      <c r="CX26" s="43"/>
      <c r="CY26" s="43"/>
      <c r="CZ26" s="91" t="str">
        <f>IF(CX26=0," ",(VLOOKUP(CX26,PROTOKOL!$A$1:$E$29,2,FALSE))*CY26)</f>
        <v xml:space="preserve"> </v>
      </c>
      <c r="DA26" s="175" t="str">
        <f t="shared" si="9"/>
        <v xml:space="preserve"> </v>
      </c>
      <c r="DB26" s="176" t="str">
        <f>IF(CX26=0," ",VLOOKUP(CX26,PROTOKOL!$A:$E,5,FALSE))</f>
        <v xml:space="preserve"> </v>
      </c>
      <c r="DC26" s="212" t="str">
        <f t="shared" si="182"/>
        <v xml:space="preserve"> </v>
      </c>
      <c r="DD26" s="176">
        <f t="shared" si="73"/>
        <v>0</v>
      </c>
      <c r="DE26" s="177" t="str">
        <f t="shared" si="74"/>
        <v xml:space="preserve"> </v>
      </c>
      <c r="DG26" s="173">
        <v>2</v>
      </c>
      <c r="DH26" s="231">
        <v>2</v>
      </c>
      <c r="DI26" s="174" t="str">
        <f>IF(DK26=0," ",VLOOKUP(DK26,PROTOKOL!$A:$F,6,FALSE))</f>
        <v>FORKLİFT OPERATÖRÜ</v>
      </c>
      <c r="DJ26" s="43">
        <v>1</v>
      </c>
      <c r="DK26" s="43">
        <v>14</v>
      </c>
      <c r="DL26" s="43">
        <v>7.5</v>
      </c>
      <c r="DM26" s="42">
        <f>IF(DK26=0," ",(VLOOKUP(DK26,PROTOKOL!$A$1:$E$29,2,FALSE))*DL26)</f>
        <v>0</v>
      </c>
      <c r="DN26" s="175">
        <f t="shared" si="10"/>
        <v>1</v>
      </c>
      <c r="DO26" s="212">
        <f>IF(DK26=0," ",VLOOKUP(DK26,PROTOKOL!$A:$E,5,FALSE))</f>
        <v>7.5</v>
      </c>
      <c r="DP26" s="176" t="s">
        <v>142</v>
      </c>
      <c r="DQ26" s="177">
        <f>IF(DK26=0," ",(DO26*DN26))/7.5*7.5</f>
        <v>7.5</v>
      </c>
      <c r="DR26" s="217" t="str">
        <f>IF(DT26=0," ",VLOOKUP(DT26,PROTOKOL!$A:$F,6,FALSE))</f>
        <v xml:space="preserve"> </v>
      </c>
      <c r="DS26" s="43"/>
      <c r="DT26" s="43"/>
      <c r="DU26" s="43"/>
      <c r="DV26" s="91" t="str">
        <f>IF(DT26=0," ",(VLOOKUP(DT26,PROTOKOL!$A$1:$E$29,2,FALSE))*DU26)</f>
        <v xml:space="preserve"> </v>
      </c>
      <c r="DW26" s="175" t="str">
        <f t="shared" si="11"/>
        <v xml:space="preserve"> </v>
      </c>
      <c r="DX26" s="176" t="str">
        <f>IF(DT26=0," ",VLOOKUP(DT26,PROTOKOL!$A:$E,5,FALSE))</f>
        <v xml:space="preserve"> </v>
      </c>
      <c r="DY26" s="212" t="str">
        <f t="shared" si="183"/>
        <v xml:space="preserve"> </v>
      </c>
      <c r="DZ26" s="176">
        <f t="shared" si="77"/>
        <v>0</v>
      </c>
      <c r="EA26" s="177" t="str">
        <f t="shared" si="78"/>
        <v xml:space="preserve"> </v>
      </c>
      <c r="EC26" s="173">
        <v>2</v>
      </c>
      <c r="ED26" s="231">
        <v>2</v>
      </c>
      <c r="EE26" s="174" t="str">
        <f>IF(EG26=0," ",VLOOKUP(EG26,PROTOKOL!$A:$F,6,FALSE))</f>
        <v>FORKLİFT OPERATÖRÜ</v>
      </c>
      <c r="EF26" s="43">
        <v>1</v>
      </c>
      <c r="EG26" s="43">
        <v>14</v>
      </c>
      <c r="EH26" s="43">
        <v>7.5</v>
      </c>
      <c r="EI26" s="42">
        <f>IF(EG26=0," ",(VLOOKUP(EG26,PROTOKOL!$A$1:$E$29,2,FALSE))*EH26)</f>
        <v>0</v>
      </c>
      <c r="EJ26" s="175">
        <f t="shared" si="12"/>
        <v>1</v>
      </c>
      <c r="EK26" s="212">
        <f>IF(EG26=0," ",VLOOKUP(EG26,PROTOKOL!$A:$E,5,FALSE))</f>
        <v>7.5</v>
      </c>
      <c r="EL26" s="176" t="s">
        <v>142</v>
      </c>
      <c r="EM26" s="177">
        <f>IF(EG26=0," ",(EK26*EJ26))/7.5*7.5</f>
        <v>7.5</v>
      </c>
      <c r="EN26" s="217" t="str">
        <f>IF(EP26=0," ",VLOOKUP(EP26,PROTOKOL!$A:$F,6,FALSE))</f>
        <v xml:space="preserve"> </v>
      </c>
      <c r="EO26" s="43"/>
      <c r="EP26" s="43"/>
      <c r="EQ26" s="43"/>
      <c r="ER26" s="91" t="str">
        <f>IF(EP26=0," ",(VLOOKUP(EP26,PROTOKOL!$A$1:$E$29,2,FALSE))*EQ26)</f>
        <v xml:space="preserve"> </v>
      </c>
      <c r="ES26" s="175" t="str">
        <f t="shared" si="13"/>
        <v xml:space="preserve"> </v>
      </c>
      <c r="ET26" s="176" t="str">
        <f>IF(EP26=0," ",VLOOKUP(EP26,PROTOKOL!$A:$E,5,FALSE))</f>
        <v xml:space="preserve"> </v>
      </c>
      <c r="EU26" s="212" t="str">
        <f t="shared" si="184"/>
        <v xml:space="preserve"> </v>
      </c>
      <c r="EV26" s="176">
        <f t="shared" si="81"/>
        <v>0</v>
      </c>
      <c r="EW26" s="177" t="str">
        <f t="shared" si="82"/>
        <v xml:space="preserve"> </v>
      </c>
      <c r="EY26" s="173">
        <v>2</v>
      </c>
      <c r="EZ26" s="231">
        <v>2</v>
      </c>
      <c r="FA26" s="174" t="str">
        <f>IF(FC26=0," ",VLOOKUP(FC26,PROTOKOL!$A:$F,6,FALSE))</f>
        <v>VAKUM TEST</v>
      </c>
      <c r="FB26" s="43">
        <v>230</v>
      </c>
      <c r="FC26" s="43">
        <v>4</v>
      </c>
      <c r="FD26" s="43">
        <v>7.5</v>
      </c>
      <c r="FE26" s="42">
        <f>IF(FC26=0," ",(VLOOKUP(FC26,PROTOKOL!$A$1:$E$29,2,FALSE))*FD26)</f>
        <v>150</v>
      </c>
      <c r="FF26" s="175">
        <f t="shared" si="14"/>
        <v>80</v>
      </c>
      <c r="FG26" s="212">
        <f>IF(FC26=0," ",VLOOKUP(FC26,PROTOKOL!$A:$E,5,FALSE))</f>
        <v>0.44947554687499996</v>
      </c>
      <c r="FH26" s="176" t="s">
        <v>142</v>
      </c>
      <c r="FI26" s="177">
        <f t="shared" si="83"/>
        <v>35.958043749999995</v>
      </c>
      <c r="FJ26" s="217" t="str">
        <f>IF(FL26=0," ",VLOOKUP(FL26,PROTOKOL!$A:$F,6,FALSE))</f>
        <v>VAKUM TEST</v>
      </c>
      <c r="FK26" s="43">
        <v>75</v>
      </c>
      <c r="FL26" s="43">
        <v>4</v>
      </c>
      <c r="FM26" s="43">
        <v>2.5</v>
      </c>
      <c r="FN26" s="91">
        <f>IF(FL26=0," ",(VLOOKUP(FL26,PROTOKOL!$A$1:$E$29,2,FALSE))*FM26)</f>
        <v>50</v>
      </c>
      <c r="FO26" s="175">
        <f t="shared" si="15"/>
        <v>25</v>
      </c>
      <c r="FP26" s="176">
        <f>IF(FL26=0," ",VLOOKUP(FL26,PROTOKOL!$A:$E,5,FALSE))</f>
        <v>0.44947554687499996</v>
      </c>
      <c r="FQ26" s="212">
        <f t="shared" si="185"/>
        <v>11.236888671874999</v>
      </c>
      <c r="FR26" s="176">
        <f t="shared" si="85"/>
        <v>5</v>
      </c>
      <c r="FS26" s="177">
        <f t="shared" si="86"/>
        <v>22.473777343749997</v>
      </c>
      <c r="FU26" s="173">
        <v>2</v>
      </c>
      <c r="FV26" s="231">
        <v>2</v>
      </c>
      <c r="FW26" s="174" t="str">
        <f>IF(FY26=0," ",VLOOKUP(FY26,PROTOKOL!$A:$F,6,FALSE))</f>
        <v>PERDE KESME SULU SİST.</v>
      </c>
      <c r="FX26" s="43">
        <v>151</v>
      </c>
      <c r="FY26" s="43">
        <v>8</v>
      </c>
      <c r="FZ26" s="43">
        <v>7.5</v>
      </c>
      <c r="GA26" s="42">
        <f>IF(FY26=0," ",(VLOOKUP(FY26,PROTOKOL!$A$1:$E$29,2,FALSE))*FZ26)</f>
        <v>98</v>
      </c>
      <c r="GB26" s="175">
        <f t="shared" si="16"/>
        <v>53</v>
      </c>
      <c r="GC26" s="212">
        <f>IF(FY26=0," ",VLOOKUP(FY26,PROTOKOL!$A:$E,5,FALSE))</f>
        <v>0.69150084134615386</v>
      </c>
      <c r="GD26" s="176" t="s">
        <v>142</v>
      </c>
      <c r="GE26" s="177">
        <f t="shared" si="87"/>
        <v>36.649544591346157</v>
      </c>
      <c r="GF26" s="217" t="str">
        <f>IF(GH26=0," ",VLOOKUP(GH26,PROTOKOL!$A:$F,6,FALSE))</f>
        <v xml:space="preserve"> </v>
      </c>
      <c r="GG26" s="43"/>
      <c r="GH26" s="43"/>
      <c r="GI26" s="43"/>
      <c r="GJ26" s="91" t="str">
        <f>IF(GH26=0," ",(VLOOKUP(GH26,PROTOKOL!$A$1:$E$29,2,FALSE))*GI26)</f>
        <v xml:space="preserve"> </v>
      </c>
      <c r="GK26" s="175" t="str">
        <f t="shared" si="17"/>
        <v xml:space="preserve"> </v>
      </c>
      <c r="GL26" s="176" t="str">
        <f>IF(GH26=0," ",VLOOKUP(GH26,PROTOKOL!$A:$E,5,FALSE))</f>
        <v xml:space="preserve"> </v>
      </c>
      <c r="GM26" s="212" t="str">
        <f t="shared" si="186"/>
        <v xml:space="preserve"> </v>
      </c>
      <c r="GN26" s="176">
        <f t="shared" si="89"/>
        <v>0</v>
      </c>
      <c r="GO26" s="177" t="str">
        <f t="shared" si="90"/>
        <v xml:space="preserve"> </v>
      </c>
      <c r="GQ26" s="173">
        <v>2</v>
      </c>
      <c r="GR26" s="231">
        <v>2</v>
      </c>
      <c r="GS26" s="174" t="str">
        <f>IF(GU26=0," ",VLOOKUP(GU26,PROTOKOL!$A:$F,6,FALSE))</f>
        <v>ÜRÜN KONTROL</v>
      </c>
      <c r="GT26" s="43">
        <v>1</v>
      </c>
      <c r="GU26" s="43">
        <v>20</v>
      </c>
      <c r="GV26" s="43">
        <v>7.5</v>
      </c>
      <c r="GW26" s="42">
        <f>IF(GU26=0," ",(VLOOKUP(GU26,PROTOKOL!$A$1:$E$29,2,FALSE))*GV26)</f>
        <v>0</v>
      </c>
      <c r="GX26" s="175">
        <f t="shared" si="18"/>
        <v>1</v>
      </c>
      <c r="GY26" s="212" t="e">
        <f>IF(GU26=0," ",VLOOKUP(GU26,PROTOKOL!$A:$E,5,FALSE))</f>
        <v>#DIV/0!</v>
      </c>
      <c r="GZ26" s="176" t="s">
        <v>142</v>
      </c>
      <c r="HA26" s="177" t="e">
        <f>IF(GU26=0," ",(GY26*GX26))/7.5*7.5</f>
        <v>#DIV/0!</v>
      </c>
      <c r="HB26" s="217" t="str">
        <f>IF(HD26=0," ",VLOOKUP(HD26,PROTOKOL!$A:$F,6,FALSE))</f>
        <v xml:space="preserve"> </v>
      </c>
      <c r="HC26" s="43"/>
      <c r="HD26" s="43"/>
      <c r="HE26" s="43"/>
      <c r="HF26" s="91" t="str">
        <f>IF(HD26=0," ",(VLOOKUP(HD26,PROTOKOL!$A$1:$E$29,2,FALSE))*HE26)</f>
        <v xml:space="preserve"> </v>
      </c>
      <c r="HG26" s="175" t="str">
        <f t="shared" si="19"/>
        <v xml:space="preserve"> </v>
      </c>
      <c r="HH26" s="176" t="str">
        <f>IF(HD26=0," ",VLOOKUP(HD26,PROTOKOL!$A:$E,5,FALSE))</f>
        <v xml:space="preserve"> </v>
      </c>
      <c r="HI26" s="212" t="str">
        <f t="shared" si="187"/>
        <v xml:space="preserve"> </v>
      </c>
      <c r="HJ26" s="176">
        <f t="shared" si="92"/>
        <v>0</v>
      </c>
      <c r="HK26" s="177" t="str">
        <f t="shared" si="93"/>
        <v xml:space="preserve"> </v>
      </c>
      <c r="HM26" s="173">
        <v>2</v>
      </c>
      <c r="HN26" s="231">
        <v>2</v>
      </c>
      <c r="HO26" s="174" t="str">
        <f>IF(HQ26=0," ",VLOOKUP(HQ26,PROTOKOL!$A:$F,6,FALSE))</f>
        <v>PANTOGRAF KLOZET  PİSUAR  TAŞLAMA</v>
      </c>
      <c r="HP26" s="43">
        <v>106</v>
      </c>
      <c r="HQ26" s="43">
        <v>10</v>
      </c>
      <c r="HR26" s="43">
        <v>7.5</v>
      </c>
      <c r="HS26" s="42">
        <f>IF(HQ26=0," ",(VLOOKUP(HQ26,PROTOKOL!$A$1:$E$29,2,FALSE))*HR26)</f>
        <v>65</v>
      </c>
      <c r="HT26" s="175">
        <f t="shared" si="20"/>
        <v>41</v>
      </c>
      <c r="HU26" s="212">
        <f>IF(HQ26=0," ",VLOOKUP(HQ26,PROTOKOL!$A:$E,5,FALSE))</f>
        <v>1.0273726785714283</v>
      </c>
      <c r="HV26" s="176" t="s">
        <v>142</v>
      </c>
      <c r="HW26" s="177">
        <f t="shared" si="94"/>
        <v>42.122279821428563</v>
      </c>
      <c r="HX26" s="217" t="str">
        <f>IF(HZ26=0," ",VLOOKUP(HZ26,PROTOKOL!$A:$F,6,FALSE))</f>
        <v xml:space="preserve"> </v>
      </c>
      <c r="HY26" s="43"/>
      <c r="HZ26" s="43"/>
      <c r="IA26" s="43"/>
      <c r="IB26" s="91" t="str">
        <f>IF(HZ26=0," ",(VLOOKUP(HZ26,PROTOKOL!$A$1:$E$29,2,FALSE))*IA26)</f>
        <v xml:space="preserve"> </v>
      </c>
      <c r="IC26" s="175" t="str">
        <f t="shared" si="21"/>
        <v xml:space="preserve"> </v>
      </c>
      <c r="ID26" s="176" t="str">
        <f>IF(HZ26=0," ",VLOOKUP(HZ26,PROTOKOL!$A:$E,5,FALSE))</f>
        <v xml:space="preserve"> </v>
      </c>
      <c r="IE26" s="212" t="str">
        <f t="shared" si="208"/>
        <v xml:space="preserve"> </v>
      </c>
      <c r="IF26" s="176">
        <f t="shared" si="96"/>
        <v>0</v>
      </c>
      <c r="IG26" s="177" t="str">
        <f t="shared" si="97"/>
        <v xml:space="preserve"> </v>
      </c>
      <c r="II26" s="173">
        <v>2</v>
      </c>
      <c r="IJ26" s="231">
        <v>2</v>
      </c>
      <c r="IK26" s="174" t="str">
        <f>IF(IM26=0," ",VLOOKUP(IM26,PROTOKOL!$A:$F,6,FALSE))</f>
        <v>VAKUM TEST</v>
      </c>
      <c r="IL26" s="43">
        <v>185</v>
      </c>
      <c r="IM26" s="43">
        <v>4</v>
      </c>
      <c r="IN26" s="43">
        <v>6</v>
      </c>
      <c r="IO26" s="42">
        <f>IF(IM26=0," ",(VLOOKUP(IM26,PROTOKOL!$A$1:$E$29,2,FALSE))*IN26)</f>
        <v>120</v>
      </c>
      <c r="IP26" s="175">
        <f t="shared" si="22"/>
        <v>65</v>
      </c>
      <c r="IQ26" s="212">
        <f>IF(IM26=0," ",VLOOKUP(IM26,PROTOKOL!$A:$E,5,FALSE))</f>
        <v>0.44947554687499996</v>
      </c>
      <c r="IR26" s="176" t="s">
        <v>142</v>
      </c>
      <c r="IS26" s="177">
        <f t="shared" si="98"/>
        <v>29.215910546874998</v>
      </c>
      <c r="IT26" s="217" t="str">
        <f>IF(IV26=0," ",VLOOKUP(IV26,PROTOKOL!$A:$F,6,FALSE))</f>
        <v xml:space="preserve"> </v>
      </c>
      <c r="IU26" s="43"/>
      <c r="IV26" s="43"/>
      <c r="IW26" s="43"/>
      <c r="IX26" s="91" t="str">
        <f>IF(IV26=0," ",(VLOOKUP(IV26,PROTOKOL!$A$1:$E$29,2,FALSE))*IW26)</f>
        <v xml:space="preserve"> </v>
      </c>
      <c r="IY26" s="175" t="str">
        <f t="shared" si="23"/>
        <v xml:space="preserve"> </v>
      </c>
      <c r="IZ26" s="176" t="str">
        <f>IF(IV26=0," ",VLOOKUP(IV26,PROTOKOL!$A:$E,5,FALSE))</f>
        <v xml:space="preserve"> </v>
      </c>
      <c r="JA26" s="212" t="str">
        <f t="shared" si="188"/>
        <v xml:space="preserve"> </v>
      </c>
      <c r="JB26" s="176">
        <f t="shared" si="100"/>
        <v>0</v>
      </c>
      <c r="JC26" s="177" t="str">
        <f t="shared" si="101"/>
        <v xml:space="preserve"> </v>
      </c>
      <c r="JE26" s="173">
        <v>2</v>
      </c>
      <c r="JF26" s="231">
        <v>2</v>
      </c>
      <c r="JG26" s="174" t="str">
        <f>IF(JI26=0," ",VLOOKUP(JI26,PROTOKOL!$A:$F,6,FALSE))</f>
        <v>WNZL. LAV. VE DUV. ASMA KLZ</v>
      </c>
      <c r="JH26" s="43">
        <v>225</v>
      </c>
      <c r="JI26" s="43">
        <v>1</v>
      </c>
      <c r="JJ26" s="43">
        <v>7.5</v>
      </c>
      <c r="JK26" s="42">
        <f>IF(JI26=0," ",(VLOOKUP(JI26,PROTOKOL!$A$1:$E$29,2,FALSE))*JJ26)</f>
        <v>144</v>
      </c>
      <c r="JL26" s="175">
        <f t="shared" si="24"/>
        <v>81</v>
      </c>
      <c r="JM26" s="212">
        <f>IF(JI26=0," ",VLOOKUP(JI26,PROTOKOL!$A:$E,5,FALSE))</f>
        <v>0.4731321546052632</v>
      </c>
      <c r="JN26" s="176" t="s">
        <v>142</v>
      </c>
      <c r="JO26" s="177">
        <f t="shared" si="102"/>
        <v>38.323704523026322</v>
      </c>
      <c r="JP26" s="217" t="str">
        <f>IF(JR26=0," ",VLOOKUP(JR26,PROTOKOL!$A:$F,6,FALSE))</f>
        <v xml:space="preserve"> </v>
      </c>
      <c r="JQ26" s="43"/>
      <c r="JR26" s="43"/>
      <c r="JS26" s="43"/>
      <c r="JT26" s="91" t="str">
        <f>IF(JR26=0," ",(VLOOKUP(JR26,PROTOKOL!$A$1:$E$29,2,FALSE))*JS26)</f>
        <v xml:space="preserve"> </v>
      </c>
      <c r="JU26" s="175" t="str">
        <f t="shared" si="25"/>
        <v xml:space="preserve"> </v>
      </c>
      <c r="JV26" s="176" t="str">
        <f>IF(JR26=0," ",VLOOKUP(JR26,PROTOKOL!$A:$E,5,FALSE))</f>
        <v xml:space="preserve"> </v>
      </c>
      <c r="JW26" s="212" t="str">
        <f t="shared" si="189"/>
        <v xml:space="preserve"> </v>
      </c>
      <c r="JX26" s="176">
        <f t="shared" si="104"/>
        <v>0</v>
      </c>
      <c r="JY26" s="177" t="str">
        <f t="shared" si="105"/>
        <v xml:space="preserve"> </v>
      </c>
      <c r="KA26" s="173">
        <v>2</v>
      </c>
      <c r="KB26" s="231">
        <v>2</v>
      </c>
      <c r="KC26" s="174" t="str">
        <f>IF(KE26=0," ",VLOOKUP(KE26,PROTOKOL!$A:$F,6,FALSE))</f>
        <v>ÜRÜN KONTROL</v>
      </c>
      <c r="KD26" s="43">
        <v>1</v>
      </c>
      <c r="KE26" s="43">
        <v>20</v>
      </c>
      <c r="KF26" s="43">
        <v>7.5</v>
      </c>
      <c r="KG26" s="42">
        <f>IF(KE26=0," ",(VLOOKUP(KE26,PROTOKOL!$A$1:$E$29,2,FALSE))*KF26)</f>
        <v>0</v>
      </c>
      <c r="KH26" s="175">
        <f t="shared" si="26"/>
        <v>1</v>
      </c>
      <c r="KI26" s="212" t="e">
        <f>IF(KE26=0," ",VLOOKUP(KE26,PROTOKOL!$A:$E,5,FALSE))</f>
        <v>#DIV/0!</v>
      </c>
      <c r="KJ26" s="176" t="s">
        <v>142</v>
      </c>
      <c r="KK26" s="177" t="e">
        <f>IF(KE26=0," ",(KI26*KH26))/7.5*7.5</f>
        <v>#DIV/0!</v>
      </c>
      <c r="KL26" s="217" t="str">
        <f>IF(KN26=0," ",VLOOKUP(KN26,PROTOKOL!$A:$F,6,FALSE))</f>
        <v xml:space="preserve"> </v>
      </c>
      <c r="KM26" s="43"/>
      <c r="KN26" s="43"/>
      <c r="KO26" s="43"/>
      <c r="KP26" s="91" t="str">
        <f>IF(KN26=0," ",(VLOOKUP(KN26,PROTOKOL!$A$1:$E$29,2,FALSE))*KO26)</f>
        <v xml:space="preserve"> </v>
      </c>
      <c r="KQ26" s="175" t="str">
        <f t="shared" si="27"/>
        <v xml:space="preserve"> </v>
      </c>
      <c r="KR26" s="176" t="str">
        <f>IF(KN26=0," ",VLOOKUP(KN26,PROTOKOL!$A:$E,5,FALSE))</f>
        <v xml:space="preserve"> </v>
      </c>
      <c r="KS26" s="212" t="str">
        <f t="shared" si="190"/>
        <v xml:space="preserve"> </v>
      </c>
      <c r="KT26" s="176">
        <f t="shared" si="106"/>
        <v>0</v>
      </c>
      <c r="KU26" s="177" t="str">
        <f t="shared" si="107"/>
        <v xml:space="preserve"> </v>
      </c>
      <c r="KW26" s="173">
        <v>2</v>
      </c>
      <c r="KX26" s="231">
        <v>2</v>
      </c>
      <c r="KY26" s="174" t="str">
        <f>IF(LA26=0," ",VLOOKUP(LA26,PROTOKOL!$A:$F,6,FALSE))</f>
        <v>SIZDIRMAZLIK TAMİR</v>
      </c>
      <c r="KZ26" s="43">
        <v>121</v>
      </c>
      <c r="LA26" s="43">
        <v>12</v>
      </c>
      <c r="LB26" s="43">
        <v>7.5</v>
      </c>
      <c r="LC26" s="42">
        <f>IF(LA26=0," ",(VLOOKUP(LA26,PROTOKOL!$A$1:$E$29,2,FALSE))*LB26)</f>
        <v>78</v>
      </c>
      <c r="LD26" s="175">
        <f t="shared" si="28"/>
        <v>43</v>
      </c>
      <c r="LE26" s="212">
        <f>IF(LA26=0," ",VLOOKUP(LA26,PROTOKOL!$A:$E,5,FALSE))</f>
        <v>0.8561438988095238</v>
      </c>
      <c r="LF26" s="176" t="s">
        <v>142</v>
      </c>
      <c r="LG26" s="177">
        <f t="shared" si="108"/>
        <v>36.814187648809522</v>
      </c>
      <c r="LH26" s="217" t="str">
        <f>IF(LJ26=0," ",VLOOKUP(LJ26,PROTOKOL!$A:$F,6,FALSE))</f>
        <v xml:space="preserve"> </v>
      </c>
      <c r="LI26" s="43"/>
      <c r="LJ26" s="43"/>
      <c r="LK26" s="43"/>
      <c r="LL26" s="91" t="str">
        <f>IF(LJ26=0," ",(VLOOKUP(LJ26,PROTOKOL!$A$1:$E$29,2,FALSE))*LK26)</f>
        <v xml:space="preserve"> </v>
      </c>
      <c r="LM26" s="175" t="str">
        <f t="shared" si="29"/>
        <v xml:space="preserve"> </v>
      </c>
      <c r="LN26" s="176" t="str">
        <f>IF(LJ26=0," ",VLOOKUP(LJ26,PROTOKOL!$A:$E,5,FALSE))</f>
        <v xml:space="preserve"> </v>
      </c>
      <c r="LO26" s="212" t="str">
        <f t="shared" si="191"/>
        <v xml:space="preserve"> </v>
      </c>
      <c r="LP26" s="176">
        <f t="shared" si="110"/>
        <v>0</v>
      </c>
      <c r="LQ26" s="177" t="str">
        <f t="shared" si="111"/>
        <v xml:space="preserve"> </v>
      </c>
      <c r="LS26" s="173">
        <v>2</v>
      </c>
      <c r="LT26" s="231">
        <v>2</v>
      </c>
      <c r="LU26" s="174" t="str">
        <f>IF(LW26=0," ",VLOOKUP(LW26,PROTOKOL!$A:$F,6,FALSE))</f>
        <v>TAH.BORU MONTAJ</v>
      </c>
      <c r="LV26" s="43">
        <v>100</v>
      </c>
      <c r="LW26" s="43">
        <v>3</v>
      </c>
      <c r="LX26" s="43">
        <v>5</v>
      </c>
      <c r="LY26" s="42">
        <f>IF(LW26=0," ",(VLOOKUP(LW26,PROTOKOL!$A$1:$E$29,2,FALSE))*LX26)</f>
        <v>65.333333333333329</v>
      </c>
      <c r="LZ26" s="175">
        <f t="shared" si="30"/>
        <v>34.666666666666671</v>
      </c>
      <c r="MA26" s="212">
        <f>IF(LW26=0," ",VLOOKUP(LW26,PROTOKOL!$A:$E,5,FALSE))</f>
        <v>0.69150084134615386</v>
      </c>
      <c r="MB26" s="176" t="s">
        <v>142</v>
      </c>
      <c r="MC26" s="177">
        <f t="shared" si="175"/>
        <v>23.972029166666669</v>
      </c>
      <c r="MD26" s="217" t="str">
        <f>IF(MF26=0," ",VLOOKUP(MF26,PROTOKOL!$A:$F,6,FALSE))</f>
        <v xml:space="preserve"> </v>
      </c>
      <c r="ME26" s="43"/>
      <c r="MF26" s="43"/>
      <c r="MG26" s="43"/>
      <c r="MH26" s="91" t="str">
        <f>IF(MF26=0," ",(VLOOKUP(MF26,PROTOKOL!$A$1:$E$29,2,FALSE))*MG26)</f>
        <v xml:space="preserve"> </v>
      </c>
      <c r="MI26" s="175" t="str">
        <f t="shared" si="31"/>
        <v xml:space="preserve"> </v>
      </c>
      <c r="MJ26" s="176" t="str">
        <f>IF(MF26=0," ",VLOOKUP(MF26,PROTOKOL!$A:$E,5,FALSE))</f>
        <v xml:space="preserve"> </v>
      </c>
      <c r="MK26" s="212" t="str">
        <f t="shared" si="192"/>
        <v xml:space="preserve"> </v>
      </c>
      <c r="ML26" s="176">
        <f t="shared" si="113"/>
        <v>0</v>
      </c>
      <c r="MM26" s="177" t="str">
        <f t="shared" si="114"/>
        <v xml:space="preserve"> </v>
      </c>
      <c r="MO26" s="173">
        <v>2</v>
      </c>
      <c r="MP26" s="231">
        <v>2</v>
      </c>
      <c r="MQ26" s="174" t="s">
        <v>32</v>
      </c>
      <c r="MR26" s="43"/>
      <c r="MS26" s="43"/>
      <c r="MT26" s="43"/>
      <c r="MU26" s="42" t="str">
        <f>IF(MS26=0," ",(VLOOKUP(MS26,PROTOKOL!$A$1:$E$29,2,FALSE))*MT26)</f>
        <v xml:space="preserve"> </v>
      </c>
      <c r="MV26" s="175" t="str">
        <f t="shared" si="32"/>
        <v xml:space="preserve"> </v>
      </c>
      <c r="MW26" s="212" t="str">
        <f>IF(MS26=0," ",VLOOKUP(MS26,PROTOKOL!$A:$E,5,FALSE))</f>
        <v xml:space="preserve"> </v>
      </c>
      <c r="MX26" s="176" t="s">
        <v>142</v>
      </c>
      <c r="MY26" s="177" t="str">
        <f t="shared" si="115"/>
        <v xml:space="preserve"> </v>
      </c>
      <c r="MZ26" s="217" t="str">
        <f>IF(NB26=0," ",VLOOKUP(NB26,PROTOKOL!$A:$F,6,FALSE))</f>
        <v xml:space="preserve"> </v>
      </c>
      <c r="NA26" s="43"/>
      <c r="NB26" s="43"/>
      <c r="NC26" s="43"/>
      <c r="ND26" s="91" t="str">
        <f>IF(NB26=0," ",(VLOOKUP(NB26,PROTOKOL!$A$1:$E$29,2,FALSE))*NC26)</f>
        <v xml:space="preserve"> </v>
      </c>
      <c r="NE26" s="175" t="str">
        <f t="shared" si="33"/>
        <v xml:space="preserve"> </v>
      </c>
      <c r="NF26" s="176" t="str">
        <f>IF(NB26=0," ",VLOOKUP(NB26,PROTOKOL!$A:$E,5,FALSE))</f>
        <v xml:space="preserve"> </v>
      </c>
      <c r="NG26" s="212" t="str">
        <f t="shared" si="193"/>
        <v xml:space="preserve"> </v>
      </c>
      <c r="NH26" s="176">
        <f t="shared" si="117"/>
        <v>0</v>
      </c>
      <c r="NI26" s="177" t="str">
        <f t="shared" si="118"/>
        <v xml:space="preserve"> </v>
      </c>
      <c r="NK26" s="173">
        <v>2</v>
      </c>
      <c r="NL26" s="231">
        <v>2</v>
      </c>
      <c r="NM26" s="174" t="str">
        <f>IF(NO26=0," ",VLOOKUP(NO26,PROTOKOL!$A:$F,6,FALSE))</f>
        <v>VAKUM TEST</v>
      </c>
      <c r="NN26" s="43">
        <v>138</v>
      </c>
      <c r="NO26" s="43">
        <v>4</v>
      </c>
      <c r="NP26" s="43">
        <v>4.5</v>
      </c>
      <c r="NQ26" s="42">
        <f>IF(NO26=0," ",(VLOOKUP(NO26,PROTOKOL!$A$1:$E$29,2,FALSE))*NP26)</f>
        <v>90</v>
      </c>
      <c r="NR26" s="175">
        <f t="shared" si="34"/>
        <v>48</v>
      </c>
      <c r="NS26" s="212">
        <f>IF(NO26=0," ",VLOOKUP(NO26,PROTOKOL!$A:$E,5,FALSE))</f>
        <v>0.44947554687499996</v>
      </c>
      <c r="NT26" s="176" t="s">
        <v>142</v>
      </c>
      <c r="NU26" s="177">
        <f t="shared" si="119"/>
        <v>21.574826249999997</v>
      </c>
      <c r="NV26" s="217" t="str">
        <f>IF(NX26=0," ",VLOOKUP(NX26,PROTOKOL!$A:$F,6,FALSE))</f>
        <v>ÜRÜN KONTROL</v>
      </c>
      <c r="NW26" s="43">
        <v>1</v>
      </c>
      <c r="NX26" s="43">
        <v>20</v>
      </c>
      <c r="NY26" s="43">
        <v>2.5</v>
      </c>
      <c r="NZ26" s="91">
        <f>IF(NX26=0," ",(VLOOKUP(NX26,PROTOKOL!$A$1:$E$29,2,FALSE))*NY26)</f>
        <v>0</v>
      </c>
      <c r="OA26" s="175">
        <f t="shared" si="35"/>
        <v>1</v>
      </c>
      <c r="OB26" s="176" t="e">
        <f>IF(NX26=0," ",VLOOKUP(NX26,PROTOKOL!$A:$E,5,FALSE))</f>
        <v>#DIV/0!</v>
      </c>
      <c r="OC26" s="212" t="e">
        <f>IF(NX26=0," ",(OA26*OB26))/7.5*2.5</f>
        <v>#DIV/0!</v>
      </c>
      <c r="OD26" s="176">
        <f t="shared" si="120"/>
        <v>5</v>
      </c>
      <c r="OE26" s="177" t="e">
        <f t="shared" si="121"/>
        <v>#DIV/0!</v>
      </c>
      <c r="OG26" s="173">
        <v>2</v>
      </c>
      <c r="OH26" s="231">
        <v>2</v>
      </c>
      <c r="OI26" s="174" t="s">
        <v>143</v>
      </c>
      <c r="OJ26" s="43"/>
      <c r="OK26" s="43"/>
      <c r="OL26" s="43"/>
      <c r="OM26" s="42" t="str">
        <f>IF(OK26=0," ",(VLOOKUP(OK26,PROTOKOL!$A$1:$E$29,2,FALSE))*OL26)</f>
        <v xml:space="preserve"> </v>
      </c>
      <c r="ON26" s="175" t="str">
        <f t="shared" si="36"/>
        <v xml:space="preserve"> </v>
      </c>
      <c r="OO26" s="212" t="str">
        <f>IF(OK26=0," ",VLOOKUP(OK26,PROTOKOL!$A:$E,5,FALSE))</f>
        <v xml:space="preserve"> </v>
      </c>
      <c r="OP26" s="176" t="s">
        <v>142</v>
      </c>
      <c r="OQ26" s="177" t="str">
        <f t="shared" si="177"/>
        <v xml:space="preserve"> </v>
      </c>
      <c r="OR26" s="217" t="str">
        <f>IF(OT26=0," ",VLOOKUP(OT26,PROTOKOL!$A:$F,6,FALSE))</f>
        <v xml:space="preserve"> </v>
      </c>
      <c r="OS26" s="43"/>
      <c r="OT26" s="43"/>
      <c r="OU26" s="43"/>
      <c r="OV26" s="91" t="str">
        <f>IF(OT26=0," ",(VLOOKUP(OT26,PROTOKOL!$A$1:$E$29,2,FALSE))*OU26)</f>
        <v xml:space="preserve"> </v>
      </c>
      <c r="OW26" s="175" t="str">
        <f t="shared" si="37"/>
        <v xml:space="preserve"> </v>
      </c>
      <c r="OX26" s="176" t="str">
        <f>IF(OT26=0," ",VLOOKUP(OT26,PROTOKOL!$A:$E,5,FALSE))</f>
        <v xml:space="preserve"> </v>
      </c>
      <c r="OY26" s="212" t="str">
        <f t="shared" si="195"/>
        <v xml:space="preserve"> </v>
      </c>
      <c r="OZ26" s="176">
        <f t="shared" si="123"/>
        <v>0</v>
      </c>
      <c r="PA26" s="177" t="str">
        <f t="shared" si="124"/>
        <v xml:space="preserve"> </v>
      </c>
      <c r="PC26" s="173">
        <v>2</v>
      </c>
      <c r="PD26" s="231">
        <v>2</v>
      </c>
      <c r="PE26" s="174" t="str">
        <f>IF(PG26=0," ",VLOOKUP(PG26,PROTOKOL!$A:$F,6,FALSE))</f>
        <v>PERDE KESME SULU SİST.</v>
      </c>
      <c r="PF26" s="43">
        <v>152</v>
      </c>
      <c r="PG26" s="43">
        <v>8</v>
      </c>
      <c r="PH26" s="43">
        <v>7.5</v>
      </c>
      <c r="PI26" s="42">
        <f>IF(PG26=0," ",(VLOOKUP(PG26,PROTOKOL!$A$1:$E$29,2,FALSE))*PH26)</f>
        <v>98</v>
      </c>
      <c r="PJ26" s="175">
        <f t="shared" si="38"/>
        <v>54</v>
      </c>
      <c r="PK26" s="212">
        <f>IF(PG26=0," ",VLOOKUP(PG26,PROTOKOL!$A:$E,5,FALSE))</f>
        <v>0.69150084134615386</v>
      </c>
      <c r="PL26" s="176" t="s">
        <v>142</v>
      </c>
      <c r="PM26" s="177">
        <f t="shared" si="178"/>
        <v>37.341045432692312</v>
      </c>
      <c r="PN26" s="217" t="str">
        <f>IF(PP26=0," ",VLOOKUP(PP26,PROTOKOL!$A:$F,6,FALSE))</f>
        <v xml:space="preserve"> </v>
      </c>
      <c r="PO26" s="43"/>
      <c r="PP26" s="43"/>
      <c r="PQ26" s="43"/>
      <c r="PR26" s="91" t="str">
        <f>IF(PP26=0," ",(VLOOKUP(PP26,PROTOKOL!$A$1:$E$29,2,FALSE))*PQ26)</f>
        <v xml:space="preserve"> </v>
      </c>
      <c r="PS26" s="175" t="str">
        <f t="shared" si="39"/>
        <v xml:space="preserve"> </v>
      </c>
      <c r="PT26" s="176" t="str">
        <f>IF(PP26=0," ",VLOOKUP(PP26,PROTOKOL!$A:$E,5,FALSE))</f>
        <v xml:space="preserve"> </v>
      </c>
      <c r="PU26" s="212" t="str">
        <f t="shared" si="196"/>
        <v xml:space="preserve"> </v>
      </c>
      <c r="PV26" s="176">
        <f t="shared" si="126"/>
        <v>0</v>
      </c>
      <c r="PW26" s="177" t="str">
        <f t="shared" si="127"/>
        <v xml:space="preserve"> </v>
      </c>
      <c r="PY26" s="173">
        <v>2</v>
      </c>
      <c r="PZ26" s="231">
        <v>2</v>
      </c>
      <c r="QA26" s="174" t="str">
        <f>IF(QC26=0," ",VLOOKUP(QC26,PROTOKOL!$A:$F,6,FALSE))</f>
        <v>VAKUM TEST</v>
      </c>
      <c r="QB26" s="43">
        <v>161</v>
      </c>
      <c r="QC26" s="43">
        <v>4</v>
      </c>
      <c r="QD26" s="43">
        <v>5.5</v>
      </c>
      <c r="QE26" s="42">
        <f>IF(QC26=0," ",(VLOOKUP(QC26,PROTOKOL!$A$1:$E$29,2,FALSE))*QD26)</f>
        <v>110</v>
      </c>
      <c r="QF26" s="175">
        <f t="shared" si="40"/>
        <v>51</v>
      </c>
      <c r="QG26" s="212">
        <f>IF(QC26=0," ",VLOOKUP(QC26,PROTOKOL!$A:$E,5,FALSE))</f>
        <v>0.44947554687499996</v>
      </c>
      <c r="QH26" s="176" t="s">
        <v>142</v>
      </c>
      <c r="QI26" s="177">
        <f t="shared" si="128"/>
        <v>22.923252890624997</v>
      </c>
      <c r="QJ26" s="217" t="str">
        <f>IF(QL26=0," ",VLOOKUP(QL26,PROTOKOL!$A:$F,6,FALSE))</f>
        <v xml:space="preserve"> </v>
      </c>
      <c r="QK26" s="43"/>
      <c r="QL26" s="43"/>
      <c r="QM26" s="43"/>
      <c r="QN26" s="91" t="str">
        <f>IF(QL26=0," ",(VLOOKUP(QL26,PROTOKOL!$A$1:$E$29,2,FALSE))*QM26)</f>
        <v xml:space="preserve"> </v>
      </c>
      <c r="QO26" s="175" t="str">
        <f t="shared" si="41"/>
        <v xml:space="preserve"> </v>
      </c>
      <c r="QP26" s="176" t="str">
        <f>IF(QL26=0," ",VLOOKUP(QL26,PROTOKOL!$A:$E,5,FALSE))</f>
        <v xml:space="preserve"> </v>
      </c>
      <c r="QQ26" s="212" t="str">
        <f t="shared" si="197"/>
        <v xml:space="preserve"> </v>
      </c>
      <c r="QR26" s="176">
        <f t="shared" si="130"/>
        <v>0</v>
      </c>
      <c r="QS26" s="177" t="str">
        <f t="shared" si="131"/>
        <v xml:space="preserve"> </v>
      </c>
      <c r="QU26" s="173">
        <v>2</v>
      </c>
      <c r="QV26" s="231">
        <v>2</v>
      </c>
      <c r="QW26" s="174" t="str">
        <f>IF(QY26=0," ",VLOOKUP(QY26,PROTOKOL!$A:$F,6,FALSE))</f>
        <v>VAKUM TEST</v>
      </c>
      <c r="QX26" s="43">
        <v>7.5</v>
      </c>
      <c r="QY26" s="43">
        <v>4</v>
      </c>
      <c r="QZ26" s="43">
        <v>2.5</v>
      </c>
      <c r="RA26" s="42">
        <f>IF(QY26=0," ",(VLOOKUP(QY26,PROTOKOL!$A$1:$E$29,2,FALSE))*QZ26)</f>
        <v>50</v>
      </c>
      <c r="RB26" s="175">
        <f t="shared" si="42"/>
        <v>-42.5</v>
      </c>
      <c r="RC26" s="212">
        <f>IF(QY26=0," ",VLOOKUP(QY26,PROTOKOL!$A:$E,5,FALSE))</f>
        <v>0.44947554687499996</v>
      </c>
      <c r="RD26" s="176" t="s">
        <v>142</v>
      </c>
      <c r="RE26" s="177">
        <f t="shared" si="132"/>
        <v>-19.102710742187497</v>
      </c>
      <c r="RF26" s="217" t="str">
        <f>IF(RH26=0," ",VLOOKUP(RH26,PROTOKOL!$A:$F,6,FALSE))</f>
        <v xml:space="preserve"> </v>
      </c>
      <c r="RG26" s="43"/>
      <c r="RH26" s="43"/>
      <c r="RI26" s="43"/>
      <c r="RJ26" s="91" t="str">
        <f>IF(RH26=0," ",(VLOOKUP(RH26,PROTOKOL!$A$1:$E$29,2,FALSE))*RI26)</f>
        <v xml:space="preserve"> </v>
      </c>
      <c r="RK26" s="175" t="str">
        <f t="shared" si="43"/>
        <v xml:space="preserve"> </v>
      </c>
      <c r="RL26" s="176" t="str">
        <f>IF(RH26=0," ",VLOOKUP(RH26,PROTOKOL!$A:$E,5,FALSE))</f>
        <v xml:space="preserve"> </v>
      </c>
      <c r="RM26" s="212" t="str">
        <f t="shared" si="198"/>
        <v xml:space="preserve"> </v>
      </c>
      <c r="RN26" s="176">
        <f t="shared" si="134"/>
        <v>0</v>
      </c>
      <c r="RO26" s="177" t="str">
        <f t="shared" si="135"/>
        <v xml:space="preserve"> </v>
      </c>
      <c r="RQ26" s="173">
        <v>2</v>
      </c>
      <c r="RR26" s="231">
        <v>2</v>
      </c>
      <c r="RS26" s="174" t="str">
        <f>IF(RU26=0," ",VLOOKUP(RU26,PROTOKOL!$A:$F,6,FALSE))</f>
        <v>VAKUM TEST</v>
      </c>
      <c r="RT26" s="43">
        <v>201</v>
      </c>
      <c r="RU26" s="43">
        <v>4</v>
      </c>
      <c r="RV26" s="43">
        <v>6.5</v>
      </c>
      <c r="RW26" s="42">
        <f>IF(RU26=0," ",(VLOOKUP(RU26,PROTOKOL!$A$1:$E$29,2,FALSE))*RV26)</f>
        <v>130</v>
      </c>
      <c r="RX26" s="175">
        <f t="shared" si="44"/>
        <v>71</v>
      </c>
      <c r="RY26" s="212">
        <f>IF(RU26=0," ",VLOOKUP(RU26,PROTOKOL!$A:$E,5,FALSE))</f>
        <v>0.44947554687499996</v>
      </c>
      <c r="RZ26" s="176" t="s">
        <v>142</v>
      </c>
      <c r="SA26" s="177">
        <f t="shared" si="179"/>
        <v>31.912763828124998</v>
      </c>
      <c r="SB26" s="217" t="str">
        <f>IF(SD26=0," ",VLOOKUP(SD26,PROTOKOL!$A:$F,6,FALSE))</f>
        <v xml:space="preserve"> </v>
      </c>
      <c r="SC26" s="43"/>
      <c r="SD26" s="43"/>
      <c r="SE26" s="43"/>
      <c r="SF26" s="91" t="str">
        <f>IF(SD26=0," ",(VLOOKUP(SD26,PROTOKOL!$A$1:$E$29,2,FALSE))*SE26)</f>
        <v xml:space="preserve"> </v>
      </c>
      <c r="SG26" s="175" t="str">
        <f t="shared" si="45"/>
        <v xml:space="preserve"> </v>
      </c>
      <c r="SH26" s="176" t="str">
        <f>IF(SD26=0," ",VLOOKUP(SD26,PROTOKOL!$A:$E,5,FALSE))</f>
        <v xml:space="preserve"> </v>
      </c>
      <c r="SI26" s="212" t="str">
        <f t="shared" si="199"/>
        <v xml:space="preserve"> </v>
      </c>
      <c r="SJ26" s="176">
        <f t="shared" si="137"/>
        <v>0</v>
      </c>
      <c r="SK26" s="177" t="str">
        <f t="shared" si="138"/>
        <v xml:space="preserve"> </v>
      </c>
      <c r="SM26" s="173">
        <v>2</v>
      </c>
      <c r="SN26" s="231">
        <v>2</v>
      </c>
      <c r="SO26" s="174" t="str">
        <f>IF(SQ26=0," ",VLOOKUP(SQ26,PROTOKOL!$A:$F,6,FALSE))</f>
        <v>VAKUM TEST</v>
      </c>
      <c r="SP26" s="43">
        <v>240</v>
      </c>
      <c r="SQ26" s="43">
        <v>4</v>
      </c>
      <c r="SR26" s="43">
        <v>7.5</v>
      </c>
      <c r="SS26" s="42">
        <f>IF(SQ26=0," ",(VLOOKUP(SQ26,PROTOKOL!$A$1:$E$29,2,FALSE))*SR26)</f>
        <v>150</v>
      </c>
      <c r="ST26" s="175">
        <f t="shared" si="46"/>
        <v>90</v>
      </c>
      <c r="SU26" s="212">
        <f>IF(SQ26=0," ",VLOOKUP(SQ26,PROTOKOL!$A:$E,5,FALSE))</f>
        <v>0.44947554687499996</v>
      </c>
      <c r="SV26" s="176" t="s">
        <v>142</v>
      </c>
      <c r="SW26" s="177">
        <f t="shared" si="139"/>
        <v>40.452799218749995</v>
      </c>
      <c r="SX26" s="217" t="str">
        <f>IF(SZ26=0," ",VLOOKUP(SZ26,PROTOKOL!$A:$F,6,FALSE))</f>
        <v xml:space="preserve"> </v>
      </c>
      <c r="SY26" s="43"/>
      <c r="SZ26" s="43"/>
      <c r="TA26" s="43"/>
      <c r="TB26" s="91" t="str">
        <f>IF(SZ26=0," ",(VLOOKUP(SZ26,PROTOKOL!$A$1:$E$29,2,FALSE))*TA26)</f>
        <v xml:space="preserve"> </v>
      </c>
      <c r="TC26" s="175" t="str">
        <f t="shared" si="47"/>
        <v xml:space="preserve"> </v>
      </c>
      <c r="TD26" s="176" t="str">
        <f>IF(SZ26=0," ",VLOOKUP(SZ26,PROTOKOL!$A:$E,5,FALSE))</f>
        <v xml:space="preserve"> </v>
      </c>
      <c r="TE26" s="212" t="str">
        <f t="shared" si="200"/>
        <v xml:space="preserve"> </v>
      </c>
      <c r="TF26" s="176">
        <f t="shared" si="141"/>
        <v>0</v>
      </c>
      <c r="TG26" s="177" t="str">
        <f t="shared" si="142"/>
        <v xml:space="preserve"> </v>
      </c>
      <c r="TI26" s="173">
        <v>2</v>
      </c>
      <c r="TJ26" s="231">
        <v>2</v>
      </c>
      <c r="TK26" s="174" t="s">
        <v>143</v>
      </c>
      <c r="TL26" s="43"/>
      <c r="TM26" s="43"/>
      <c r="TN26" s="43"/>
      <c r="TO26" s="42" t="str">
        <f>IF(TM26=0," ",(VLOOKUP(TM26,PROTOKOL!$A$1:$E$29,2,FALSE))*TN26)</f>
        <v xml:space="preserve"> </v>
      </c>
      <c r="TP26" s="175" t="str">
        <f t="shared" si="48"/>
        <v xml:space="preserve"> </v>
      </c>
      <c r="TQ26" s="212" t="str">
        <f>IF(TM26=0," ",VLOOKUP(TM26,PROTOKOL!$A:$E,5,FALSE))</f>
        <v xml:space="preserve"> </v>
      </c>
      <c r="TR26" s="176" t="s">
        <v>142</v>
      </c>
      <c r="TS26" s="177" t="str">
        <f t="shared" si="143"/>
        <v xml:space="preserve"> </v>
      </c>
      <c r="TT26" s="217" t="str">
        <f>IF(TV26=0," ",VLOOKUP(TV26,PROTOKOL!$A:$F,6,FALSE))</f>
        <v xml:space="preserve"> </v>
      </c>
      <c r="TU26" s="43"/>
      <c r="TV26" s="43"/>
      <c r="TW26" s="43"/>
      <c r="TX26" s="91" t="str">
        <f>IF(TV26=0," ",(VLOOKUP(TV26,PROTOKOL!$A$1:$E$29,2,FALSE))*TW26)</f>
        <v xml:space="preserve"> </v>
      </c>
      <c r="TY26" s="175" t="str">
        <f t="shared" si="49"/>
        <v xml:space="preserve"> </v>
      </c>
      <c r="TZ26" s="176" t="str">
        <f>IF(TV26=0," ",VLOOKUP(TV26,PROTOKOL!$A:$E,5,FALSE))</f>
        <v xml:space="preserve"> </v>
      </c>
      <c r="UA26" s="212" t="str">
        <f t="shared" si="201"/>
        <v xml:space="preserve"> </v>
      </c>
      <c r="UB26" s="176">
        <f t="shared" si="145"/>
        <v>0</v>
      </c>
      <c r="UC26" s="177" t="str">
        <f t="shared" si="146"/>
        <v xml:space="preserve"> </v>
      </c>
      <c r="UE26" s="173">
        <v>2</v>
      </c>
      <c r="UF26" s="231">
        <v>2</v>
      </c>
      <c r="UG26" s="174" t="str">
        <f>IF(UI26=0," ",VLOOKUP(UI26,PROTOKOL!$A:$F,6,FALSE))</f>
        <v>SIZDIRMAZLIK TAMİR</v>
      </c>
      <c r="UH26" s="43">
        <v>120</v>
      </c>
      <c r="UI26" s="43">
        <v>12</v>
      </c>
      <c r="UJ26" s="43">
        <v>7.5</v>
      </c>
      <c r="UK26" s="42">
        <f>IF(UI26=0," ",(VLOOKUP(UI26,PROTOKOL!$A$1:$E$29,2,FALSE))*UJ26)</f>
        <v>78</v>
      </c>
      <c r="UL26" s="175">
        <f t="shared" si="50"/>
        <v>42</v>
      </c>
      <c r="UM26" s="212">
        <f>IF(UI26=0," ",VLOOKUP(UI26,PROTOKOL!$A:$E,5,FALSE))</f>
        <v>0.8561438988095238</v>
      </c>
      <c r="UN26" s="176" t="s">
        <v>142</v>
      </c>
      <c r="UO26" s="177">
        <f t="shared" si="147"/>
        <v>35.958043750000002</v>
      </c>
      <c r="UP26" s="217" t="str">
        <f>IF(UR26=0," ",VLOOKUP(UR26,PROTOKOL!$A:$F,6,FALSE))</f>
        <v>SIZDIRMAZLIK TAMİR</v>
      </c>
      <c r="UQ26" s="43">
        <v>40</v>
      </c>
      <c r="UR26" s="43">
        <v>12</v>
      </c>
      <c r="US26" s="43">
        <v>2.5</v>
      </c>
      <c r="UT26" s="91">
        <f>IF(UR26=0," ",(VLOOKUP(UR26,PROTOKOL!$A$1:$E$29,2,FALSE))*US26)</f>
        <v>26</v>
      </c>
      <c r="UU26" s="175">
        <f t="shared" si="51"/>
        <v>14</v>
      </c>
      <c r="UV26" s="176">
        <f>IF(UR26=0," ",VLOOKUP(UR26,PROTOKOL!$A:$E,5,FALSE))</f>
        <v>0.8561438988095238</v>
      </c>
      <c r="UW26" s="212">
        <f t="shared" si="202"/>
        <v>11.986014583333333</v>
      </c>
      <c r="UX26" s="176">
        <f t="shared" si="149"/>
        <v>5</v>
      </c>
      <c r="UY26" s="177">
        <f t="shared" si="150"/>
        <v>23.972029166666665</v>
      </c>
      <c r="VA26" s="173">
        <v>2</v>
      </c>
      <c r="VB26" s="231">
        <v>2</v>
      </c>
      <c r="VC26" s="174" t="str">
        <f>IF(VE26=0," ",VLOOKUP(VE26,PROTOKOL!$A:$F,6,FALSE))</f>
        <v>SIZDIRMAZLIK TAMİR</v>
      </c>
      <c r="VD26" s="43">
        <v>121</v>
      </c>
      <c r="VE26" s="43">
        <v>12</v>
      </c>
      <c r="VF26" s="43">
        <v>7.5</v>
      </c>
      <c r="VG26" s="42">
        <f>IF(VE26=0," ",(VLOOKUP(VE26,PROTOKOL!$A$1:$E$29,2,FALSE))*VF26)</f>
        <v>78</v>
      </c>
      <c r="VH26" s="175">
        <f t="shared" si="52"/>
        <v>43</v>
      </c>
      <c r="VI26" s="212">
        <f>IF(VE26=0," ",VLOOKUP(VE26,PROTOKOL!$A:$E,5,FALSE))</f>
        <v>0.8561438988095238</v>
      </c>
      <c r="VJ26" s="176" t="s">
        <v>142</v>
      </c>
      <c r="VK26" s="177">
        <f t="shared" si="151"/>
        <v>36.814187648809522</v>
      </c>
      <c r="VL26" s="217" t="str">
        <f>IF(VN26=0," ",VLOOKUP(VN26,PROTOKOL!$A:$F,6,FALSE))</f>
        <v xml:space="preserve"> </v>
      </c>
      <c r="VM26" s="43"/>
      <c r="VN26" s="43"/>
      <c r="VO26" s="43"/>
      <c r="VP26" s="91" t="str">
        <f>IF(VN26=0," ",(VLOOKUP(VN26,PROTOKOL!$A$1:$E$29,2,FALSE))*VO26)</f>
        <v xml:space="preserve"> </v>
      </c>
      <c r="VQ26" s="175" t="str">
        <f t="shared" si="53"/>
        <v xml:space="preserve"> </v>
      </c>
      <c r="VR26" s="176" t="str">
        <f>IF(VN26=0," ",VLOOKUP(VN26,PROTOKOL!$A:$E,5,FALSE))</f>
        <v xml:space="preserve"> </v>
      </c>
      <c r="VS26" s="212" t="str">
        <f t="shared" si="203"/>
        <v xml:space="preserve"> </v>
      </c>
      <c r="VT26" s="176">
        <f t="shared" si="153"/>
        <v>0</v>
      </c>
      <c r="VU26" s="177" t="str">
        <f t="shared" si="154"/>
        <v xml:space="preserve"> </v>
      </c>
      <c r="VW26" s="173">
        <v>2</v>
      </c>
      <c r="VX26" s="231">
        <v>2</v>
      </c>
      <c r="VY26" s="174" t="str">
        <f>IF(WA26=0," ",VLOOKUP(WA26,PROTOKOL!$A:$F,6,FALSE))</f>
        <v>PERDE KESME SULU SİST.</v>
      </c>
      <c r="VZ26" s="43">
        <v>151</v>
      </c>
      <c r="WA26" s="43">
        <v>8</v>
      </c>
      <c r="WB26" s="43">
        <v>7.5</v>
      </c>
      <c r="WC26" s="42">
        <f>IF(WA26=0," ",(VLOOKUP(WA26,PROTOKOL!$A$1:$E$29,2,FALSE))*WB26)</f>
        <v>98</v>
      </c>
      <c r="WD26" s="175">
        <f t="shared" si="54"/>
        <v>53</v>
      </c>
      <c r="WE26" s="212">
        <f>IF(WA26=0," ",VLOOKUP(WA26,PROTOKOL!$A:$E,5,FALSE))</f>
        <v>0.69150084134615386</v>
      </c>
      <c r="WF26" s="176" t="s">
        <v>142</v>
      </c>
      <c r="WG26" s="177">
        <f t="shared" si="155"/>
        <v>36.649544591346157</v>
      </c>
      <c r="WH26" s="217" t="str">
        <f>IF(WJ26=0," ",VLOOKUP(WJ26,PROTOKOL!$A:$F,6,FALSE))</f>
        <v>PERDE KESME SULU SİST.</v>
      </c>
      <c r="WI26" s="43">
        <v>50</v>
      </c>
      <c r="WJ26" s="43">
        <v>8</v>
      </c>
      <c r="WK26" s="43">
        <v>2.5</v>
      </c>
      <c r="WL26" s="91">
        <f>IF(WJ26=0," ",(VLOOKUP(WJ26,PROTOKOL!$A$1:$E$29,2,FALSE))*WK26)</f>
        <v>32.666666666666664</v>
      </c>
      <c r="WM26" s="175">
        <f t="shared" si="55"/>
        <v>17.333333333333336</v>
      </c>
      <c r="WN26" s="176">
        <f>IF(WJ26=0," ",VLOOKUP(WJ26,PROTOKOL!$A:$E,5,FALSE))</f>
        <v>0.69150084134615386</v>
      </c>
      <c r="WO26" s="212">
        <f t="shared" si="204"/>
        <v>11.986014583333334</v>
      </c>
      <c r="WP26" s="176">
        <f t="shared" si="157"/>
        <v>5</v>
      </c>
      <c r="WQ26" s="177">
        <f t="shared" si="158"/>
        <v>23.972029166666672</v>
      </c>
      <c r="WS26" s="173">
        <v>2</v>
      </c>
      <c r="WT26" s="231">
        <v>2</v>
      </c>
      <c r="WU26" s="174" t="str">
        <f>IF(WW26=0," ",VLOOKUP(WW26,PROTOKOL!$A:$F,6,FALSE))</f>
        <v>PERDE KESME SULU SİST.</v>
      </c>
      <c r="WV26" s="43">
        <v>86</v>
      </c>
      <c r="WW26" s="43">
        <v>8</v>
      </c>
      <c r="WX26" s="43">
        <v>4</v>
      </c>
      <c r="WY26" s="42">
        <f>IF(WW26=0," ",(VLOOKUP(WW26,PROTOKOL!$A$1:$E$29,2,FALSE))*WX26)</f>
        <v>52.266666666666666</v>
      </c>
      <c r="WZ26" s="175">
        <f t="shared" si="56"/>
        <v>33.733333333333334</v>
      </c>
      <c r="XA26" s="212">
        <f>IF(WW26=0," ",VLOOKUP(WW26,PROTOKOL!$A:$E,5,FALSE))</f>
        <v>0.69150084134615386</v>
      </c>
      <c r="XB26" s="176" t="s">
        <v>142</v>
      </c>
      <c r="XC26" s="177">
        <f t="shared" si="159"/>
        <v>23.326628381410259</v>
      </c>
      <c r="XD26" s="217" t="str">
        <f>IF(XF26=0," ",VLOOKUP(XF26,PROTOKOL!$A:$F,6,FALSE))</f>
        <v xml:space="preserve"> </v>
      </c>
      <c r="XE26" s="43"/>
      <c r="XF26" s="43"/>
      <c r="XG26" s="43"/>
      <c r="XH26" s="91" t="str">
        <f>IF(XF26=0," ",(VLOOKUP(XF26,PROTOKOL!$A$1:$E$29,2,FALSE))*XG26)</f>
        <v xml:space="preserve"> </v>
      </c>
      <c r="XI26" s="175" t="str">
        <f t="shared" si="57"/>
        <v xml:space="preserve"> </v>
      </c>
      <c r="XJ26" s="176" t="str">
        <f>IF(XF26=0," ",VLOOKUP(XF26,PROTOKOL!$A:$E,5,FALSE))</f>
        <v xml:space="preserve"> </v>
      </c>
      <c r="XK26" s="212" t="str">
        <f t="shared" si="205"/>
        <v xml:space="preserve"> </v>
      </c>
      <c r="XL26" s="176">
        <f t="shared" si="161"/>
        <v>0</v>
      </c>
      <c r="XM26" s="177" t="str">
        <f t="shared" si="162"/>
        <v xml:space="preserve"> </v>
      </c>
      <c r="XO26" s="173">
        <v>2</v>
      </c>
      <c r="XP26" s="231">
        <v>2</v>
      </c>
      <c r="XQ26" s="174" t="str">
        <f>IF(XS26=0," ",VLOOKUP(XS26,PROTOKOL!$A:$F,6,FALSE))</f>
        <v>WNZL. YERD.KLZ. TAŞLAMA</v>
      </c>
      <c r="XR26" s="43">
        <v>190</v>
      </c>
      <c r="XS26" s="43">
        <v>2</v>
      </c>
      <c r="XT26" s="43">
        <v>7.5</v>
      </c>
      <c r="XU26" s="42">
        <f>IF(XS26=0," ",(VLOOKUP(XS26,PROTOKOL!$A$1:$E$29,2,FALSE))*XT26)</f>
        <v>124.00000000000001</v>
      </c>
      <c r="XV26" s="175">
        <f t="shared" si="58"/>
        <v>65.999999999999986</v>
      </c>
      <c r="XW26" s="212">
        <f>IF(XS26=0," ",VLOOKUP(XS26,PROTOKOL!$A:$E,5,FALSE))</f>
        <v>0.54481884469696984</v>
      </c>
      <c r="XX26" s="176" t="s">
        <v>142</v>
      </c>
      <c r="XY26" s="177">
        <f t="shared" si="163"/>
        <v>35.958043750000002</v>
      </c>
      <c r="XZ26" s="217" t="str">
        <f>IF(YB26=0," ",VLOOKUP(YB26,PROTOKOL!$A:$F,6,FALSE))</f>
        <v>PERDE KESME SULU SİST.</v>
      </c>
      <c r="YA26" s="43">
        <v>50</v>
      </c>
      <c r="YB26" s="43">
        <v>8</v>
      </c>
      <c r="YC26" s="43">
        <v>2.5</v>
      </c>
      <c r="YD26" s="91">
        <f>IF(YB26=0," ",(VLOOKUP(YB26,PROTOKOL!$A$1:$E$29,2,FALSE))*YC26)</f>
        <v>32.666666666666664</v>
      </c>
      <c r="YE26" s="175">
        <f t="shared" si="59"/>
        <v>17.333333333333336</v>
      </c>
      <c r="YF26" s="176">
        <f>IF(YB26=0," ",VLOOKUP(YB26,PROTOKOL!$A:$E,5,FALSE))</f>
        <v>0.69150084134615386</v>
      </c>
      <c r="YG26" s="212">
        <f t="shared" si="206"/>
        <v>11.986014583333334</v>
      </c>
      <c r="YH26" s="176">
        <f t="shared" si="165"/>
        <v>5</v>
      </c>
      <c r="YI26" s="177">
        <f t="shared" si="166"/>
        <v>23.972029166666672</v>
      </c>
    </row>
    <row r="27" spans="1:659" ht="13.8">
      <c r="A27" s="173">
        <v>2</v>
      </c>
      <c r="B27" s="229"/>
      <c r="C27" s="174" t="str">
        <f>IF(E27=0," ",VLOOKUP(E27,PROTOKOL!$A:$F,6,FALSE))</f>
        <v xml:space="preserve"> </v>
      </c>
      <c r="D27" s="43"/>
      <c r="E27" s="43"/>
      <c r="F27" s="43"/>
      <c r="G27" s="42" t="str">
        <f>IF(E27=0," ",(VLOOKUP(E27,PROTOKOL!$A$1:$E$29,2,FALSE))*F27)</f>
        <v xml:space="preserve"> </v>
      </c>
      <c r="H27" s="175" t="str">
        <f t="shared" si="0"/>
        <v xml:space="preserve"> </v>
      </c>
      <c r="I27" s="212" t="str">
        <f>IF(E27=0," ",VLOOKUP(E27,PROTOKOL!$A:$E,5,FALSE))</f>
        <v xml:space="preserve"> </v>
      </c>
      <c r="J27" s="176" t="s">
        <v>142</v>
      </c>
      <c r="K27" s="177" t="str">
        <f t="shared" si="60"/>
        <v xml:space="preserve"> </v>
      </c>
      <c r="L27" s="217" t="str">
        <f>IF(N27=0," ",VLOOKUP(N27,PROTOKOL!$A:$F,6,FALSE))</f>
        <v xml:space="preserve"> </v>
      </c>
      <c r="M27" s="43"/>
      <c r="N27" s="43"/>
      <c r="O27" s="43"/>
      <c r="P27" s="91" t="str">
        <f>IF(N27=0," ",(VLOOKUP(N27,PROTOKOL!$A$1:$E$29,2,FALSE))*O27)</f>
        <v xml:space="preserve"> </v>
      </c>
      <c r="Q27" s="175" t="str">
        <f t="shared" si="1"/>
        <v xml:space="preserve"> </v>
      </c>
      <c r="R27" s="176" t="str">
        <f>IF(N27=0," ",VLOOKUP(N27,PROTOKOL!$A:$E,5,FALSE))</f>
        <v xml:space="preserve"> </v>
      </c>
      <c r="S27" s="212" t="str">
        <f t="shared" si="61"/>
        <v xml:space="preserve"> </v>
      </c>
      <c r="T27" s="176">
        <f t="shared" si="62"/>
        <v>0</v>
      </c>
      <c r="U27" s="177" t="str">
        <f t="shared" si="63"/>
        <v xml:space="preserve"> </v>
      </c>
      <c r="W27" s="173">
        <v>2</v>
      </c>
      <c r="X27" s="229"/>
      <c r="Y27" s="174" t="str">
        <f>IF(AA27=0," ",VLOOKUP(AA27,PROTOKOL!$A:$F,6,FALSE))</f>
        <v xml:space="preserve"> </v>
      </c>
      <c r="Z27" s="43"/>
      <c r="AA27" s="43"/>
      <c r="AB27" s="43"/>
      <c r="AC27" s="42" t="str">
        <f>IF(AA27=0," ",(VLOOKUP(AA27,PROTOKOL!$A$1:$E$29,2,FALSE))*AB27)</f>
        <v xml:space="preserve"> </v>
      </c>
      <c r="AD27" s="175" t="str">
        <f t="shared" si="2"/>
        <v xml:space="preserve"> </v>
      </c>
      <c r="AE27" s="212" t="str">
        <f>IF(AA27=0," ",VLOOKUP(AA27,PROTOKOL!$A:$E,5,FALSE))</f>
        <v xml:space="preserve"> </v>
      </c>
      <c r="AF27" s="176" t="s">
        <v>142</v>
      </c>
      <c r="AG27" s="177" t="str">
        <f t="shared" si="167"/>
        <v xml:space="preserve"> </v>
      </c>
      <c r="AH27" s="217" t="str">
        <f>IF(AJ27=0," ",VLOOKUP(AJ27,PROTOKOL!$A:$F,6,FALSE))</f>
        <v xml:space="preserve"> </v>
      </c>
      <c r="AI27" s="43"/>
      <c r="AJ27" s="43"/>
      <c r="AK27" s="43"/>
      <c r="AL27" s="91" t="str">
        <f>IF(AJ27=0," ",(VLOOKUP(AJ27,PROTOKOL!$A$1:$E$29,2,FALSE))*AK27)</f>
        <v xml:space="preserve"> </v>
      </c>
      <c r="AM27" s="175" t="str">
        <f t="shared" si="3"/>
        <v xml:space="preserve"> </v>
      </c>
      <c r="AN27" s="176" t="str">
        <f>IF(AJ27=0," ",VLOOKUP(AJ27,PROTOKOL!$A:$E,5,FALSE))</f>
        <v xml:space="preserve"> </v>
      </c>
      <c r="AO27" s="212" t="str">
        <f t="shared" si="180"/>
        <v xml:space="preserve"> </v>
      </c>
      <c r="AP27" s="176">
        <f t="shared" si="65"/>
        <v>0</v>
      </c>
      <c r="AQ27" s="177" t="str">
        <f t="shared" si="66"/>
        <v xml:space="preserve"> </v>
      </c>
      <c r="AS27" s="173">
        <v>2</v>
      </c>
      <c r="AT27" s="229"/>
      <c r="AU27" s="174" t="str">
        <f>IF(AW27=0," ",VLOOKUP(AW27,PROTOKOL!$A:$F,6,FALSE))</f>
        <v xml:space="preserve"> </v>
      </c>
      <c r="AV27" s="43"/>
      <c r="AW27" s="43"/>
      <c r="AX27" s="43"/>
      <c r="AY27" s="42" t="str">
        <f>IF(AW27=0," ",(VLOOKUP(AW27,PROTOKOL!$A$1:$E$29,2,FALSE))*AX27)</f>
        <v xml:space="preserve"> </v>
      </c>
      <c r="AZ27" s="175" t="str">
        <f t="shared" si="4"/>
        <v xml:space="preserve"> </v>
      </c>
      <c r="BA27" s="212" t="str">
        <f>IF(AW27=0," ",VLOOKUP(AW27,PROTOKOL!$A:$E,5,FALSE))</f>
        <v xml:space="preserve"> </v>
      </c>
      <c r="BB27" s="176" t="s">
        <v>142</v>
      </c>
      <c r="BC27" s="177" t="str">
        <f t="shared" si="168"/>
        <v xml:space="preserve"> </v>
      </c>
      <c r="BD27" s="217" t="str">
        <f>IF(BF27=0," ",VLOOKUP(BF27,PROTOKOL!$A:$F,6,FALSE))</f>
        <v xml:space="preserve"> </v>
      </c>
      <c r="BE27" s="43"/>
      <c r="BF27" s="43"/>
      <c r="BG27" s="43"/>
      <c r="BH27" s="91" t="str">
        <f>IF(BF27=0," ",(VLOOKUP(BF27,PROTOKOL!$A$1:$E$29,2,FALSE))*BG27)</f>
        <v xml:space="preserve"> </v>
      </c>
      <c r="BI27" s="175" t="str">
        <f t="shared" si="5"/>
        <v xml:space="preserve"> </v>
      </c>
      <c r="BJ27" s="176" t="str">
        <f>IF(BF27=0," ",VLOOKUP(BF27,PROTOKOL!$A:$E,5,FALSE))</f>
        <v xml:space="preserve"> </v>
      </c>
      <c r="BK27" s="212" t="str">
        <f t="shared" si="181"/>
        <v xml:space="preserve"> </v>
      </c>
      <c r="BL27" s="176">
        <f t="shared" si="67"/>
        <v>0</v>
      </c>
      <c r="BM27" s="177" t="str">
        <f t="shared" si="68"/>
        <v xml:space="preserve"> </v>
      </c>
      <c r="BO27" s="173">
        <v>2</v>
      </c>
      <c r="BP27" s="229"/>
      <c r="BQ27" s="174" t="str">
        <f>IF(BS27=0," ",VLOOKUP(BS27,PROTOKOL!$A:$F,6,FALSE))</f>
        <v>KOKU TESTİ</v>
      </c>
      <c r="BR27" s="43">
        <v>1</v>
      </c>
      <c r="BS27" s="43">
        <v>17</v>
      </c>
      <c r="BT27" s="43">
        <v>1.5</v>
      </c>
      <c r="BU27" s="42">
        <f>IF(BS27=0," ",(VLOOKUP(BS27,PROTOKOL!$A$1:$E$29,2,FALSE))*BT27)</f>
        <v>0</v>
      </c>
      <c r="BV27" s="175">
        <f t="shared" si="6"/>
        <v>1</v>
      </c>
      <c r="BW27" s="212" t="e">
        <f>IF(BS27=0," ",VLOOKUP(BS27,PROTOKOL!$A:$E,5,FALSE))</f>
        <v>#DIV/0!</v>
      </c>
      <c r="BX27" s="176" t="s">
        <v>142</v>
      </c>
      <c r="BY27" s="177" t="e">
        <f>IF(BS27=0," ",(BW27*BV27))/7.5*1.5</f>
        <v>#DIV/0!</v>
      </c>
      <c r="BZ27" s="217" t="str">
        <f>IF(CB27=0," ",VLOOKUP(CB27,PROTOKOL!$A:$F,6,FALSE))</f>
        <v xml:space="preserve"> </v>
      </c>
      <c r="CA27" s="43"/>
      <c r="CB27" s="43"/>
      <c r="CC27" s="43"/>
      <c r="CD27" s="91" t="str">
        <f>IF(CB27=0," ",(VLOOKUP(CB27,PROTOKOL!$A$1:$E$29,2,FALSE))*CC27)</f>
        <v xml:space="preserve"> </v>
      </c>
      <c r="CE27" s="175" t="str">
        <f t="shared" si="7"/>
        <v xml:space="preserve"> </v>
      </c>
      <c r="CF27" s="176" t="str">
        <f>IF(CB27=0," ",VLOOKUP(CB27,PROTOKOL!$A:$E,5,FALSE))</f>
        <v xml:space="preserve"> </v>
      </c>
      <c r="CG27" s="212" t="str">
        <f t="shared" si="207"/>
        <v xml:space="preserve"> </v>
      </c>
      <c r="CH27" s="176">
        <f t="shared" si="70"/>
        <v>0</v>
      </c>
      <c r="CI27" s="177" t="str">
        <f t="shared" si="71"/>
        <v xml:space="preserve"> </v>
      </c>
      <c r="CK27" s="173">
        <v>2</v>
      </c>
      <c r="CL27" s="229"/>
      <c r="CM27" s="174" t="str">
        <f>IF(CO27=0," ",VLOOKUP(CO27,PROTOKOL!$A:$F,6,FALSE))</f>
        <v xml:space="preserve"> </v>
      </c>
      <c r="CN27" s="43"/>
      <c r="CO27" s="43"/>
      <c r="CP27" s="43"/>
      <c r="CQ27" s="42" t="str">
        <f>IF(CO27=0," ",(VLOOKUP(CO27,PROTOKOL!$A$1:$E$29,2,FALSE))*CP27)</f>
        <v xml:space="preserve"> </v>
      </c>
      <c r="CR27" s="175" t="str">
        <f t="shared" si="8"/>
        <v xml:space="preserve"> </v>
      </c>
      <c r="CS27" s="212" t="str">
        <f>IF(CO27=0," ",VLOOKUP(CO27,PROTOKOL!$A:$E,5,FALSE))</f>
        <v xml:space="preserve"> </v>
      </c>
      <c r="CT27" s="176" t="s">
        <v>142</v>
      </c>
      <c r="CU27" s="177" t="str">
        <f t="shared" si="171"/>
        <v xml:space="preserve"> </v>
      </c>
      <c r="CV27" s="217" t="str">
        <f>IF(CX27=0," ",VLOOKUP(CX27,PROTOKOL!$A:$F,6,FALSE))</f>
        <v xml:space="preserve"> </v>
      </c>
      <c r="CW27" s="43"/>
      <c r="CX27" s="43"/>
      <c r="CY27" s="43"/>
      <c r="CZ27" s="91" t="str">
        <f>IF(CX27=0," ",(VLOOKUP(CX27,PROTOKOL!$A$1:$E$29,2,FALSE))*CY27)</f>
        <v xml:space="preserve"> </v>
      </c>
      <c r="DA27" s="175" t="str">
        <f t="shared" si="9"/>
        <v xml:space="preserve"> </v>
      </c>
      <c r="DB27" s="176" t="str">
        <f>IF(CX27=0," ",VLOOKUP(CX27,PROTOKOL!$A:$E,5,FALSE))</f>
        <v xml:space="preserve"> </v>
      </c>
      <c r="DC27" s="212" t="str">
        <f t="shared" si="182"/>
        <v xml:space="preserve"> </v>
      </c>
      <c r="DD27" s="176">
        <f t="shared" si="73"/>
        <v>0</v>
      </c>
      <c r="DE27" s="177" t="str">
        <f t="shared" si="74"/>
        <v xml:space="preserve"> </v>
      </c>
      <c r="DG27" s="173">
        <v>2</v>
      </c>
      <c r="DH27" s="229"/>
      <c r="DI27" s="174" t="str">
        <f>IF(DK27=0," ",VLOOKUP(DK27,PROTOKOL!$A:$F,6,FALSE))</f>
        <v xml:space="preserve"> </v>
      </c>
      <c r="DJ27" s="43"/>
      <c r="DK27" s="43"/>
      <c r="DL27" s="43"/>
      <c r="DM27" s="42" t="str">
        <f>IF(DK27=0," ",(VLOOKUP(DK27,PROTOKOL!$A$1:$E$29,2,FALSE))*DL27)</f>
        <v xml:space="preserve"> </v>
      </c>
      <c r="DN27" s="175" t="str">
        <f t="shared" si="10"/>
        <v xml:space="preserve"> </v>
      </c>
      <c r="DO27" s="212" t="str">
        <f>IF(DK27=0," ",VLOOKUP(DK27,PROTOKOL!$A:$E,5,FALSE))</f>
        <v xml:space="preserve"> </v>
      </c>
      <c r="DP27" s="176" t="s">
        <v>142</v>
      </c>
      <c r="DQ27" s="177" t="str">
        <f t="shared" si="75"/>
        <v xml:space="preserve"> </v>
      </c>
      <c r="DR27" s="217" t="str">
        <f>IF(DT27=0," ",VLOOKUP(DT27,PROTOKOL!$A:$F,6,FALSE))</f>
        <v xml:space="preserve"> </v>
      </c>
      <c r="DS27" s="43"/>
      <c r="DT27" s="43"/>
      <c r="DU27" s="43"/>
      <c r="DV27" s="91" t="str">
        <f>IF(DT27=0," ",(VLOOKUP(DT27,PROTOKOL!$A$1:$E$29,2,FALSE))*DU27)</f>
        <v xml:space="preserve"> </v>
      </c>
      <c r="DW27" s="175" t="str">
        <f t="shared" si="11"/>
        <v xml:space="preserve"> </v>
      </c>
      <c r="DX27" s="176" t="str">
        <f>IF(DT27=0," ",VLOOKUP(DT27,PROTOKOL!$A:$E,5,FALSE))</f>
        <v xml:space="preserve"> </v>
      </c>
      <c r="DY27" s="212" t="str">
        <f t="shared" si="183"/>
        <v xml:space="preserve"> </v>
      </c>
      <c r="DZ27" s="176">
        <f t="shared" si="77"/>
        <v>0</v>
      </c>
      <c r="EA27" s="177" t="str">
        <f t="shared" si="78"/>
        <v xml:space="preserve"> </v>
      </c>
      <c r="EC27" s="173">
        <v>2</v>
      </c>
      <c r="ED27" s="229"/>
      <c r="EE27" s="174" t="str">
        <f>IF(EG27=0," ",VLOOKUP(EG27,PROTOKOL!$A:$F,6,FALSE))</f>
        <v xml:space="preserve"> </v>
      </c>
      <c r="EF27" s="43"/>
      <c r="EG27" s="43"/>
      <c r="EH27" s="43"/>
      <c r="EI27" s="42" t="str">
        <f>IF(EG27=0," ",(VLOOKUP(EG27,PROTOKOL!$A$1:$E$29,2,FALSE))*EH27)</f>
        <v xml:space="preserve"> </v>
      </c>
      <c r="EJ27" s="175" t="str">
        <f t="shared" si="12"/>
        <v xml:space="preserve"> </v>
      </c>
      <c r="EK27" s="212" t="str">
        <f>IF(EG27=0," ",VLOOKUP(EG27,PROTOKOL!$A:$E,5,FALSE))</f>
        <v xml:space="preserve"> </v>
      </c>
      <c r="EL27" s="176" t="s">
        <v>142</v>
      </c>
      <c r="EM27" s="177" t="str">
        <f t="shared" si="79"/>
        <v xml:space="preserve"> </v>
      </c>
      <c r="EN27" s="217" t="str">
        <f>IF(EP27=0," ",VLOOKUP(EP27,PROTOKOL!$A:$F,6,FALSE))</f>
        <v xml:space="preserve"> </v>
      </c>
      <c r="EO27" s="43"/>
      <c r="EP27" s="43"/>
      <c r="EQ27" s="43"/>
      <c r="ER27" s="91" t="str">
        <f>IF(EP27=0," ",(VLOOKUP(EP27,PROTOKOL!$A$1:$E$29,2,FALSE))*EQ27)</f>
        <v xml:space="preserve"> </v>
      </c>
      <c r="ES27" s="175" t="str">
        <f t="shared" si="13"/>
        <v xml:space="preserve"> </v>
      </c>
      <c r="ET27" s="176" t="str">
        <f>IF(EP27=0," ",VLOOKUP(EP27,PROTOKOL!$A:$E,5,FALSE))</f>
        <v xml:space="preserve"> </v>
      </c>
      <c r="EU27" s="212" t="str">
        <f t="shared" si="184"/>
        <v xml:space="preserve"> </v>
      </c>
      <c r="EV27" s="176">
        <f t="shared" si="81"/>
        <v>0</v>
      </c>
      <c r="EW27" s="177" t="str">
        <f t="shared" si="82"/>
        <v xml:space="preserve"> </v>
      </c>
      <c r="EY27" s="173">
        <v>2</v>
      </c>
      <c r="EZ27" s="229"/>
      <c r="FA27" s="174" t="str">
        <f>IF(FC27=0," ",VLOOKUP(FC27,PROTOKOL!$A:$F,6,FALSE))</f>
        <v xml:space="preserve"> </v>
      </c>
      <c r="FB27" s="43"/>
      <c r="FC27" s="43"/>
      <c r="FD27" s="43"/>
      <c r="FE27" s="42" t="str">
        <f>IF(FC27=0," ",(VLOOKUP(FC27,PROTOKOL!$A$1:$E$29,2,FALSE))*FD27)</f>
        <v xml:space="preserve"> </v>
      </c>
      <c r="FF27" s="175" t="str">
        <f t="shared" si="14"/>
        <v xml:space="preserve"> </v>
      </c>
      <c r="FG27" s="212" t="str">
        <f>IF(FC27=0," ",VLOOKUP(FC27,PROTOKOL!$A:$E,5,FALSE))</f>
        <v xml:space="preserve"> </v>
      </c>
      <c r="FH27" s="176" t="s">
        <v>142</v>
      </c>
      <c r="FI27" s="177" t="str">
        <f t="shared" si="83"/>
        <v xml:space="preserve"> </v>
      </c>
      <c r="FJ27" s="217" t="str">
        <f>IF(FL27=0," ",VLOOKUP(FL27,PROTOKOL!$A:$F,6,FALSE))</f>
        <v xml:space="preserve"> </v>
      </c>
      <c r="FK27" s="43"/>
      <c r="FL27" s="43"/>
      <c r="FM27" s="43"/>
      <c r="FN27" s="91" t="str">
        <f>IF(FL27=0," ",(VLOOKUP(FL27,PROTOKOL!$A$1:$E$29,2,FALSE))*FM27)</f>
        <v xml:space="preserve"> </v>
      </c>
      <c r="FO27" s="175" t="str">
        <f t="shared" si="15"/>
        <v xml:space="preserve"> </v>
      </c>
      <c r="FP27" s="176" t="str">
        <f>IF(FL27=0," ",VLOOKUP(FL27,PROTOKOL!$A:$E,5,FALSE))</f>
        <v xml:space="preserve"> </v>
      </c>
      <c r="FQ27" s="212" t="str">
        <f t="shared" si="185"/>
        <v xml:space="preserve"> </v>
      </c>
      <c r="FR27" s="176">
        <f t="shared" si="85"/>
        <v>0</v>
      </c>
      <c r="FS27" s="177" t="str">
        <f t="shared" si="86"/>
        <v xml:space="preserve"> </v>
      </c>
      <c r="FU27" s="173">
        <v>2</v>
      </c>
      <c r="FV27" s="229"/>
      <c r="FW27" s="174" t="str">
        <f>IF(FY27=0," ",VLOOKUP(FY27,PROTOKOL!$A:$F,6,FALSE))</f>
        <v xml:space="preserve"> </v>
      </c>
      <c r="FX27" s="43"/>
      <c r="FY27" s="43"/>
      <c r="FZ27" s="43"/>
      <c r="GA27" s="42" t="str">
        <f>IF(FY27=0," ",(VLOOKUP(FY27,PROTOKOL!$A$1:$E$29,2,FALSE))*FZ27)</f>
        <v xml:space="preserve"> </v>
      </c>
      <c r="GB27" s="175" t="str">
        <f t="shared" si="16"/>
        <v xml:space="preserve"> </v>
      </c>
      <c r="GC27" s="212" t="str">
        <f>IF(FY27=0," ",VLOOKUP(FY27,PROTOKOL!$A:$E,5,FALSE))</f>
        <v xml:space="preserve"> </v>
      </c>
      <c r="GD27" s="176" t="s">
        <v>142</v>
      </c>
      <c r="GE27" s="177" t="str">
        <f t="shared" si="87"/>
        <v xml:space="preserve"> </v>
      </c>
      <c r="GF27" s="217" t="str">
        <f>IF(GH27=0," ",VLOOKUP(GH27,PROTOKOL!$A:$F,6,FALSE))</f>
        <v xml:space="preserve"> </v>
      </c>
      <c r="GG27" s="43"/>
      <c r="GH27" s="43"/>
      <c r="GI27" s="43"/>
      <c r="GJ27" s="91" t="str">
        <f>IF(GH27=0," ",(VLOOKUP(GH27,PROTOKOL!$A$1:$E$29,2,FALSE))*GI27)</f>
        <v xml:space="preserve"> </v>
      </c>
      <c r="GK27" s="175" t="str">
        <f t="shared" si="17"/>
        <v xml:space="preserve"> </v>
      </c>
      <c r="GL27" s="176" t="str">
        <f>IF(GH27=0," ",VLOOKUP(GH27,PROTOKOL!$A:$E,5,FALSE))</f>
        <v xml:space="preserve"> </v>
      </c>
      <c r="GM27" s="212" t="str">
        <f t="shared" si="186"/>
        <v xml:space="preserve"> </v>
      </c>
      <c r="GN27" s="176">
        <f t="shared" si="89"/>
        <v>0</v>
      </c>
      <c r="GO27" s="177" t="str">
        <f t="shared" si="90"/>
        <v xml:space="preserve"> </v>
      </c>
      <c r="GQ27" s="173">
        <v>2</v>
      </c>
      <c r="GR27" s="229"/>
      <c r="GS27" s="174" t="str">
        <f>IF(GU27=0," ",VLOOKUP(GU27,PROTOKOL!$A:$F,6,FALSE))</f>
        <v xml:space="preserve"> </v>
      </c>
      <c r="GT27" s="43"/>
      <c r="GU27" s="43"/>
      <c r="GV27" s="43"/>
      <c r="GW27" s="42" t="str">
        <f>IF(GU27=0," ",(VLOOKUP(GU27,PROTOKOL!$A$1:$E$29,2,FALSE))*GV27)</f>
        <v xml:space="preserve"> </v>
      </c>
      <c r="GX27" s="175" t="str">
        <f t="shared" si="18"/>
        <v xml:space="preserve"> </v>
      </c>
      <c r="GY27" s="212" t="str">
        <f>IF(GU27=0," ",VLOOKUP(GU27,PROTOKOL!$A:$E,5,FALSE))</f>
        <v xml:space="preserve"> </v>
      </c>
      <c r="GZ27" s="176" t="s">
        <v>142</v>
      </c>
      <c r="HA27" s="177" t="str">
        <f t="shared" si="91"/>
        <v xml:space="preserve"> </v>
      </c>
      <c r="HB27" s="217" t="str">
        <f>IF(HD27=0," ",VLOOKUP(HD27,PROTOKOL!$A:$F,6,FALSE))</f>
        <v xml:space="preserve"> </v>
      </c>
      <c r="HC27" s="43"/>
      <c r="HD27" s="43"/>
      <c r="HE27" s="43"/>
      <c r="HF27" s="91" t="str">
        <f>IF(HD27=0," ",(VLOOKUP(HD27,PROTOKOL!$A$1:$E$29,2,FALSE))*HE27)</f>
        <v xml:space="preserve"> </v>
      </c>
      <c r="HG27" s="175" t="str">
        <f t="shared" si="19"/>
        <v xml:space="preserve"> </v>
      </c>
      <c r="HH27" s="176" t="str">
        <f>IF(HD27=0," ",VLOOKUP(HD27,PROTOKOL!$A:$E,5,FALSE))</f>
        <v xml:space="preserve"> </v>
      </c>
      <c r="HI27" s="212" t="str">
        <f t="shared" si="187"/>
        <v xml:space="preserve"> </v>
      </c>
      <c r="HJ27" s="176">
        <f t="shared" si="92"/>
        <v>0</v>
      </c>
      <c r="HK27" s="177" t="str">
        <f t="shared" si="93"/>
        <v xml:space="preserve"> </v>
      </c>
      <c r="HM27" s="173">
        <v>2</v>
      </c>
      <c r="HN27" s="229"/>
      <c r="HO27" s="174" t="str">
        <f>IF(HQ27=0," ",VLOOKUP(HQ27,PROTOKOL!$A:$F,6,FALSE))</f>
        <v xml:space="preserve"> </v>
      </c>
      <c r="HP27" s="43"/>
      <c r="HQ27" s="43"/>
      <c r="HR27" s="43"/>
      <c r="HS27" s="42" t="str">
        <f>IF(HQ27=0," ",(VLOOKUP(HQ27,PROTOKOL!$A$1:$E$29,2,FALSE))*HR27)</f>
        <v xml:space="preserve"> </v>
      </c>
      <c r="HT27" s="175" t="str">
        <f t="shared" si="20"/>
        <v xml:space="preserve"> </v>
      </c>
      <c r="HU27" s="212" t="str">
        <f>IF(HQ27=0," ",VLOOKUP(HQ27,PROTOKOL!$A:$E,5,FALSE))</f>
        <v xml:space="preserve"> </v>
      </c>
      <c r="HV27" s="176" t="s">
        <v>142</v>
      </c>
      <c r="HW27" s="177" t="str">
        <f t="shared" si="94"/>
        <v xml:space="preserve"> </v>
      </c>
      <c r="HX27" s="217" t="str">
        <f>IF(HZ27=0," ",VLOOKUP(HZ27,PROTOKOL!$A:$F,6,FALSE))</f>
        <v xml:space="preserve"> </v>
      </c>
      <c r="HY27" s="43"/>
      <c r="HZ27" s="43"/>
      <c r="IA27" s="43"/>
      <c r="IB27" s="91" t="str">
        <f>IF(HZ27=0," ",(VLOOKUP(HZ27,PROTOKOL!$A$1:$E$29,2,FALSE))*IA27)</f>
        <v xml:space="preserve"> </v>
      </c>
      <c r="IC27" s="175" t="str">
        <f t="shared" si="21"/>
        <v xml:space="preserve"> </v>
      </c>
      <c r="ID27" s="176" t="str">
        <f>IF(HZ27=0," ",VLOOKUP(HZ27,PROTOKOL!$A:$E,5,FALSE))</f>
        <v xml:space="preserve"> </v>
      </c>
      <c r="IE27" s="212" t="str">
        <f t="shared" si="208"/>
        <v xml:space="preserve"> </v>
      </c>
      <c r="IF27" s="176">
        <f t="shared" si="96"/>
        <v>0</v>
      </c>
      <c r="IG27" s="177" t="str">
        <f t="shared" si="97"/>
        <v xml:space="preserve"> </v>
      </c>
      <c r="II27" s="173">
        <v>2</v>
      </c>
      <c r="IJ27" s="229"/>
      <c r="IK27" s="174" t="str">
        <f>IF(IM27=0," ",VLOOKUP(IM27,PROTOKOL!$A:$F,6,FALSE))</f>
        <v>ÜRÜN KONTROL</v>
      </c>
      <c r="IL27" s="43">
        <v>1</v>
      </c>
      <c r="IM27" s="43">
        <v>20</v>
      </c>
      <c r="IN27" s="43">
        <v>1.5</v>
      </c>
      <c r="IO27" s="42">
        <f>IF(IM27=0," ",(VLOOKUP(IM27,PROTOKOL!$A$1:$E$29,2,FALSE))*IN27)</f>
        <v>0</v>
      </c>
      <c r="IP27" s="175">
        <f t="shared" si="22"/>
        <v>1</v>
      </c>
      <c r="IQ27" s="212" t="e">
        <f>IF(IM27=0," ",VLOOKUP(IM27,PROTOKOL!$A:$E,5,FALSE))</f>
        <v>#DIV/0!</v>
      </c>
      <c r="IR27" s="176" t="s">
        <v>142</v>
      </c>
      <c r="IS27" s="177" t="e">
        <f>IF(IM27=0," ",(IQ27*IP27))/7.5*1.5</f>
        <v>#DIV/0!</v>
      </c>
      <c r="IT27" s="217" t="str">
        <f>IF(IV27=0," ",VLOOKUP(IV27,PROTOKOL!$A:$F,6,FALSE))</f>
        <v xml:space="preserve"> </v>
      </c>
      <c r="IU27" s="43"/>
      <c r="IV27" s="43"/>
      <c r="IW27" s="43"/>
      <c r="IX27" s="91" t="str">
        <f>IF(IV27=0," ",(VLOOKUP(IV27,PROTOKOL!$A$1:$E$29,2,FALSE))*IW27)</f>
        <v xml:space="preserve"> </v>
      </c>
      <c r="IY27" s="175" t="str">
        <f t="shared" si="23"/>
        <v xml:space="preserve"> </v>
      </c>
      <c r="IZ27" s="176" t="str">
        <f>IF(IV27=0," ",VLOOKUP(IV27,PROTOKOL!$A:$E,5,FALSE))</f>
        <v xml:space="preserve"> </v>
      </c>
      <c r="JA27" s="212" t="str">
        <f t="shared" si="188"/>
        <v xml:space="preserve"> </v>
      </c>
      <c r="JB27" s="176">
        <f t="shared" si="100"/>
        <v>0</v>
      </c>
      <c r="JC27" s="177" t="str">
        <f t="shared" si="101"/>
        <v xml:space="preserve"> </v>
      </c>
      <c r="JE27" s="173">
        <v>2</v>
      </c>
      <c r="JF27" s="229"/>
      <c r="JG27" s="174" t="str">
        <f>IF(JI27=0," ",VLOOKUP(JI27,PROTOKOL!$A:$F,6,FALSE))</f>
        <v xml:space="preserve"> </v>
      </c>
      <c r="JH27" s="43"/>
      <c r="JI27" s="43"/>
      <c r="JJ27" s="43"/>
      <c r="JK27" s="42" t="str">
        <f>IF(JI27=0," ",(VLOOKUP(JI27,PROTOKOL!$A$1:$E$29,2,FALSE))*JJ27)</f>
        <v xml:space="preserve"> </v>
      </c>
      <c r="JL27" s="175" t="str">
        <f t="shared" si="24"/>
        <v xml:space="preserve"> </v>
      </c>
      <c r="JM27" s="212" t="str">
        <f>IF(JI27=0," ",VLOOKUP(JI27,PROTOKOL!$A:$E,5,FALSE))</f>
        <v xml:space="preserve"> </v>
      </c>
      <c r="JN27" s="176" t="s">
        <v>142</v>
      </c>
      <c r="JO27" s="177" t="str">
        <f t="shared" si="102"/>
        <v xml:space="preserve"> </v>
      </c>
      <c r="JP27" s="217" t="str">
        <f>IF(JR27=0," ",VLOOKUP(JR27,PROTOKOL!$A:$F,6,FALSE))</f>
        <v xml:space="preserve"> </v>
      </c>
      <c r="JQ27" s="43"/>
      <c r="JR27" s="43"/>
      <c r="JS27" s="43"/>
      <c r="JT27" s="91" t="str">
        <f>IF(JR27=0," ",(VLOOKUP(JR27,PROTOKOL!$A$1:$E$29,2,FALSE))*JS27)</f>
        <v xml:space="preserve"> </v>
      </c>
      <c r="JU27" s="175" t="str">
        <f t="shared" si="25"/>
        <v xml:space="preserve"> </v>
      </c>
      <c r="JV27" s="176" t="str">
        <f>IF(JR27=0," ",VLOOKUP(JR27,PROTOKOL!$A:$E,5,FALSE))</f>
        <v xml:space="preserve"> </v>
      </c>
      <c r="JW27" s="212" t="str">
        <f t="shared" si="189"/>
        <v xml:space="preserve"> </v>
      </c>
      <c r="JX27" s="176">
        <f t="shared" si="104"/>
        <v>0</v>
      </c>
      <c r="JY27" s="177" t="str">
        <f t="shared" si="105"/>
        <v xml:space="preserve"> </v>
      </c>
      <c r="KA27" s="173">
        <v>2</v>
      </c>
      <c r="KB27" s="229"/>
      <c r="KC27" s="174" t="str">
        <f>IF(KE27=0," ",VLOOKUP(KE27,PROTOKOL!$A:$F,6,FALSE))</f>
        <v xml:space="preserve"> </v>
      </c>
      <c r="KD27" s="43"/>
      <c r="KE27" s="43"/>
      <c r="KF27" s="43"/>
      <c r="KG27" s="42" t="str">
        <f>IF(KE27=0," ",(VLOOKUP(KE27,PROTOKOL!$A$1:$E$29,2,FALSE))*KF27)</f>
        <v xml:space="preserve"> </v>
      </c>
      <c r="KH27" s="175" t="str">
        <f t="shared" si="26"/>
        <v xml:space="preserve"> </v>
      </c>
      <c r="KI27" s="212" t="str">
        <f>IF(KE27=0," ",VLOOKUP(KE27,PROTOKOL!$A:$E,5,FALSE))</f>
        <v xml:space="preserve"> </v>
      </c>
      <c r="KJ27" s="176" t="s">
        <v>142</v>
      </c>
      <c r="KK27" s="177" t="str">
        <f t="shared" si="173"/>
        <v xml:space="preserve"> </v>
      </c>
      <c r="KL27" s="217" t="str">
        <f>IF(KN27=0," ",VLOOKUP(KN27,PROTOKOL!$A:$F,6,FALSE))</f>
        <v xml:space="preserve"> </v>
      </c>
      <c r="KM27" s="43"/>
      <c r="KN27" s="43"/>
      <c r="KO27" s="43"/>
      <c r="KP27" s="91" t="str">
        <f>IF(KN27=0," ",(VLOOKUP(KN27,PROTOKOL!$A$1:$E$29,2,FALSE))*KO27)</f>
        <v xml:space="preserve"> </v>
      </c>
      <c r="KQ27" s="175" t="str">
        <f t="shared" si="27"/>
        <v xml:space="preserve"> </v>
      </c>
      <c r="KR27" s="176" t="str">
        <f>IF(KN27=0," ",VLOOKUP(KN27,PROTOKOL!$A:$E,5,FALSE))</f>
        <v xml:space="preserve"> </v>
      </c>
      <c r="KS27" s="212" t="str">
        <f t="shared" si="190"/>
        <v xml:space="preserve"> </v>
      </c>
      <c r="KT27" s="176">
        <f t="shared" si="106"/>
        <v>0</v>
      </c>
      <c r="KU27" s="177" t="str">
        <f t="shared" si="107"/>
        <v xml:space="preserve"> </v>
      </c>
      <c r="KW27" s="173">
        <v>2</v>
      </c>
      <c r="KX27" s="229"/>
      <c r="KY27" s="174" t="str">
        <f>IF(LA27=0," ",VLOOKUP(LA27,PROTOKOL!$A:$F,6,FALSE))</f>
        <v xml:space="preserve"> </v>
      </c>
      <c r="KZ27" s="43"/>
      <c r="LA27" s="43"/>
      <c r="LB27" s="43"/>
      <c r="LC27" s="42" t="str">
        <f>IF(LA27=0," ",(VLOOKUP(LA27,PROTOKOL!$A$1:$E$29,2,FALSE))*LB27)</f>
        <v xml:space="preserve"> </v>
      </c>
      <c r="LD27" s="175" t="str">
        <f t="shared" si="28"/>
        <v xml:space="preserve"> </v>
      </c>
      <c r="LE27" s="212" t="str">
        <f>IF(LA27=0," ",VLOOKUP(LA27,PROTOKOL!$A:$E,5,FALSE))</f>
        <v xml:space="preserve"> </v>
      </c>
      <c r="LF27" s="176" t="s">
        <v>142</v>
      </c>
      <c r="LG27" s="177" t="str">
        <f t="shared" si="108"/>
        <v xml:space="preserve"> </v>
      </c>
      <c r="LH27" s="217" t="str">
        <f>IF(LJ27=0," ",VLOOKUP(LJ27,PROTOKOL!$A:$F,6,FALSE))</f>
        <v xml:space="preserve"> </v>
      </c>
      <c r="LI27" s="43"/>
      <c r="LJ27" s="43"/>
      <c r="LK27" s="43"/>
      <c r="LL27" s="91" t="str">
        <f>IF(LJ27=0," ",(VLOOKUP(LJ27,PROTOKOL!$A$1:$E$29,2,FALSE))*LK27)</f>
        <v xml:space="preserve"> </v>
      </c>
      <c r="LM27" s="175" t="str">
        <f t="shared" si="29"/>
        <v xml:space="preserve"> </v>
      </c>
      <c r="LN27" s="176" t="str">
        <f>IF(LJ27=0," ",VLOOKUP(LJ27,PROTOKOL!$A:$E,5,FALSE))</f>
        <v xml:space="preserve"> </v>
      </c>
      <c r="LO27" s="212" t="str">
        <f t="shared" si="191"/>
        <v xml:space="preserve"> </v>
      </c>
      <c r="LP27" s="176">
        <f t="shared" si="110"/>
        <v>0</v>
      </c>
      <c r="LQ27" s="177" t="str">
        <f t="shared" si="111"/>
        <v xml:space="preserve"> </v>
      </c>
      <c r="LS27" s="173">
        <v>2</v>
      </c>
      <c r="LT27" s="229"/>
      <c r="LU27" s="174" t="str">
        <f>IF(LW27=0," ",VLOOKUP(LW27,PROTOKOL!$A:$F,6,FALSE))</f>
        <v>ÜRÜN KONTROL</v>
      </c>
      <c r="LV27" s="43">
        <v>1</v>
      </c>
      <c r="LW27" s="43">
        <v>20</v>
      </c>
      <c r="LX27" s="43">
        <v>2.5</v>
      </c>
      <c r="LY27" s="42">
        <f>IF(LW27=0," ",(VLOOKUP(LW27,PROTOKOL!$A$1:$E$29,2,FALSE))*LX27)</f>
        <v>0</v>
      </c>
      <c r="LZ27" s="175">
        <f t="shared" si="30"/>
        <v>1</v>
      </c>
      <c r="MA27" s="212" t="e">
        <f>IF(LW27=0," ",VLOOKUP(LW27,PROTOKOL!$A:$E,5,FALSE))</f>
        <v>#DIV/0!</v>
      </c>
      <c r="MB27" s="176" t="s">
        <v>142</v>
      </c>
      <c r="MC27" s="177" t="e">
        <f>IF(LW27=0," ",(MA27*LZ27))/7.5*2.5</f>
        <v>#DIV/0!</v>
      </c>
      <c r="MD27" s="217" t="str">
        <f>IF(MF27=0," ",VLOOKUP(MF27,PROTOKOL!$A:$F,6,FALSE))</f>
        <v xml:space="preserve"> </v>
      </c>
      <c r="ME27" s="43"/>
      <c r="MF27" s="43"/>
      <c r="MG27" s="43"/>
      <c r="MH27" s="91" t="str">
        <f>IF(MF27=0," ",(VLOOKUP(MF27,PROTOKOL!$A$1:$E$29,2,FALSE))*MG27)</f>
        <v xml:space="preserve"> </v>
      </c>
      <c r="MI27" s="175" t="str">
        <f t="shared" si="31"/>
        <v xml:space="preserve"> </v>
      </c>
      <c r="MJ27" s="176" t="str">
        <f>IF(MF27=0," ",VLOOKUP(MF27,PROTOKOL!$A:$E,5,FALSE))</f>
        <v xml:space="preserve"> </v>
      </c>
      <c r="MK27" s="212" t="str">
        <f t="shared" si="192"/>
        <v xml:space="preserve"> </v>
      </c>
      <c r="ML27" s="176">
        <f t="shared" si="113"/>
        <v>0</v>
      </c>
      <c r="MM27" s="177" t="str">
        <f t="shared" si="114"/>
        <v xml:space="preserve"> </v>
      </c>
      <c r="MO27" s="173">
        <v>2</v>
      </c>
      <c r="MP27" s="229"/>
      <c r="MQ27" s="174" t="str">
        <f>IF(MS27=0," ",VLOOKUP(MS27,PROTOKOL!$A:$F,6,FALSE))</f>
        <v xml:space="preserve"> </v>
      </c>
      <c r="MR27" s="43"/>
      <c r="MS27" s="43"/>
      <c r="MT27" s="43"/>
      <c r="MU27" s="42" t="str">
        <f>IF(MS27=0," ",(VLOOKUP(MS27,PROTOKOL!$A$1:$E$29,2,FALSE))*MT27)</f>
        <v xml:space="preserve"> </v>
      </c>
      <c r="MV27" s="175" t="str">
        <f t="shared" si="32"/>
        <v xml:space="preserve"> </v>
      </c>
      <c r="MW27" s="212" t="str">
        <f>IF(MS27=0," ",VLOOKUP(MS27,PROTOKOL!$A:$E,5,FALSE))</f>
        <v xml:space="preserve"> </v>
      </c>
      <c r="MX27" s="176" t="s">
        <v>142</v>
      </c>
      <c r="MY27" s="177" t="str">
        <f t="shared" si="115"/>
        <v xml:space="preserve"> </v>
      </c>
      <c r="MZ27" s="217" t="str">
        <f>IF(NB27=0," ",VLOOKUP(NB27,PROTOKOL!$A:$F,6,FALSE))</f>
        <v xml:space="preserve"> </v>
      </c>
      <c r="NA27" s="43"/>
      <c r="NB27" s="43"/>
      <c r="NC27" s="43"/>
      <c r="ND27" s="91" t="str">
        <f>IF(NB27=0," ",(VLOOKUP(NB27,PROTOKOL!$A$1:$E$29,2,FALSE))*NC27)</f>
        <v xml:space="preserve"> </v>
      </c>
      <c r="NE27" s="175" t="str">
        <f t="shared" si="33"/>
        <v xml:space="preserve"> </v>
      </c>
      <c r="NF27" s="176" t="str">
        <f>IF(NB27=0," ",VLOOKUP(NB27,PROTOKOL!$A:$E,5,FALSE))</f>
        <v xml:space="preserve"> </v>
      </c>
      <c r="NG27" s="212" t="str">
        <f t="shared" si="193"/>
        <v xml:space="preserve"> </v>
      </c>
      <c r="NH27" s="176">
        <f t="shared" si="117"/>
        <v>0</v>
      </c>
      <c r="NI27" s="177" t="str">
        <f t="shared" si="118"/>
        <v xml:space="preserve"> </v>
      </c>
      <c r="NK27" s="173">
        <v>2</v>
      </c>
      <c r="NL27" s="229"/>
      <c r="NM27" s="174" t="str">
        <f>IF(NO27=0," ",VLOOKUP(NO27,PROTOKOL!$A:$F,6,FALSE))</f>
        <v>ÜRÜN KONTROL</v>
      </c>
      <c r="NN27" s="43">
        <v>1</v>
      </c>
      <c r="NO27" s="43">
        <v>20</v>
      </c>
      <c r="NP27" s="43">
        <v>3</v>
      </c>
      <c r="NQ27" s="42">
        <f>IF(NO27=0," ",(VLOOKUP(NO27,PROTOKOL!$A$1:$E$29,2,FALSE))*NP27)</f>
        <v>0</v>
      </c>
      <c r="NR27" s="175">
        <f t="shared" si="34"/>
        <v>1</v>
      </c>
      <c r="NS27" s="212" t="e">
        <f>IF(NO27=0," ",VLOOKUP(NO27,PROTOKOL!$A:$E,5,FALSE))</f>
        <v>#DIV/0!</v>
      </c>
      <c r="NT27" s="176" t="s">
        <v>142</v>
      </c>
      <c r="NU27" s="177" t="e">
        <f>IF(NO27=0," ",(NS27*NR27))/7.5*3</f>
        <v>#DIV/0!</v>
      </c>
      <c r="NV27" s="217" t="str">
        <f>IF(NX27=0," ",VLOOKUP(NX27,PROTOKOL!$A:$F,6,FALSE))</f>
        <v xml:space="preserve"> </v>
      </c>
      <c r="NW27" s="43"/>
      <c r="NX27" s="43"/>
      <c r="NY27" s="43"/>
      <c r="NZ27" s="91" t="str">
        <f>IF(NX27=0," ",(VLOOKUP(NX27,PROTOKOL!$A$1:$E$29,2,FALSE))*NY27)</f>
        <v xml:space="preserve"> </v>
      </c>
      <c r="OA27" s="175" t="str">
        <f t="shared" si="35"/>
        <v xml:space="preserve"> </v>
      </c>
      <c r="OB27" s="176" t="str">
        <f>IF(NX27=0," ",VLOOKUP(NX27,PROTOKOL!$A:$E,5,FALSE))</f>
        <v xml:space="preserve"> </v>
      </c>
      <c r="OC27" s="212" t="str">
        <f t="shared" si="194"/>
        <v xml:space="preserve"> </v>
      </c>
      <c r="OD27" s="176">
        <f t="shared" si="120"/>
        <v>0</v>
      </c>
      <c r="OE27" s="177" t="str">
        <f t="shared" si="121"/>
        <v xml:space="preserve"> </v>
      </c>
      <c r="OG27" s="173">
        <v>2</v>
      </c>
      <c r="OH27" s="229"/>
      <c r="OI27" s="174" t="str">
        <f>IF(OK27=0," ",VLOOKUP(OK27,PROTOKOL!$A:$F,6,FALSE))</f>
        <v xml:space="preserve"> </v>
      </c>
      <c r="OJ27" s="43"/>
      <c r="OK27" s="43"/>
      <c r="OL27" s="43"/>
      <c r="OM27" s="42" t="str">
        <f>IF(OK27=0," ",(VLOOKUP(OK27,PROTOKOL!$A$1:$E$29,2,FALSE))*OL27)</f>
        <v xml:space="preserve"> </v>
      </c>
      <c r="ON27" s="175" t="str">
        <f t="shared" si="36"/>
        <v xml:space="preserve"> </v>
      </c>
      <c r="OO27" s="212" t="str">
        <f>IF(OK27=0," ",VLOOKUP(OK27,PROTOKOL!$A:$E,5,FALSE))</f>
        <v xml:space="preserve"> </v>
      </c>
      <c r="OP27" s="176" t="s">
        <v>142</v>
      </c>
      <c r="OQ27" s="177" t="str">
        <f t="shared" si="177"/>
        <v xml:space="preserve"> </v>
      </c>
      <c r="OR27" s="217" t="str">
        <f>IF(OT27=0," ",VLOOKUP(OT27,PROTOKOL!$A:$F,6,FALSE))</f>
        <v xml:space="preserve"> </v>
      </c>
      <c r="OS27" s="43"/>
      <c r="OT27" s="43"/>
      <c r="OU27" s="43"/>
      <c r="OV27" s="91" t="str">
        <f>IF(OT27=0," ",(VLOOKUP(OT27,PROTOKOL!$A$1:$E$29,2,FALSE))*OU27)</f>
        <v xml:space="preserve"> </v>
      </c>
      <c r="OW27" s="175" t="str">
        <f t="shared" si="37"/>
        <v xml:space="preserve"> </v>
      </c>
      <c r="OX27" s="176" t="str">
        <f>IF(OT27=0," ",VLOOKUP(OT27,PROTOKOL!$A:$E,5,FALSE))</f>
        <v xml:space="preserve"> </v>
      </c>
      <c r="OY27" s="212" t="str">
        <f t="shared" si="195"/>
        <v xml:space="preserve"> </v>
      </c>
      <c r="OZ27" s="176">
        <f t="shared" si="123"/>
        <v>0</v>
      </c>
      <c r="PA27" s="177" t="str">
        <f t="shared" si="124"/>
        <v xml:space="preserve"> </v>
      </c>
      <c r="PC27" s="173">
        <v>2</v>
      </c>
      <c r="PD27" s="229"/>
      <c r="PE27" s="174" t="str">
        <f>IF(PG27=0," ",VLOOKUP(PG27,PROTOKOL!$A:$F,6,FALSE))</f>
        <v xml:space="preserve"> </v>
      </c>
      <c r="PF27" s="43"/>
      <c r="PG27" s="43"/>
      <c r="PH27" s="43"/>
      <c r="PI27" s="42" t="str">
        <f>IF(PG27=0," ",(VLOOKUP(PG27,PROTOKOL!$A$1:$E$29,2,FALSE))*PH27)</f>
        <v xml:space="preserve"> </v>
      </c>
      <c r="PJ27" s="175" t="str">
        <f t="shared" si="38"/>
        <v xml:space="preserve"> </v>
      </c>
      <c r="PK27" s="212" t="str">
        <f>IF(PG27=0," ",VLOOKUP(PG27,PROTOKOL!$A:$E,5,FALSE))</f>
        <v xml:space="preserve"> </v>
      </c>
      <c r="PL27" s="176" t="s">
        <v>142</v>
      </c>
      <c r="PM27" s="177" t="str">
        <f t="shared" si="178"/>
        <v xml:space="preserve"> </v>
      </c>
      <c r="PN27" s="217" t="str">
        <f>IF(PP27=0," ",VLOOKUP(PP27,PROTOKOL!$A:$F,6,FALSE))</f>
        <v xml:space="preserve"> </v>
      </c>
      <c r="PO27" s="43"/>
      <c r="PP27" s="43"/>
      <c r="PQ27" s="43"/>
      <c r="PR27" s="91" t="str">
        <f>IF(PP27=0," ",(VLOOKUP(PP27,PROTOKOL!$A$1:$E$29,2,FALSE))*PQ27)</f>
        <v xml:space="preserve"> </v>
      </c>
      <c r="PS27" s="175" t="str">
        <f t="shared" si="39"/>
        <v xml:space="preserve"> </v>
      </c>
      <c r="PT27" s="176" t="str">
        <f>IF(PP27=0," ",VLOOKUP(PP27,PROTOKOL!$A:$E,5,FALSE))</f>
        <v xml:space="preserve"> </v>
      </c>
      <c r="PU27" s="212" t="str">
        <f t="shared" si="196"/>
        <v xml:space="preserve"> </v>
      </c>
      <c r="PV27" s="176">
        <f t="shared" si="126"/>
        <v>0</v>
      </c>
      <c r="PW27" s="177" t="str">
        <f t="shared" si="127"/>
        <v xml:space="preserve"> </v>
      </c>
      <c r="PY27" s="173">
        <v>2</v>
      </c>
      <c r="PZ27" s="229"/>
      <c r="QA27" s="174" t="str">
        <f>IF(QC27=0," ",VLOOKUP(QC27,PROTOKOL!$A:$F,6,FALSE))</f>
        <v>KOKU TESTİ</v>
      </c>
      <c r="QB27" s="43">
        <v>1</v>
      </c>
      <c r="QC27" s="43">
        <v>17</v>
      </c>
      <c r="QD27" s="43">
        <v>2</v>
      </c>
      <c r="QE27" s="42">
        <f>IF(QC27=0," ",(VLOOKUP(QC27,PROTOKOL!$A$1:$E$29,2,FALSE))*QD27)</f>
        <v>0</v>
      </c>
      <c r="QF27" s="175">
        <f t="shared" si="40"/>
        <v>1</v>
      </c>
      <c r="QG27" s="212" t="e">
        <f>IF(QC27=0," ",VLOOKUP(QC27,PROTOKOL!$A:$E,5,FALSE))</f>
        <v>#DIV/0!</v>
      </c>
      <c r="QH27" s="176" t="s">
        <v>142</v>
      </c>
      <c r="QI27" s="177" t="e">
        <f>IF(QC27=0," ",(QG27*QF27))/7.5*2</f>
        <v>#DIV/0!</v>
      </c>
      <c r="QJ27" s="217" t="str">
        <f>IF(QL27=0," ",VLOOKUP(QL27,PROTOKOL!$A:$F,6,FALSE))</f>
        <v xml:space="preserve"> </v>
      </c>
      <c r="QK27" s="43"/>
      <c r="QL27" s="43"/>
      <c r="QM27" s="43"/>
      <c r="QN27" s="91" t="str">
        <f>IF(QL27=0," ",(VLOOKUP(QL27,PROTOKOL!$A$1:$E$29,2,FALSE))*QM27)</f>
        <v xml:space="preserve"> </v>
      </c>
      <c r="QO27" s="175" t="str">
        <f t="shared" si="41"/>
        <v xml:space="preserve"> </v>
      </c>
      <c r="QP27" s="176" t="str">
        <f>IF(QL27=0," ",VLOOKUP(QL27,PROTOKOL!$A:$E,5,FALSE))</f>
        <v xml:space="preserve"> </v>
      </c>
      <c r="QQ27" s="212" t="str">
        <f t="shared" si="197"/>
        <v xml:space="preserve"> </v>
      </c>
      <c r="QR27" s="176">
        <f t="shared" si="130"/>
        <v>0</v>
      </c>
      <c r="QS27" s="177" t="str">
        <f t="shared" si="131"/>
        <v xml:space="preserve"> </v>
      </c>
      <c r="QU27" s="173">
        <v>2</v>
      </c>
      <c r="QV27" s="229"/>
      <c r="QW27" s="174" t="str">
        <f>IF(QY27=0," ",VLOOKUP(QY27,PROTOKOL!$A:$F,6,FALSE))</f>
        <v>ÜRÜN KONTROL</v>
      </c>
      <c r="QX27" s="43">
        <v>1</v>
      </c>
      <c r="QY27" s="43">
        <v>20</v>
      </c>
      <c r="QZ27" s="43">
        <v>5</v>
      </c>
      <c r="RA27" s="42">
        <f>IF(QY27=0," ",(VLOOKUP(QY27,PROTOKOL!$A$1:$E$29,2,FALSE))*QZ27)</f>
        <v>0</v>
      </c>
      <c r="RB27" s="175">
        <f t="shared" si="42"/>
        <v>1</v>
      </c>
      <c r="RC27" s="212" t="e">
        <f>IF(QY27=0," ",VLOOKUP(QY27,PROTOKOL!$A:$E,5,FALSE))</f>
        <v>#DIV/0!</v>
      </c>
      <c r="RD27" s="176" t="s">
        <v>142</v>
      </c>
      <c r="RE27" s="177" t="e">
        <f>IF(QY27=0," ",(RC27*RB27))/7.5*5</f>
        <v>#DIV/0!</v>
      </c>
      <c r="RF27" s="217" t="str">
        <f>IF(RH27=0," ",VLOOKUP(RH27,PROTOKOL!$A:$F,6,FALSE))</f>
        <v xml:space="preserve"> </v>
      </c>
      <c r="RG27" s="43"/>
      <c r="RH27" s="43"/>
      <c r="RI27" s="43"/>
      <c r="RJ27" s="91" t="str">
        <f>IF(RH27=0," ",(VLOOKUP(RH27,PROTOKOL!$A$1:$E$29,2,FALSE))*RI27)</f>
        <v xml:space="preserve"> </v>
      </c>
      <c r="RK27" s="175" t="str">
        <f t="shared" si="43"/>
        <v xml:space="preserve"> </v>
      </c>
      <c r="RL27" s="176" t="str">
        <f>IF(RH27=0," ",VLOOKUP(RH27,PROTOKOL!$A:$E,5,FALSE))</f>
        <v xml:space="preserve"> </v>
      </c>
      <c r="RM27" s="212" t="str">
        <f t="shared" si="198"/>
        <v xml:space="preserve"> </v>
      </c>
      <c r="RN27" s="176">
        <f t="shared" si="134"/>
        <v>0</v>
      </c>
      <c r="RO27" s="177" t="str">
        <f t="shared" si="135"/>
        <v xml:space="preserve"> </v>
      </c>
      <c r="RQ27" s="173">
        <v>2</v>
      </c>
      <c r="RR27" s="229"/>
      <c r="RS27" s="174" t="str">
        <f>IF(RU27=0," ",VLOOKUP(RU27,PROTOKOL!$A:$F,6,FALSE))</f>
        <v>ÜRÜN KONTROL</v>
      </c>
      <c r="RT27" s="43">
        <v>1</v>
      </c>
      <c r="RU27" s="43">
        <v>20</v>
      </c>
      <c r="RV27" s="43">
        <v>1</v>
      </c>
      <c r="RW27" s="42">
        <f>IF(RU27=0," ",(VLOOKUP(RU27,PROTOKOL!$A$1:$E$29,2,FALSE))*RV27)</f>
        <v>0</v>
      </c>
      <c r="RX27" s="175">
        <f t="shared" si="44"/>
        <v>1</v>
      </c>
      <c r="RY27" s="212" t="e">
        <f>IF(RU27=0," ",VLOOKUP(RU27,PROTOKOL!$A:$E,5,FALSE))</f>
        <v>#DIV/0!</v>
      </c>
      <c r="RZ27" s="176" t="s">
        <v>142</v>
      </c>
      <c r="SA27" s="177" t="e">
        <f>IF(RU27=0," ",(RY27*RX27))/7.5*1</f>
        <v>#DIV/0!</v>
      </c>
      <c r="SB27" s="217" t="str">
        <f>IF(SD27=0," ",VLOOKUP(SD27,PROTOKOL!$A:$F,6,FALSE))</f>
        <v xml:space="preserve"> </v>
      </c>
      <c r="SC27" s="43"/>
      <c r="SD27" s="43"/>
      <c r="SE27" s="43"/>
      <c r="SF27" s="91" t="str">
        <f>IF(SD27=0," ",(VLOOKUP(SD27,PROTOKOL!$A$1:$E$29,2,FALSE))*SE27)</f>
        <v xml:space="preserve"> </v>
      </c>
      <c r="SG27" s="175" t="str">
        <f t="shared" si="45"/>
        <v xml:space="preserve"> </v>
      </c>
      <c r="SH27" s="176" t="str">
        <f>IF(SD27=0," ",VLOOKUP(SD27,PROTOKOL!$A:$E,5,FALSE))</f>
        <v xml:space="preserve"> </v>
      </c>
      <c r="SI27" s="212" t="str">
        <f t="shared" si="199"/>
        <v xml:space="preserve"> </v>
      </c>
      <c r="SJ27" s="176">
        <f t="shared" si="137"/>
        <v>0</v>
      </c>
      <c r="SK27" s="177" t="str">
        <f t="shared" si="138"/>
        <v xml:space="preserve"> </v>
      </c>
      <c r="SM27" s="173">
        <v>2</v>
      </c>
      <c r="SN27" s="229"/>
      <c r="SO27" s="174" t="str">
        <f>IF(SQ27=0," ",VLOOKUP(SQ27,PROTOKOL!$A:$F,6,FALSE))</f>
        <v xml:space="preserve"> </v>
      </c>
      <c r="SP27" s="43"/>
      <c r="SQ27" s="43"/>
      <c r="SR27" s="43"/>
      <c r="SS27" s="42" t="str">
        <f>IF(SQ27=0," ",(VLOOKUP(SQ27,PROTOKOL!$A$1:$E$29,2,FALSE))*SR27)</f>
        <v xml:space="preserve"> </v>
      </c>
      <c r="ST27" s="175" t="str">
        <f t="shared" si="46"/>
        <v xml:space="preserve"> </v>
      </c>
      <c r="SU27" s="212" t="str">
        <f>IF(SQ27=0," ",VLOOKUP(SQ27,PROTOKOL!$A:$E,5,FALSE))</f>
        <v xml:space="preserve"> </v>
      </c>
      <c r="SV27" s="176" t="s">
        <v>142</v>
      </c>
      <c r="SW27" s="177" t="str">
        <f t="shared" si="139"/>
        <v xml:space="preserve"> </v>
      </c>
      <c r="SX27" s="217" t="str">
        <f>IF(SZ27=0," ",VLOOKUP(SZ27,PROTOKOL!$A:$F,6,FALSE))</f>
        <v xml:space="preserve"> </v>
      </c>
      <c r="SY27" s="43"/>
      <c r="SZ27" s="43"/>
      <c r="TA27" s="43"/>
      <c r="TB27" s="91" t="str">
        <f>IF(SZ27=0," ",(VLOOKUP(SZ27,PROTOKOL!$A$1:$E$29,2,FALSE))*TA27)</f>
        <v xml:space="preserve"> </v>
      </c>
      <c r="TC27" s="175" t="str">
        <f t="shared" si="47"/>
        <v xml:space="preserve"> </v>
      </c>
      <c r="TD27" s="176" t="str">
        <f>IF(SZ27=0," ",VLOOKUP(SZ27,PROTOKOL!$A:$E,5,FALSE))</f>
        <v xml:space="preserve"> </v>
      </c>
      <c r="TE27" s="212" t="str">
        <f t="shared" si="200"/>
        <v xml:space="preserve"> </v>
      </c>
      <c r="TF27" s="176">
        <f t="shared" si="141"/>
        <v>0</v>
      </c>
      <c r="TG27" s="177" t="str">
        <f t="shared" si="142"/>
        <v xml:space="preserve"> </v>
      </c>
      <c r="TI27" s="173">
        <v>2</v>
      </c>
      <c r="TJ27" s="229"/>
      <c r="TK27" s="174" t="str">
        <f>IF(TM27=0," ",VLOOKUP(TM27,PROTOKOL!$A:$F,6,FALSE))</f>
        <v xml:space="preserve"> </v>
      </c>
      <c r="TL27" s="43"/>
      <c r="TM27" s="43"/>
      <c r="TN27" s="43"/>
      <c r="TO27" s="42" t="str">
        <f>IF(TM27=0," ",(VLOOKUP(TM27,PROTOKOL!$A$1:$E$29,2,FALSE))*TN27)</f>
        <v xml:space="preserve"> </v>
      </c>
      <c r="TP27" s="175" t="str">
        <f t="shared" si="48"/>
        <v xml:space="preserve"> </v>
      </c>
      <c r="TQ27" s="212" t="str">
        <f>IF(TM27=0," ",VLOOKUP(TM27,PROTOKOL!$A:$E,5,FALSE))</f>
        <v xml:space="preserve"> </v>
      </c>
      <c r="TR27" s="176" t="s">
        <v>142</v>
      </c>
      <c r="TS27" s="177" t="str">
        <f t="shared" si="143"/>
        <v xml:space="preserve"> </v>
      </c>
      <c r="TT27" s="217" t="str">
        <f>IF(TV27=0," ",VLOOKUP(TV27,PROTOKOL!$A:$F,6,FALSE))</f>
        <v xml:space="preserve"> </v>
      </c>
      <c r="TU27" s="43"/>
      <c r="TV27" s="43"/>
      <c r="TW27" s="43"/>
      <c r="TX27" s="91" t="str">
        <f>IF(TV27=0," ",(VLOOKUP(TV27,PROTOKOL!$A$1:$E$29,2,FALSE))*TW27)</f>
        <v xml:space="preserve"> </v>
      </c>
      <c r="TY27" s="175" t="str">
        <f t="shared" si="49"/>
        <v xml:space="preserve"> </v>
      </c>
      <c r="TZ27" s="176" t="str">
        <f>IF(TV27=0," ",VLOOKUP(TV27,PROTOKOL!$A:$E,5,FALSE))</f>
        <v xml:space="preserve"> </v>
      </c>
      <c r="UA27" s="212" t="str">
        <f t="shared" si="201"/>
        <v xml:space="preserve"> </v>
      </c>
      <c r="UB27" s="176">
        <f t="shared" si="145"/>
        <v>0</v>
      </c>
      <c r="UC27" s="177" t="str">
        <f t="shared" si="146"/>
        <v xml:space="preserve"> </v>
      </c>
      <c r="UE27" s="173">
        <v>2</v>
      </c>
      <c r="UF27" s="229"/>
      <c r="UG27" s="174" t="str">
        <f>IF(UI27=0," ",VLOOKUP(UI27,PROTOKOL!$A:$F,6,FALSE))</f>
        <v xml:space="preserve"> </v>
      </c>
      <c r="UH27" s="43"/>
      <c r="UI27" s="43"/>
      <c r="UJ27" s="43"/>
      <c r="UK27" s="42" t="str">
        <f>IF(UI27=0," ",(VLOOKUP(UI27,PROTOKOL!$A$1:$E$29,2,FALSE))*UJ27)</f>
        <v xml:space="preserve"> </v>
      </c>
      <c r="UL27" s="175" t="str">
        <f t="shared" si="50"/>
        <v xml:space="preserve"> </v>
      </c>
      <c r="UM27" s="212" t="str">
        <f>IF(UI27=0," ",VLOOKUP(UI27,PROTOKOL!$A:$E,5,FALSE))</f>
        <v xml:space="preserve"> </v>
      </c>
      <c r="UN27" s="176" t="s">
        <v>142</v>
      </c>
      <c r="UO27" s="177" t="str">
        <f t="shared" si="147"/>
        <v xml:space="preserve"> </v>
      </c>
      <c r="UP27" s="217" t="str">
        <f>IF(UR27=0," ",VLOOKUP(UR27,PROTOKOL!$A:$F,6,FALSE))</f>
        <v xml:space="preserve"> </v>
      </c>
      <c r="UQ27" s="43"/>
      <c r="UR27" s="43"/>
      <c r="US27" s="43"/>
      <c r="UT27" s="91" t="str">
        <f>IF(UR27=0," ",(VLOOKUP(UR27,PROTOKOL!$A$1:$E$29,2,FALSE))*US27)</f>
        <v xml:space="preserve"> </v>
      </c>
      <c r="UU27" s="175" t="str">
        <f t="shared" si="51"/>
        <v xml:space="preserve"> </v>
      </c>
      <c r="UV27" s="176" t="str">
        <f>IF(UR27=0," ",VLOOKUP(UR27,PROTOKOL!$A:$E,5,FALSE))</f>
        <v xml:space="preserve"> </v>
      </c>
      <c r="UW27" s="212" t="str">
        <f t="shared" si="202"/>
        <v xml:space="preserve"> </v>
      </c>
      <c r="UX27" s="176">
        <f t="shared" si="149"/>
        <v>0</v>
      </c>
      <c r="UY27" s="177" t="str">
        <f t="shared" si="150"/>
        <v xml:space="preserve"> </v>
      </c>
      <c r="VA27" s="173">
        <v>2</v>
      </c>
      <c r="VB27" s="229"/>
      <c r="VC27" s="174" t="str">
        <f>IF(VE27=0," ",VLOOKUP(VE27,PROTOKOL!$A:$F,6,FALSE))</f>
        <v xml:space="preserve"> </v>
      </c>
      <c r="VD27" s="43"/>
      <c r="VE27" s="43"/>
      <c r="VF27" s="43"/>
      <c r="VG27" s="42" t="str">
        <f>IF(VE27=0," ",(VLOOKUP(VE27,PROTOKOL!$A$1:$E$29,2,FALSE))*VF27)</f>
        <v xml:space="preserve"> </v>
      </c>
      <c r="VH27" s="175" t="str">
        <f t="shared" si="52"/>
        <v xml:space="preserve"> </v>
      </c>
      <c r="VI27" s="212" t="str">
        <f>IF(VE27=0," ",VLOOKUP(VE27,PROTOKOL!$A:$E,5,FALSE))</f>
        <v xml:space="preserve"> </v>
      </c>
      <c r="VJ27" s="176" t="s">
        <v>142</v>
      </c>
      <c r="VK27" s="177" t="str">
        <f t="shared" si="151"/>
        <v xml:space="preserve"> </v>
      </c>
      <c r="VL27" s="217" t="str">
        <f>IF(VN27=0," ",VLOOKUP(VN27,PROTOKOL!$A:$F,6,FALSE))</f>
        <v xml:space="preserve"> </v>
      </c>
      <c r="VM27" s="43"/>
      <c r="VN27" s="43"/>
      <c r="VO27" s="43"/>
      <c r="VP27" s="91" t="str">
        <f>IF(VN27=0," ",(VLOOKUP(VN27,PROTOKOL!$A$1:$E$29,2,FALSE))*VO27)</f>
        <v xml:space="preserve"> </v>
      </c>
      <c r="VQ27" s="175" t="str">
        <f t="shared" si="53"/>
        <v xml:space="preserve"> </v>
      </c>
      <c r="VR27" s="176" t="str">
        <f>IF(VN27=0," ",VLOOKUP(VN27,PROTOKOL!$A:$E,5,FALSE))</f>
        <v xml:space="preserve"> </v>
      </c>
      <c r="VS27" s="212" t="str">
        <f t="shared" si="203"/>
        <v xml:space="preserve"> </v>
      </c>
      <c r="VT27" s="176">
        <f t="shared" si="153"/>
        <v>0</v>
      </c>
      <c r="VU27" s="177" t="str">
        <f t="shared" si="154"/>
        <v xml:space="preserve"> </v>
      </c>
      <c r="VW27" s="173">
        <v>2</v>
      </c>
      <c r="VX27" s="229"/>
      <c r="VY27" s="174" t="str">
        <f>IF(WA27=0," ",VLOOKUP(WA27,PROTOKOL!$A:$F,6,FALSE))</f>
        <v xml:space="preserve"> </v>
      </c>
      <c r="VZ27" s="43"/>
      <c r="WA27" s="43"/>
      <c r="WB27" s="43"/>
      <c r="WC27" s="42" t="str">
        <f>IF(WA27=0," ",(VLOOKUP(WA27,PROTOKOL!$A$1:$E$29,2,FALSE))*WB27)</f>
        <v xml:space="preserve"> </v>
      </c>
      <c r="WD27" s="175" t="str">
        <f t="shared" si="54"/>
        <v xml:space="preserve"> </v>
      </c>
      <c r="WE27" s="212" t="str">
        <f>IF(WA27=0," ",VLOOKUP(WA27,PROTOKOL!$A:$E,5,FALSE))</f>
        <v xml:space="preserve"> </v>
      </c>
      <c r="WF27" s="176" t="s">
        <v>142</v>
      </c>
      <c r="WG27" s="177" t="str">
        <f t="shared" si="155"/>
        <v xml:space="preserve"> </v>
      </c>
      <c r="WH27" s="217" t="str">
        <f>IF(WJ27=0," ",VLOOKUP(WJ27,PROTOKOL!$A:$F,6,FALSE))</f>
        <v xml:space="preserve"> </v>
      </c>
      <c r="WI27" s="43"/>
      <c r="WJ27" s="43"/>
      <c r="WK27" s="43"/>
      <c r="WL27" s="91" t="str">
        <f>IF(WJ27=0," ",(VLOOKUP(WJ27,PROTOKOL!$A$1:$E$29,2,FALSE))*WK27)</f>
        <v xml:space="preserve"> </v>
      </c>
      <c r="WM27" s="175" t="str">
        <f t="shared" si="55"/>
        <v xml:space="preserve"> </v>
      </c>
      <c r="WN27" s="176" t="str">
        <f>IF(WJ27=0," ",VLOOKUP(WJ27,PROTOKOL!$A:$E,5,FALSE))</f>
        <v xml:space="preserve"> </v>
      </c>
      <c r="WO27" s="212" t="str">
        <f t="shared" si="204"/>
        <v xml:space="preserve"> </v>
      </c>
      <c r="WP27" s="176">
        <f t="shared" si="157"/>
        <v>0</v>
      </c>
      <c r="WQ27" s="177" t="str">
        <f t="shared" si="158"/>
        <v xml:space="preserve"> </v>
      </c>
      <c r="WS27" s="173">
        <v>2</v>
      </c>
      <c r="WT27" s="229"/>
      <c r="WU27" s="174" t="str">
        <f>IF(WW27=0," ",VLOOKUP(WW27,PROTOKOL!$A:$F,6,FALSE))</f>
        <v>VAKUM TEST</v>
      </c>
      <c r="WV27" s="43">
        <v>27</v>
      </c>
      <c r="WW27" s="43">
        <v>4</v>
      </c>
      <c r="WX27" s="43">
        <v>1</v>
      </c>
      <c r="WY27" s="42">
        <f>IF(WW27=0," ",(VLOOKUP(WW27,PROTOKOL!$A$1:$E$29,2,FALSE))*WX27)</f>
        <v>20</v>
      </c>
      <c r="WZ27" s="175">
        <f t="shared" si="56"/>
        <v>7</v>
      </c>
      <c r="XA27" s="212">
        <f>IF(WW27=0," ",VLOOKUP(WW27,PROTOKOL!$A:$E,5,FALSE))</f>
        <v>0.44947554687499996</v>
      </c>
      <c r="XB27" s="176" t="s">
        <v>142</v>
      </c>
      <c r="XC27" s="177">
        <f t="shared" si="159"/>
        <v>3.1463288281249997</v>
      </c>
      <c r="XD27" s="217" t="str">
        <f>IF(XF27=0," ",VLOOKUP(XF27,PROTOKOL!$A:$F,6,FALSE))</f>
        <v xml:space="preserve"> </v>
      </c>
      <c r="XE27" s="43"/>
      <c r="XF27" s="43"/>
      <c r="XG27" s="43"/>
      <c r="XH27" s="91" t="str">
        <f>IF(XF27=0," ",(VLOOKUP(XF27,PROTOKOL!$A$1:$E$29,2,FALSE))*XG27)</f>
        <v xml:space="preserve"> </v>
      </c>
      <c r="XI27" s="175" t="str">
        <f t="shared" si="57"/>
        <v xml:space="preserve"> </v>
      </c>
      <c r="XJ27" s="176" t="str">
        <f>IF(XF27=0," ",VLOOKUP(XF27,PROTOKOL!$A:$E,5,FALSE))</f>
        <v xml:space="preserve"> </v>
      </c>
      <c r="XK27" s="212" t="str">
        <f t="shared" si="205"/>
        <v xml:space="preserve"> </v>
      </c>
      <c r="XL27" s="176">
        <f t="shared" si="161"/>
        <v>0</v>
      </c>
      <c r="XM27" s="177" t="str">
        <f t="shared" si="162"/>
        <v xml:space="preserve"> </v>
      </c>
      <c r="XO27" s="173">
        <v>2</v>
      </c>
      <c r="XP27" s="229"/>
      <c r="XQ27" s="174" t="str">
        <f>IF(XS27=0," ",VLOOKUP(XS27,PROTOKOL!$A:$F,6,FALSE))</f>
        <v xml:space="preserve"> </v>
      </c>
      <c r="XR27" s="43"/>
      <c r="XS27" s="43"/>
      <c r="XT27" s="43"/>
      <c r="XU27" s="42" t="str">
        <f>IF(XS27=0," ",(VLOOKUP(XS27,PROTOKOL!$A$1:$E$29,2,FALSE))*XT27)</f>
        <v xml:space="preserve"> </v>
      </c>
      <c r="XV27" s="175" t="str">
        <f t="shared" si="58"/>
        <v xml:space="preserve"> </v>
      </c>
      <c r="XW27" s="212" t="str">
        <f>IF(XS27=0," ",VLOOKUP(XS27,PROTOKOL!$A:$E,5,FALSE))</f>
        <v xml:space="preserve"> </v>
      </c>
      <c r="XX27" s="176" t="s">
        <v>142</v>
      </c>
      <c r="XY27" s="177" t="str">
        <f t="shared" si="163"/>
        <v xml:space="preserve"> </v>
      </c>
      <c r="XZ27" s="217" t="str">
        <f>IF(YB27=0," ",VLOOKUP(YB27,PROTOKOL!$A:$F,6,FALSE))</f>
        <v xml:space="preserve"> </v>
      </c>
      <c r="YA27" s="43"/>
      <c r="YB27" s="43"/>
      <c r="YC27" s="43"/>
      <c r="YD27" s="91" t="str">
        <f>IF(YB27=0," ",(VLOOKUP(YB27,PROTOKOL!$A$1:$E$29,2,FALSE))*YC27)</f>
        <v xml:space="preserve"> </v>
      </c>
      <c r="YE27" s="175" t="str">
        <f t="shared" si="59"/>
        <v xml:space="preserve"> </v>
      </c>
      <c r="YF27" s="176" t="str">
        <f>IF(YB27=0," ",VLOOKUP(YB27,PROTOKOL!$A:$E,5,FALSE))</f>
        <v xml:space="preserve"> </v>
      </c>
      <c r="YG27" s="212" t="str">
        <f t="shared" si="206"/>
        <v xml:space="preserve"> </v>
      </c>
      <c r="YH27" s="176">
        <f t="shared" si="165"/>
        <v>0</v>
      </c>
      <c r="YI27" s="177" t="str">
        <f t="shared" si="166"/>
        <v xml:space="preserve"> </v>
      </c>
    </row>
    <row r="28" spans="1:659" ht="13.8">
      <c r="A28" s="173">
        <v>2</v>
      </c>
      <c r="B28" s="230"/>
      <c r="C28" s="174" t="str">
        <f>IF(E28=0," ",VLOOKUP(E28,PROTOKOL!$A:$F,6,FALSE))</f>
        <v xml:space="preserve"> </v>
      </c>
      <c r="D28" s="43"/>
      <c r="E28" s="43"/>
      <c r="F28" s="43"/>
      <c r="G28" s="42" t="str">
        <f>IF(E28=0," ",(VLOOKUP(E28,PROTOKOL!$A$1:$E$29,2,FALSE))*F28)</f>
        <v xml:space="preserve"> </v>
      </c>
      <c r="H28" s="175" t="str">
        <f t="shared" si="0"/>
        <v xml:space="preserve"> </v>
      </c>
      <c r="I28" s="212" t="str">
        <f>IF(E28=0," ",VLOOKUP(E28,PROTOKOL!$A:$E,5,FALSE))</f>
        <v xml:space="preserve"> </v>
      </c>
      <c r="J28" s="176" t="s">
        <v>142</v>
      </c>
      <c r="K28" s="177" t="str">
        <f t="shared" si="60"/>
        <v xml:space="preserve"> </v>
      </c>
      <c r="L28" s="217" t="str">
        <f>IF(N28=0," ",VLOOKUP(N28,PROTOKOL!$A:$F,6,FALSE))</f>
        <v xml:space="preserve"> </v>
      </c>
      <c r="M28" s="43"/>
      <c r="N28" s="43"/>
      <c r="O28" s="43"/>
      <c r="P28" s="91" t="str">
        <f>IF(N28=0," ",(VLOOKUP(N28,PROTOKOL!$A$1:$E$29,2,FALSE))*O28)</f>
        <v xml:space="preserve"> </v>
      </c>
      <c r="Q28" s="175" t="str">
        <f t="shared" si="1"/>
        <v xml:space="preserve"> </v>
      </c>
      <c r="R28" s="176" t="str">
        <f>IF(N28=0," ",VLOOKUP(N28,PROTOKOL!$A:$E,5,FALSE))</f>
        <v xml:space="preserve"> </v>
      </c>
      <c r="S28" s="212" t="str">
        <f t="shared" si="61"/>
        <v xml:space="preserve"> </v>
      </c>
      <c r="T28" s="176">
        <f t="shared" si="62"/>
        <v>0</v>
      </c>
      <c r="U28" s="177" t="str">
        <f t="shared" si="63"/>
        <v xml:space="preserve"> </v>
      </c>
      <c r="W28" s="173">
        <v>2</v>
      </c>
      <c r="X28" s="230"/>
      <c r="Y28" s="174" t="str">
        <f>IF(AA28=0," ",VLOOKUP(AA28,PROTOKOL!$A:$F,6,FALSE))</f>
        <v xml:space="preserve"> </v>
      </c>
      <c r="Z28" s="43"/>
      <c r="AA28" s="43"/>
      <c r="AB28" s="43"/>
      <c r="AC28" s="42" t="str">
        <f>IF(AA28=0," ",(VLOOKUP(AA28,PROTOKOL!$A$1:$E$29,2,FALSE))*AB28)</f>
        <v xml:space="preserve"> </v>
      </c>
      <c r="AD28" s="175" t="str">
        <f t="shared" si="2"/>
        <v xml:space="preserve"> </v>
      </c>
      <c r="AE28" s="212" t="str">
        <f>IF(AA28=0," ",VLOOKUP(AA28,PROTOKOL!$A:$E,5,FALSE))</f>
        <v xml:space="preserve"> </v>
      </c>
      <c r="AF28" s="176" t="s">
        <v>142</v>
      </c>
      <c r="AG28" s="177" t="str">
        <f t="shared" si="167"/>
        <v xml:space="preserve"> </v>
      </c>
      <c r="AH28" s="217" t="str">
        <f>IF(AJ28=0," ",VLOOKUP(AJ28,PROTOKOL!$A:$F,6,FALSE))</f>
        <v xml:space="preserve"> </v>
      </c>
      <c r="AI28" s="43"/>
      <c r="AJ28" s="43"/>
      <c r="AK28" s="43"/>
      <c r="AL28" s="91" t="str">
        <f>IF(AJ28=0," ",(VLOOKUP(AJ28,PROTOKOL!$A$1:$E$29,2,FALSE))*AK28)</f>
        <v xml:space="preserve"> </v>
      </c>
      <c r="AM28" s="175" t="str">
        <f t="shared" si="3"/>
        <v xml:space="preserve"> </v>
      </c>
      <c r="AN28" s="176" t="str">
        <f>IF(AJ28=0," ",VLOOKUP(AJ28,PROTOKOL!$A:$E,5,FALSE))</f>
        <v xml:space="preserve"> </v>
      </c>
      <c r="AO28" s="212" t="str">
        <f t="shared" si="180"/>
        <v xml:space="preserve"> </v>
      </c>
      <c r="AP28" s="176">
        <f t="shared" si="65"/>
        <v>0</v>
      </c>
      <c r="AQ28" s="177" t="str">
        <f t="shared" si="66"/>
        <v xml:space="preserve"> </v>
      </c>
      <c r="AS28" s="173">
        <v>2</v>
      </c>
      <c r="AT28" s="230"/>
      <c r="AU28" s="174" t="str">
        <f>IF(AW28=0," ",VLOOKUP(AW28,PROTOKOL!$A:$F,6,FALSE))</f>
        <v xml:space="preserve"> </v>
      </c>
      <c r="AV28" s="43"/>
      <c r="AW28" s="43"/>
      <c r="AX28" s="43"/>
      <c r="AY28" s="42" t="str">
        <f>IF(AW28=0," ",(VLOOKUP(AW28,PROTOKOL!$A$1:$E$29,2,FALSE))*AX28)</f>
        <v xml:space="preserve"> </v>
      </c>
      <c r="AZ28" s="175" t="str">
        <f t="shared" si="4"/>
        <v xml:space="preserve"> </v>
      </c>
      <c r="BA28" s="212" t="str">
        <f>IF(AW28=0," ",VLOOKUP(AW28,PROTOKOL!$A:$E,5,FALSE))</f>
        <v xml:space="preserve"> </v>
      </c>
      <c r="BB28" s="176" t="s">
        <v>142</v>
      </c>
      <c r="BC28" s="177" t="str">
        <f t="shared" si="168"/>
        <v xml:space="preserve"> </v>
      </c>
      <c r="BD28" s="217" t="str">
        <f>IF(BF28=0," ",VLOOKUP(BF28,PROTOKOL!$A:$F,6,FALSE))</f>
        <v xml:space="preserve"> </v>
      </c>
      <c r="BE28" s="43"/>
      <c r="BF28" s="43"/>
      <c r="BG28" s="43"/>
      <c r="BH28" s="91" t="str">
        <f>IF(BF28=0," ",(VLOOKUP(BF28,PROTOKOL!$A$1:$E$29,2,FALSE))*BG28)</f>
        <v xml:space="preserve"> </v>
      </c>
      <c r="BI28" s="175" t="str">
        <f t="shared" si="5"/>
        <v xml:space="preserve"> </v>
      </c>
      <c r="BJ28" s="176" t="str">
        <f>IF(BF28=0," ",VLOOKUP(BF28,PROTOKOL!$A:$E,5,FALSE))</f>
        <v xml:space="preserve"> </v>
      </c>
      <c r="BK28" s="212" t="str">
        <f t="shared" si="181"/>
        <v xml:space="preserve"> </v>
      </c>
      <c r="BL28" s="176">
        <f t="shared" si="67"/>
        <v>0</v>
      </c>
      <c r="BM28" s="177" t="str">
        <f t="shared" si="68"/>
        <v xml:space="preserve"> </v>
      </c>
      <c r="BO28" s="173">
        <v>2</v>
      </c>
      <c r="BP28" s="230"/>
      <c r="BQ28" s="174" t="str">
        <f>IF(BS28=0," ",VLOOKUP(BS28,PROTOKOL!$A:$F,6,FALSE))</f>
        <v xml:space="preserve"> </v>
      </c>
      <c r="BR28" s="43"/>
      <c r="BS28" s="43"/>
      <c r="BT28" s="43"/>
      <c r="BU28" s="42" t="str">
        <f>IF(BS28=0," ",(VLOOKUP(BS28,PROTOKOL!$A$1:$E$29,2,FALSE))*BT28)</f>
        <v xml:space="preserve"> </v>
      </c>
      <c r="BV28" s="175" t="str">
        <f t="shared" si="6"/>
        <v xml:space="preserve"> </v>
      </c>
      <c r="BW28" s="212" t="str">
        <f>IF(BS28=0," ",VLOOKUP(BS28,PROTOKOL!$A:$E,5,FALSE))</f>
        <v xml:space="preserve"> </v>
      </c>
      <c r="BX28" s="176" t="s">
        <v>142</v>
      </c>
      <c r="BY28" s="177" t="str">
        <f t="shared" si="170"/>
        <v xml:space="preserve"> </v>
      </c>
      <c r="BZ28" s="217" t="str">
        <f>IF(CB28=0," ",VLOOKUP(CB28,PROTOKOL!$A:$F,6,FALSE))</f>
        <v xml:space="preserve"> </v>
      </c>
      <c r="CA28" s="43"/>
      <c r="CB28" s="43"/>
      <c r="CC28" s="43"/>
      <c r="CD28" s="91" t="str">
        <f>IF(CB28=0," ",(VLOOKUP(CB28,PROTOKOL!$A$1:$E$29,2,FALSE))*CC28)</f>
        <v xml:space="preserve"> </v>
      </c>
      <c r="CE28" s="175" t="str">
        <f t="shared" si="7"/>
        <v xml:space="preserve"> </v>
      </c>
      <c r="CF28" s="176" t="str">
        <f>IF(CB28=0," ",VLOOKUP(CB28,PROTOKOL!$A:$E,5,FALSE))</f>
        <v xml:space="preserve"> </v>
      </c>
      <c r="CG28" s="212" t="str">
        <f t="shared" si="207"/>
        <v xml:space="preserve"> </v>
      </c>
      <c r="CH28" s="176">
        <f t="shared" si="70"/>
        <v>0</v>
      </c>
      <c r="CI28" s="177" t="str">
        <f t="shared" si="71"/>
        <v xml:space="preserve"> </v>
      </c>
      <c r="CK28" s="173">
        <v>2</v>
      </c>
      <c r="CL28" s="230"/>
      <c r="CM28" s="174" t="str">
        <f>IF(CO28=0," ",VLOOKUP(CO28,PROTOKOL!$A:$F,6,FALSE))</f>
        <v xml:space="preserve"> </v>
      </c>
      <c r="CN28" s="43"/>
      <c r="CO28" s="43"/>
      <c r="CP28" s="43"/>
      <c r="CQ28" s="42" t="str">
        <f>IF(CO28=0," ",(VLOOKUP(CO28,PROTOKOL!$A$1:$E$29,2,FALSE))*CP28)</f>
        <v xml:space="preserve"> </v>
      </c>
      <c r="CR28" s="175" t="str">
        <f t="shared" si="8"/>
        <v xml:space="preserve"> </v>
      </c>
      <c r="CS28" s="212" t="str">
        <f>IF(CO28=0," ",VLOOKUP(CO28,PROTOKOL!$A:$E,5,FALSE))</f>
        <v xml:space="preserve"> </v>
      </c>
      <c r="CT28" s="176" t="s">
        <v>142</v>
      </c>
      <c r="CU28" s="177" t="str">
        <f t="shared" si="171"/>
        <v xml:space="preserve"> </v>
      </c>
      <c r="CV28" s="217" t="str">
        <f>IF(CX28=0," ",VLOOKUP(CX28,PROTOKOL!$A:$F,6,FALSE))</f>
        <v xml:space="preserve"> </v>
      </c>
      <c r="CW28" s="43"/>
      <c r="CX28" s="43"/>
      <c r="CY28" s="43"/>
      <c r="CZ28" s="91" t="str">
        <f>IF(CX28=0," ",(VLOOKUP(CX28,PROTOKOL!$A$1:$E$29,2,FALSE))*CY28)</f>
        <v xml:space="preserve"> </v>
      </c>
      <c r="DA28" s="175" t="str">
        <f t="shared" si="9"/>
        <v xml:space="preserve"> </v>
      </c>
      <c r="DB28" s="176" t="str">
        <f>IF(CX28=0," ",VLOOKUP(CX28,PROTOKOL!$A:$E,5,FALSE))</f>
        <v xml:space="preserve"> </v>
      </c>
      <c r="DC28" s="212" t="str">
        <f t="shared" si="182"/>
        <v xml:space="preserve"> </v>
      </c>
      <c r="DD28" s="176">
        <f t="shared" si="73"/>
        <v>0</v>
      </c>
      <c r="DE28" s="177" t="str">
        <f t="shared" si="74"/>
        <v xml:space="preserve"> </v>
      </c>
      <c r="DG28" s="173">
        <v>2</v>
      </c>
      <c r="DH28" s="230"/>
      <c r="DI28" s="174" t="str">
        <f>IF(DK28=0," ",VLOOKUP(DK28,PROTOKOL!$A:$F,6,FALSE))</f>
        <v xml:space="preserve"> </v>
      </c>
      <c r="DJ28" s="43"/>
      <c r="DK28" s="43"/>
      <c r="DL28" s="43"/>
      <c r="DM28" s="42" t="str">
        <f>IF(DK28=0," ",(VLOOKUP(DK28,PROTOKOL!$A$1:$E$29,2,FALSE))*DL28)</f>
        <v xml:space="preserve"> </v>
      </c>
      <c r="DN28" s="175" t="str">
        <f t="shared" si="10"/>
        <v xml:space="preserve"> </v>
      </c>
      <c r="DO28" s="212" t="str">
        <f>IF(DK28=0," ",VLOOKUP(DK28,PROTOKOL!$A:$E,5,FALSE))</f>
        <v xml:space="preserve"> </v>
      </c>
      <c r="DP28" s="176" t="s">
        <v>142</v>
      </c>
      <c r="DQ28" s="177" t="str">
        <f t="shared" si="75"/>
        <v xml:space="preserve"> </v>
      </c>
      <c r="DR28" s="217" t="str">
        <f>IF(DT28=0," ",VLOOKUP(DT28,PROTOKOL!$A:$F,6,FALSE))</f>
        <v xml:space="preserve"> </v>
      </c>
      <c r="DS28" s="43"/>
      <c r="DT28" s="43"/>
      <c r="DU28" s="43"/>
      <c r="DV28" s="91" t="str">
        <f>IF(DT28=0," ",(VLOOKUP(DT28,PROTOKOL!$A$1:$E$29,2,FALSE))*DU28)</f>
        <v xml:space="preserve"> </v>
      </c>
      <c r="DW28" s="175" t="str">
        <f t="shared" si="11"/>
        <v xml:space="preserve"> </v>
      </c>
      <c r="DX28" s="176" t="str">
        <f>IF(DT28=0," ",VLOOKUP(DT28,PROTOKOL!$A:$E,5,FALSE))</f>
        <v xml:space="preserve"> </v>
      </c>
      <c r="DY28" s="212" t="str">
        <f t="shared" si="183"/>
        <v xml:space="preserve"> </v>
      </c>
      <c r="DZ28" s="176">
        <f t="shared" si="77"/>
        <v>0</v>
      </c>
      <c r="EA28" s="177" t="str">
        <f t="shared" si="78"/>
        <v xml:space="preserve"> </v>
      </c>
      <c r="EC28" s="173">
        <v>2</v>
      </c>
      <c r="ED28" s="230"/>
      <c r="EE28" s="174" t="str">
        <f>IF(EG28=0," ",VLOOKUP(EG28,PROTOKOL!$A:$F,6,FALSE))</f>
        <v xml:space="preserve"> </v>
      </c>
      <c r="EF28" s="43"/>
      <c r="EG28" s="43"/>
      <c r="EH28" s="43"/>
      <c r="EI28" s="42" t="str">
        <f>IF(EG28=0," ",(VLOOKUP(EG28,PROTOKOL!$A$1:$E$29,2,FALSE))*EH28)</f>
        <v xml:space="preserve"> </v>
      </c>
      <c r="EJ28" s="175" t="str">
        <f t="shared" si="12"/>
        <v xml:space="preserve"> </v>
      </c>
      <c r="EK28" s="212" t="str">
        <f>IF(EG28=0," ",VLOOKUP(EG28,PROTOKOL!$A:$E,5,FALSE))</f>
        <v xml:space="preserve"> </v>
      </c>
      <c r="EL28" s="176" t="s">
        <v>142</v>
      </c>
      <c r="EM28" s="177" t="str">
        <f t="shared" si="79"/>
        <v xml:space="preserve"> </v>
      </c>
      <c r="EN28" s="217" t="str">
        <f>IF(EP28=0," ",VLOOKUP(EP28,PROTOKOL!$A:$F,6,FALSE))</f>
        <v xml:space="preserve"> </v>
      </c>
      <c r="EO28" s="43"/>
      <c r="EP28" s="43"/>
      <c r="EQ28" s="43"/>
      <c r="ER28" s="91" t="str">
        <f>IF(EP28=0," ",(VLOOKUP(EP28,PROTOKOL!$A$1:$E$29,2,FALSE))*EQ28)</f>
        <v xml:space="preserve"> </v>
      </c>
      <c r="ES28" s="175" t="str">
        <f t="shared" si="13"/>
        <v xml:space="preserve"> </v>
      </c>
      <c r="ET28" s="176" t="str">
        <f>IF(EP28=0," ",VLOOKUP(EP28,PROTOKOL!$A:$E,5,FALSE))</f>
        <v xml:space="preserve"> </v>
      </c>
      <c r="EU28" s="212" t="str">
        <f t="shared" si="184"/>
        <v xml:space="preserve"> </v>
      </c>
      <c r="EV28" s="176">
        <f t="shared" si="81"/>
        <v>0</v>
      </c>
      <c r="EW28" s="177" t="str">
        <f t="shared" si="82"/>
        <v xml:space="preserve"> </v>
      </c>
      <c r="EY28" s="173">
        <v>2</v>
      </c>
      <c r="EZ28" s="230"/>
      <c r="FA28" s="174" t="str">
        <f>IF(FC28=0," ",VLOOKUP(FC28,PROTOKOL!$A:$F,6,FALSE))</f>
        <v xml:space="preserve"> </v>
      </c>
      <c r="FB28" s="43"/>
      <c r="FC28" s="43"/>
      <c r="FD28" s="43"/>
      <c r="FE28" s="42" t="str">
        <f>IF(FC28=0," ",(VLOOKUP(FC28,PROTOKOL!$A$1:$E$29,2,FALSE))*FD28)</f>
        <v xml:space="preserve"> </v>
      </c>
      <c r="FF28" s="175" t="str">
        <f t="shared" si="14"/>
        <v xml:space="preserve"> </v>
      </c>
      <c r="FG28" s="212" t="str">
        <f>IF(FC28=0," ",VLOOKUP(FC28,PROTOKOL!$A:$E,5,FALSE))</f>
        <v xml:space="preserve"> </v>
      </c>
      <c r="FH28" s="176" t="s">
        <v>142</v>
      </c>
      <c r="FI28" s="177" t="str">
        <f t="shared" si="83"/>
        <v xml:space="preserve"> </v>
      </c>
      <c r="FJ28" s="217" t="str">
        <f>IF(FL28=0," ",VLOOKUP(FL28,PROTOKOL!$A:$F,6,FALSE))</f>
        <v xml:space="preserve"> </v>
      </c>
      <c r="FK28" s="43"/>
      <c r="FL28" s="43"/>
      <c r="FM28" s="43"/>
      <c r="FN28" s="91" t="str">
        <f>IF(FL28=0," ",(VLOOKUP(FL28,PROTOKOL!$A$1:$E$29,2,FALSE))*FM28)</f>
        <v xml:space="preserve"> </v>
      </c>
      <c r="FO28" s="175" t="str">
        <f t="shared" si="15"/>
        <v xml:space="preserve"> </v>
      </c>
      <c r="FP28" s="176" t="str">
        <f>IF(FL28=0," ",VLOOKUP(FL28,PROTOKOL!$A:$E,5,FALSE))</f>
        <v xml:space="preserve"> </v>
      </c>
      <c r="FQ28" s="212" t="str">
        <f t="shared" si="185"/>
        <v xml:space="preserve"> </v>
      </c>
      <c r="FR28" s="176">
        <f t="shared" si="85"/>
        <v>0</v>
      </c>
      <c r="FS28" s="177" t="str">
        <f t="shared" si="86"/>
        <v xml:space="preserve"> </v>
      </c>
      <c r="FU28" s="173">
        <v>2</v>
      </c>
      <c r="FV28" s="230"/>
      <c r="FW28" s="174" t="str">
        <f>IF(FY28=0," ",VLOOKUP(FY28,PROTOKOL!$A:$F,6,FALSE))</f>
        <v xml:space="preserve"> </v>
      </c>
      <c r="FX28" s="43"/>
      <c r="FY28" s="43"/>
      <c r="FZ28" s="43"/>
      <c r="GA28" s="42" t="str">
        <f>IF(FY28=0," ",(VLOOKUP(FY28,PROTOKOL!$A$1:$E$29,2,FALSE))*FZ28)</f>
        <v xml:space="preserve"> </v>
      </c>
      <c r="GB28" s="175" t="str">
        <f t="shared" si="16"/>
        <v xml:space="preserve"> </v>
      </c>
      <c r="GC28" s="212" t="str">
        <f>IF(FY28=0," ",VLOOKUP(FY28,PROTOKOL!$A:$E,5,FALSE))</f>
        <v xml:space="preserve"> </v>
      </c>
      <c r="GD28" s="176" t="s">
        <v>142</v>
      </c>
      <c r="GE28" s="177" t="str">
        <f t="shared" si="87"/>
        <v xml:space="preserve"> </v>
      </c>
      <c r="GF28" s="217" t="str">
        <f>IF(GH28=0," ",VLOOKUP(GH28,PROTOKOL!$A:$F,6,FALSE))</f>
        <v xml:space="preserve"> </v>
      </c>
      <c r="GG28" s="43"/>
      <c r="GH28" s="43"/>
      <c r="GI28" s="43"/>
      <c r="GJ28" s="91" t="str">
        <f>IF(GH28=0," ",(VLOOKUP(GH28,PROTOKOL!$A$1:$E$29,2,FALSE))*GI28)</f>
        <v xml:space="preserve"> </v>
      </c>
      <c r="GK28" s="175" t="str">
        <f t="shared" si="17"/>
        <v xml:space="preserve"> </v>
      </c>
      <c r="GL28" s="176" t="str">
        <f>IF(GH28=0," ",VLOOKUP(GH28,PROTOKOL!$A:$E,5,FALSE))</f>
        <v xml:space="preserve"> </v>
      </c>
      <c r="GM28" s="212" t="str">
        <f t="shared" si="186"/>
        <v xml:space="preserve"> </v>
      </c>
      <c r="GN28" s="176">
        <f t="shared" si="89"/>
        <v>0</v>
      </c>
      <c r="GO28" s="177" t="str">
        <f t="shared" si="90"/>
        <v xml:space="preserve"> </v>
      </c>
      <c r="GQ28" s="173">
        <v>2</v>
      </c>
      <c r="GR28" s="230"/>
      <c r="GS28" s="174" t="str">
        <f>IF(GU28=0," ",VLOOKUP(GU28,PROTOKOL!$A:$F,6,FALSE))</f>
        <v xml:space="preserve"> </v>
      </c>
      <c r="GT28" s="43"/>
      <c r="GU28" s="43"/>
      <c r="GV28" s="43"/>
      <c r="GW28" s="42" t="str">
        <f>IF(GU28=0," ",(VLOOKUP(GU28,PROTOKOL!$A$1:$E$29,2,FALSE))*GV28)</f>
        <v xml:space="preserve"> </v>
      </c>
      <c r="GX28" s="175" t="str">
        <f t="shared" si="18"/>
        <v xml:space="preserve"> </v>
      </c>
      <c r="GY28" s="212" t="str">
        <f>IF(GU28=0," ",VLOOKUP(GU28,PROTOKOL!$A:$E,5,FALSE))</f>
        <v xml:space="preserve"> </v>
      </c>
      <c r="GZ28" s="176" t="s">
        <v>142</v>
      </c>
      <c r="HA28" s="177" t="str">
        <f t="shared" si="91"/>
        <v xml:space="preserve"> </v>
      </c>
      <c r="HB28" s="217" t="str">
        <f>IF(HD28=0," ",VLOOKUP(HD28,PROTOKOL!$A:$F,6,FALSE))</f>
        <v xml:space="preserve"> </v>
      </c>
      <c r="HC28" s="43"/>
      <c r="HD28" s="43"/>
      <c r="HE28" s="43"/>
      <c r="HF28" s="91" t="str">
        <f>IF(HD28=0," ",(VLOOKUP(HD28,PROTOKOL!$A$1:$E$29,2,FALSE))*HE28)</f>
        <v xml:space="preserve"> </v>
      </c>
      <c r="HG28" s="175" t="str">
        <f t="shared" si="19"/>
        <v xml:space="preserve"> </v>
      </c>
      <c r="HH28" s="176" t="str">
        <f>IF(HD28=0," ",VLOOKUP(HD28,PROTOKOL!$A:$E,5,FALSE))</f>
        <v xml:space="preserve"> </v>
      </c>
      <c r="HI28" s="212" t="str">
        <f t="shared" si="187"/>
        <v xml:space="preserve"> </v>
      </c>
      <c r="HJ28" s="176">
        <f t="shared" si="92"/>
        <v>0</v>
      </c>
      <c r="HK28" s="177" t="str">
        <f t="shared" si="93"/>
        <v xml:space="preserve"> </v>
      </c>
      <c r="HM28" s="173">
        <v>2</v>
      </c>
      <c r="HN28" s="230"/>
      <c r="HO28" s="174" t="str">
        <f>IF(HQ28=0," ",VLOOKUP(HQ28,PROTOKOL!$A:$F,6,FALSE))</f>
        <v xml:space="preserve"> </v>
      </c>
      <c r="HP28" s="43"/>
      <c r="HQ28" s="43"/>
      <c r="HR28" s="43"/>
      <c r="HS28" s="42" t="str">
        <f>IF(HQ28=0," ",(VLOOKUP(HQ28,PROTOKOL!$A$1:$E$29,2,FALSE))*HR28)</f>
        <v xml:space="preserve"> </v>
      </c>
      <c r="HT28" s="175" t="str">
        <f t="shared" si="20"/>
        <v xml:space="preserve"> </v>
      </c>
      <c r="HU28" s="212" t="str">
        <f>IF(HQ28=0," ",VLOOKUP(HQ28,PROTOKOL!$A:$E,5,FALSE))</f>
        <v xml:space="preserve"> </v>
      </c>
      <c r="HV28" s="176" t="s">
        <v>142</v>
      </c>
      <c r="HW28" s="177" t="str">
        <f t="shared" si="94"/>
        <v xml:space="preserve"> </v>
      </c>
      <c r="HX28" s="217" t="str">
        <f>IF(HZ28=0," ",VLOOKUP(HZ28,PROTOKOL!$A:$F,6,FALSE))</f>
        <v xml:space="preserve"> </v>
      </c>
      <c r="HY28" s="43"/>
      <c r="HZ28" s="43"/>
      <c r="IA28" s="43"/>
      <c r="IB28" s="91" t="str">
        <f>IF(HZ28=0," ",(VLOOKUP(HZ28,PROTOKOL!$A$1:$E$29,2,FALSE))*IA28)</f>
        <v xml:space="preserve"> </v>
      </c>
      <c r="IC28" s="175" t="str">
        <f t="shared" si="21"/>
        <v xml:space="preserve"> </v>
      </c>
      <c r="ID28" s="176" t="str">
        <f>IF(HZ28=0," ",VLOOKUP(HZ28,PROTOKOL!$A:$E,5,FALSE))</f>
        <v xml:space="preserve"> </v>
      </c>
      <c r="IE28" s="212" t="str">
        <f t="shared" si="208"/>
        <v xml:space="preserve"> </v>
      </c>
      <c r="IF28" s="176">
        <f t="shared" si="96"/>
        <v>0</v>
      </c>
      <c r="IG28" s="177" t="str">
        <f t="shared" si="97"/>
        <v xml:space="preserve"> </v>
      </c>
      <c r="II28" s="173">
        <v>2</v>
      </c>
      <c r="IJ28" s="230"/>
      <c r="IK28" s="174" t="str">
        <f>IF(IM28=0," ",VLOOKUP(IM28,PROTOKOL!$A:$F,6,FALSE))</f>
        <v xml:space="preserve"> </v>
      </c>
      <c r="IL28" s="43"/>
      <c r="IM28" s="43"/>
      <c r="IN28" s="43"/>
      <c r="IO28" s="42" t="str">
        <f>IF(IM28=0," ",(VLOOKUP(IM28,PROTOKOL!$A$1:$E$29,2,FALSE))*IN28)</f>
        <v xml:space="preserve"> </v>
      </c>
      <c r="IP28" s="175" t="str">
        <f t="shared" si="22"/>
        <v xml:space="preserve"> </v>
      </c>
      <c r="IQ28" s="212" t="str">
        <f>IF(IM28=0," ",VLOOKUP(IM28,PROTOKOL!$A:$E,5,FALSE))</f>
        <v xml:space="preserve"> </v>
      </c>
      <c r="IR28" s="176" t="s">
        <v>142</v>
      </c>
      <c r="IS28" s="177" t="str">
        <f t="shared" si="98"/>
        <v xml:space="preserve"> </v>
      </c>
      <c r="IT28" s="217" t="str">
        <f>IF(IV28=0," ",VLOOKUP(IV28,PROTOKOL!$A:$F,6,FALSE))</f>
        <v xml:space="preserve"> </v>
      </c>
      <c r="IU28" s="43"/>
      <c r="IV28" s="43"/>
      <c r="IW28" s="43"/>
      <c r="IX28" s="91" t="str">
        <f>IF(IV28=0," ",(VLOOKUP(IV28,PROTOKOL!$A$1:$E$29,2,FALSE))*IW28)</f>
        <v xml:space="preserve"> </v>
      </c>
      <c r="IY28" s="175" t="str">
        <f t="shared" si="23"/>
        <v xml:space="preserve"> </v>
      </c>
      <c r="IZ28" s="176" t="str">
        <f>IF(IV28=0," ",VLOOKUP(IV28,PROTOKOL!$A:$E,5,FALSE))</f>
        <v xml:space="preserve"> </v>
      </c>
      <c r="JA28" s="212" t="str">
        <f t="shared" si="188"/>
        <v xml:space="preserve"> </v>
      </c>
      <c r="JB28" s="176">
        <f t="shared" si="100"/>
        <v>0</v>
      </c>
      <c r="JC28" s="177" t="str">
        <f t="shared" si="101"/>
        <v xml:space="preserve"> </v>
      </c>
      <c r="JE28" s="173">
        <v>2</v>
      </c>
      <c r="JF28" s="230"/>
      <c r="JG28" s="174" t="str">
        <f>IF(JI28=0," ",VLOOKUP(JI28,PROTOKOL!$A:$F,6,FALSE))</f>
        <v xml:space="preserve"> </v>
      </c>
      <c r="JH28" s="43"/>
      <c r="JI28" s="43"/>
      <c r="JJ28" s="43"/>
      <c r="JK28" s="42" t="str">
        <f>IF(JI28=0," ",(VLOOKUP(JI28,PROTOKOL!$A$1:$E$29,2,FALSE))*JJ28)</f>
        <v xml:space="preserve"> </v>
      </c>
      <c r="JL28" s="175" t="str">
        <f t="shared" si="24"/>
        <v xml:space="preserve"> </v>
      </c>
      <c r="JM28" s="212" t="str">
        <f>IF(JI28=0," ",VLOOKUP(JI28,PROTOKOL!$A:$E,5,FALSE))</f>
        <v xml:space="preserve"> </v>
      </c>
      <c r="JN28" s="176" t="s">
        <v>142</v>
      </c>
      <c r="JO28" s="177" t="str">
        <f t="shared" si="102"/>
        <v xml:space="preserve"> </v>
      </c>
      <c r="JP28" s="217" t="str">
        <f>IF(JR28=0," ",VLOOKUP(JR28,PROTOKOL!$A:$F,6,FALSE))</f>
        <v xml:space="preserve"> </v>
      </c>
      <c r="JQ28" s="43"/>
      <c r="JR28" s="43"/>
      <c r="JS28" s="43"/>
      <c r="JT28" s="91" t="str">
        <f>IF(JR28=0," ",(VLOOKUP(JR28,PROTOKOL!$A$1:$E$29,2,FALSE))*JS28)</f>
        <v xml:space="preserve"> </v>
      </c>
      <c r="JU28" s="175" t="str">
        <f t="shared" si="25"/>
        <v xml:space="preserve"> </v>
      </c>
      <c r="JV28" s="176" t="str">
        <f>IF(JR28=0," ",VLOOKUP(JR28,PROTOKOL!$A:$E,5,FALSE))</f>
        <v xml:space="preserve"> </v>
      </c>
      <c r="JW28" s="212" t="str">
        <f t="shared" si="189"/>
        <v xml:space="preserve"> </v>
      </c>
      <c r="JX28" s="176">
        <f t="shared" si="104"/>
        <v>0</v>
      </c>
      <c r="JY28" s="177" t="str">
        <f t="shared" si="105"/>
        <v xml:space="preserve"> </v>
      </c>
      <c r="KA28" s="173">
        <v>2</v>
      </c>
      <c r="KB28" s="230"/>
      <c r="KC28" s="174" t="str">
        <f>IF(KE28=0," ",VLOOKUP(KE28,PROTOKOL!$A:$F,6,FALSE))</f>
        <v xml:space="preserve"> </v>
      </c>
      <c r="KD28" s="43"/>
      <c r="KE28" s="43"/>
      <c r="KF28" s="43"/>
      <c r="KG28" s="42" t="str">
        <f>IF(KE28=0," ",(VLOOKUP(KE28,PROTOKOL!$A$1:$E$29,2,FALSE))*KF28)</f>
        <v xml:space="preserve"> </v>
      </c>
      <c r="KH28" s="175" t="str">
        <f t="shared" si="26"/>
        <v xml:space="preserve"> </v>
      </c>
      <c r="KI28" s="212" t="str">
        <f>IF(KE28=0," ",VLOOKUP(KE28,PROTOKOL!$A:$E,5,FALSE))</f>
        <v xml:space="preserve"> </v>
      </c>
      <c r="KJ28" s="176" t="s">
        <v>142</v>
      </c>
      <c r="KK28" s="177" t="str">
        <f t="shared" si="173"/>
        <v xml:space="preserve"> </v>
      </c>
      <c r="KL28" s="217" t="str">
        <f>IF(KN28=0," ",VLOOKUP(KN28,PROTOKOL!$A:$F,6,FALSE))</f>
        <v xml:space="preserve"> </v>
      </c>
      <c r="KM28" s="43"/>
      <c r="KN28" s="43"/>
      <c r="KO28" s="43"/>
      <c r="KP28" s="91" t="str">
        <f>IF(KN28=0," ",(VLOOKUP(KN28,PROTOKOL!$A$1:$E$29,2,FALSE))*KO28)</f>
        <v xml:space="preserve"> </v>
      </c>
      <c r="KQ28" s="175" t="str">
        <f t="shared" si="27"/>
        <v xml:space="preserve"> </v>
      </c>
      <c r="KR28" s="176" t="str">
        <f>IF(KN28=0," ",VLOOKUP(KN28,PROTOKOL!$A:$E,5,FALSE))</f>
        <v xml:space="preserve"> </v>
      </c>
      <c r="KS28" s="212" t="str">
        <f t="shared" si="190"/>
        <v xml:space="preserve"> </v>
      </c>
      <c r="KT28" s="176">
        <f t="shared" si="106"/>
        <v>0</v>
      </c>
      <c r="KU28" s="177" t="str">
        <f t="shared" si="107"/>
        <v xml:space="preserve"> </v>
      </c>
      <c r="KW28" s="173">
        <v>2</v>
      </c>
      <c r="KX28" s="230"/>
      <c r="KY28" s="174" t="str">
        <f>IF(LA28=0," ",VLOOKUP(LA28,PROTOKOL!$A:$F,6,FALSE))</f>
        <v xml:space="preserve"> </v>
      </c>
      <c r="KZ28" s="43"/>
      <c r="LA28" s="43"/>
      <c r="LB28" s="43"/>
      <c r="LC28" s="42" t="str">
        <f>IF(LA28=0," ",(VLOOKUP(LA28,PROTOKOL!$A$1:$E$29,2,FALSE))*LB28)</f>
        <v xml:space="preserve"> </v>
      </c>
      <c r="LD28" s="175" t="str">
        <f t="shared" si="28"/>
        <v xml:space="preserve"> </v>
      </c>
      <c r="LE28" s="212" t="str">
        <f>IF(LA28=0," ",VLOOKUP(LA28,PROTOKOL!$A:$E,5,FALSE))</f>
        <v xml:space="preserve"> </v>
      </c>
      <c r="LF28" s="176" t="s">
        <v>142</v>
      </c>
      <c r="LG28" s="177" t="str">
        <f t="shared" si="108"/>
        <v xml:space="preserve"> </v>
      </c>
      <c r="LH28" s="217" t="str">
        <f>IF(LJ28=0," ",VLOOKUP(LJ28,PROTOKOL!$A:$F,6,FALSE))</f>
        <v xml:space="preserve"> </v>
      </c>
      <c r="LI28" s="43"/>
      <c r="LJ28" s="43"/>
      <c r="LK28" s="43"/>
      <c r="LL28" s="91" t="str">
        <f>IF(LJ28=0," ",(VLOOKUP(LJ28,PROTOKOL!$A$1:$E$29,2,FALSE))*LK28)</f>
        <v xml:space="preserve"> </v>
      </c>
      <c r="LM28" s="175" t="str">
        <f t="shared" si="29"/>
        <v xml:space="preserve"> </v>
      </c>
      <c r="LN28" s="176" t="str">
        <f>IF(LJ28=0," ",VLOOKUP(LJ28,PROTOKOL!$A:$E,5,FALSE))</f>
        <v xml:space="preserve"> </v>
      </c>
      <c r="LO28" s="212" t="str">
        <f t="shared" si="191"/>
        <v xml:space="preserve"> </v>
      </c>
      <c r="LP28" s="176">
        <f t="shared" si="110"/>
        <v>0</v>
      </c>
      <c r="LQ28" s="177" t="str">
        <f t="shared" si="111"/>
        <v xml:space="preserve"> </v>
      </c>
      <c r="LS28" s="173">
        <v>2</v>
      </c>
      <c r="LT28" s="230"/>
      <c r="LU28" s="174" t="str">
        <f>IF(LW28=0," ",VLOOKUP(LW28,PROTOKOL!$A:$F,6,FALSE))</f>
        <v xml:space="preserve"> </v>
      </c>
      <c r="LV28" s="43"/>
      <c r="LW28" s="43"/>
      <c r="LX28" s="43"/>
      <c r="LY28" s="42" t="str">
        <f>IF(LW28=0," ",(VLOOKUP(LW28,PROTOKOL!$A$1:$E$29,2,FALSE))*LX28)</f>
        <v xml:space="preserve"> </v>
      </c>
      <c r="LZ28" s="175" t="str">
        <f t="shared" si="30"/>
        <v xml:space="preserve"> </v>
      </c>
      <c r="MA28" s="212" t="str">
        <f>IF(LW28=0," ",VLOOKUP(LW28,PROTOKOL!$A:$E,5,FALSE))</f>
        <v xml:space="preserve"> </v>
      </c>
      <c r="MB28" s="176" t="s">
        <v>142</v>
      </c>
      <c r="MC28" s="177" t="str">
        <f t="shared" si="175"/>
        <v xml:space="preserve"> </v>
      </c>
      <c r="MD28" s="217" t="str">
        <f>IF(MF28=0," ",VLOOKUP(MF28,PROTOKOL!$A:$F,6,FALSE))</f>
        <v xml:space="preserve"> </v>
      </c>
      <c r="ME28" s="43"/>
      <c r="MF28" s="43"/>
      <c r="MG28" s="43"/>
      <c r="MH28" s="91" t="str">
        <f>IF(MF28=0," ",(VLOOKUP(MF28,PROTOKOL!$A$1:$E$29,2,FALSE))*MG28)</f>
        <v xml:space="preserve"> </v>
      </c>
      <c r="MI28" s="175" t="str">
        <f t="shared" si="31"/>
        <v xml:space="preserve"> </v>
      </c>
      <c r="MJ28" s="176" t="str">
        <f>IF(MF28=0," ",VLOOKUP(MF28,PROTOKOL!$A:$E,5,FALSE))</f>
        <v xml:space="preserve"> </v>
      </c>
      <c r="MK28" s="212" t="str">
        <f t="shared" si="192"/>
        <v xml:space="preserve"> </v>
      </c>
      <c r="ML28" s="176">
        <f t="shared" si="113"/>
        <v>0</v>
      </c>
      <c r="MM28" s="177" t="str">
        <f t="shared" si="114"/>
        <v xml:space="preserve"> </v>
      </c>
      <c r="MO28" s="173">
        <v>2</v>
      </c>
      <c r="MP28" s="230"/>
      <c r="MQ28" s="174" t="str">
        <f>IF(MS28=0," ",VLOOKUP(MS28,PROTOKOL!$A:$F,6,FALSE))</f>
        <v xml:space="preserve"> </v>
      </c>
      <c r="MR28" s="43"/>
      <c r="MS28" s="43"/>
      <c r="MT28" s="43"/>
      <c r="MU28" s="42" t="str">
        <f>IF(MS28=0," ",(VLOOKUP(MS28,PROTOKOL!$A$1:$E$29,2,FALSE))*MT28)</f>
        <v xml:space="preserve"> </v>
      </c>
      <c r="MV28" s="175" t="str">
        <f t="shared" si="32"/>
        <v xml:space="preserve"> </v>
      </c>
      <c r="MW28" s="212" t="str">
        <f>IF(MS28=0," ",VLOOKUP(MS28,PROTOKOL!$A:$E,5,FALSE))</f>
        <v xml:space="preserve"> </v>
      </c>
      <c r="MX28" s="176" t="s">
        <v>142</v>
      </c>
      <c r="MY28" s="177" t="str">
        <f t="shared" si="115"/>
        <v xml:space="preserve"> </v>
      </c>
      <c r="MZ28" s="217" t="str">
        <f>IF(NB28=0," ",VLOOKUP(NB28,PROTOKOL!$A:$F,6,FALSE))</f>
        <v xml:space="preserve"> </v>
      </c>
      <c r="NA28" s="43"/>
      <c r="NB28" s="43"/>
      <c r="NC28" s="43"/>
      <c r="ND28" s="91" t="str">
        <f>IF(NB28=0," ",(VLOOKUP(NB28,PROTOKOL!$A$1:$E$29,2,FALSE))*NC28)</f>
        <v xml:space="preserve"> </v>
      </c>
      <c r="NE28" s="175" t="str">
        <f t="shared" si="33"/>
        <v xml:space="preserve"> </v>
      </c>
      <c r="NF28" s="176" t="str">
        <f>IF(NB28=0," ",VLOOKUP(NB28,PROTOKOL!$A:$E,5,FALSE))</f>
        <v xml:space="preserve"> </v>
      </c>
      <c r="NG28" s="212" t="str">
        <f t="shared" si="193"/>
        <v xml:space="preserve"> </v>
      </c>
      <c r="NH28" s="176">
        <f t="shared" si="117"/>
        <v>0</v>
      </c>
      <c r="NI28" s="177" t="str">
        <f t="shared" si="118"/>
        <v xml:space="preserve"> </v>
      </c>
      <c r="NK28" s="173">
        <v>2</v>
      </c>
      <c r="NL28" s="230"/>
      <c r="NM28" s="174" t="str">
        <f>IF(NO28=0," ",VLOOKUP(NO28,PROTOKOL!$A:$F,6,FALSE))</f>
        <v xml:space="preserve"> </v>
      </c>
      <c r="NN28" s="43"/>
      <c r="NO28" s="43"/>
      <c r="NP28" s="43"/>
      <c r="NQ28" s="42" t="str">
        <f>IF(NO28=0," ",(VLOOKUP(NO28,PROTOKOL!$A$1:$E$29,2,FALSE))*NP28)</f>
        <v xml:space="preserve"> </v>
      </c>
      <c r="NR28" s="175" t="str">
        <f t="shared" si="34"/>
        <v xml:space="preserve"> </v>
      </c>
      <c r="NS28" s="212" t="str">
        <f>IF(NO28=0," ",VLOOKUP(NO28,PROTOKOL!$A:$E,5,FALSE))</f>
        <v xml:space="preserve"> </v>
      </c>
      <c r="NT28" s="176" t="s">
        <v>142</v>
      </c>
      <c r="NU28" s="177" t="str">
        <f t="shared" si="119"/>
        <v xml:space="preserve"> </v>
      </c>
      <c r="NV28" s="217" t="str">
        <f>IF(NX28=0," ",VLOOKUP(NX28,PROTOKOL!$A:$F,6,FALSE))</f>
        <v xml:space="preserve"> </v>
      </c>
      <c r="NW28" s="43"/>
      <c r="NX28" s="43"/>
      <c r="NY28" s="43"/>
      <c r="NZ28" s="91" t="str">
        <f>IF(NX28=0," ",(VLOOKUP(NX28,PROTOKOL!$A$1:$E$29,2,FALSE))*NY28)</f>
        <v xml:space="preserve"> </v>
      </c>
      <c r="OA28" s="175" t="str">
        <f t="shared" si="35"/>
        <v xml:space="preserve"> </v>
      </c>
      <c r="OB28" s="176" t="str">
        <f>IF(NX28=0," ",VLOOKUP(NX28,PROTOKOL!$A:$E,5,FALSE))</f>
        <v xml:space="preserve"> </v>
      </c>
      <c r="OC28" s="212" t="str">
        <f t="shared" si="194"/>
        <v xml:space="preserve"> </v>
      </c>
      <c r="OD28" s="176">
        <f t="shared" si="120"/>
        <v>0</v>
      </c>
      <c r="OE28" s="177" t="str">
        <f t="shared" si="121"/>
        <v xml:space="preserve"> </v>
      </c>
      <c r="OG28" s="173">
        <v>2</v>
      </c>
      <c r="OH28" s="230"/>
      <c r="OI28" s="174" t="str">
        <f>IF(OK28=0," ",VLOOKUP(OK28,PROTOKOL!$A:$F,6,FALSE))</f>
        <v xml:space="preserve"> </v>
      </c>
      <c r="OJ28" s="43"/>
      <c r="OK28" s="43"/>
      <c r="OL28" s="43"/>
      <c r="OM28" s="42" t="str">
        <f>IF(OK28=0," ",(VLOOKUP(OK28,PROTOKOL!$A$1:$E$29,2,FALSE))*OL28)</f>
        <v xml:space="preserve"> </v>
      </c>
      <c r="ON28" s="175" t="str">
        <f t="shared" si="36"/>
        <v xml:space="preserve"> </v>
      </c>
      <c r="OO28" s="212" t="str">
        <f>IF(OK28=0," ",VLOOKUP(OK28,PROTOKOL!$A:$E,5,FALSE))</f>
        <v xml:space="preserve"> </v>
      </c>
      <c r="OP28" s="176" t="s">
        <v>142</v>
      </c>
      <c r="OQ28" s="177" t="str">
        <f t="shared" si="177"/>
        <v xml:space="preserve"> </v>
      </c>
      <c r="OR28" s="217" t="str">
        <f>IF(OT28=0," ",VLOOKUP(OT28,PROTOKOL!$A:$F,6,FALSE))</f>
        <v xml:space="preserve"> </v>
      </c>
      <c r="OS28" s="43"/>
      <c r="OT28" s="43"/>
      <c r="OU28" s="43"/>
      <c r="OV28" s="91" t="str">
        <f>IF(OT28=0," ",(VLOOKUP(OT28,PROTOKOL!$A$1:$E$29,2,FALSE))*OU28)</f>
        <v xml:space="preserve"> </v>
      </c>
      <c r="OW28" s="175" t="str">
        <f t="shared" si="37"/>
        <v xml:space="preserve"> </v>
      </c>
      <c r="OX28" s="176" t="str">
        <f>IF(OT28=0," ",VLOOKUP(OT28,PROTOKOL!$A:$E,5,FALSE))</f>
        <v xml:space="preserve"> </v>
      </c>
      <c r="OY28" s="212" t="str">
        <f t="shared" si="195"/>
        <v xml:space="preserve"> </v>
      </c>
      <c r="OZ28" s="176">
        <f t="shared" si="123"/>
        <v>0</v>
      </c>
      <c r="PA28" s="177" t="str">
        <f t="shared" si="124"/>
        <v xml:space="preserve"> </v>
      </c>
      <c r="PC28" s="173">
        <v>2</v>
      </c>
      <c r="PD28" s="230"/>
      <c r="PE28" s="174" t="str">
        <f>IF(PG28=0," ",VLOOKUP(PG28,PROTOKOL!$A:$F,6,FALSE))</f>
        <v xml:space="preserve"> </v>
      </c>
      <c r="PF28" s="43"/>
      <c r="PG28" s="43"/>
      <c r="PH28" s="43"/>
      <c r="PI28" s="42" t="str">
        <f>IF(PG28=0," ",(VLOOKUP(PG28,PROTOKOL!$A$1:$E$29,2,FALSE))*PH28)</f>
        <v xml:space="preserve"> </v>
      </c>
      <c r="PJ28" s="175" t="str">
        <f t="shared" si="38"/>
        <v xml:space="preserve"> </v>
      </c>
      <c r="PK28" s="212" t="str">
        <f>IF(PG28=0," ",VLOOKUP(PG28,PROTOKOL!$A:$E,5,FALSE))</f>
        <v xml:space="preserve"> </v>
      </c>
      <c r="PL28" s="176" t="s">
        <v>142</v>
      </c>
      <c r="PM28" s="177" t="str">
        <f t="shared" si="178"/>
        <v xml:space="preserve"> </v>
      </c>
      <c r="PN28" s="217" t="str">
        <f>IF(PP28=0," ",VLOOKUP(PP28,PROTOKOL!$A:$F,6,FALSE))</f>
        <v xml:space="preserve"> </v>
      </c>
      <c r="PO28" s="43"/>
      <c r="PP28" s="43"/>
      <c r="PQ28" s="43"/>
      <c r="PR28" s="91" t="str">
        <f>IF(PP28=0," ",(VLOOKUP(PP28,PROTOKOL!$A$1:$E$29,2,FALSE))*PQ28)</f>
        <v xml:space="preserve"> </v>
      </c>
      <c r="PS28" s="175" t="str">
        <f t="shared" si="39"/>
        <v xml:space="preserve"> </v>
      </c>
      <c r="PT28" s="176" t="str">
        <f>IF(PP28=0," ",VLOOKUP(PP28,PROTOKOL!$A:$E,5,FALSE))</f>
        <v xml:space="preserve"> </v>
      </c>
      <c r="PU28" s="212" t="str">
        <f t="shared" si="196"/>
        <v xml:space="preserve"> </v>
      </c>
      <c r="PV28" s="176">
        <f t="shared" si="126"/>
        <v>0</v>
      </c>
      <c r="PW28" s="177" t="str">
        <f t="shared" si="127"/>
        <v xml:space="preserve"> </v>
      </c>
      <c r="PY28" s="173">
        <v>2</v>
      </c>
      <c r="PZ28" s="230"/>
      <c r="QA28" s="174" t="str">
        <f>IF(QC28=0," ",VLOOKUP(QC28,PROTOKOL!$A:$F,6,FALSE))</f>
        <v xml:space="preserve"> </v>
      </c>
      <c r="QB28" s="43"/>
      <c r="QC28" s="43"/>
      <c r="QD28" s="43"/>
      <c r="QE28" s="42" t="str">
        <f>IF(QC28=0," ",(VLOOKUP(QC28,PROTOKOL!$A$1:$E$29,2,FALSE))*QD28)</f>
        <v xml:space="preserve"> </v>
      </c>
      <c r="QF28" s="175" t="str">
        <f t="shared" si="40"/>
        <v xml:space="preserve"> </v>
      </c>
      <c r="QG28" s="212" t="str">
        <f>IF(QC28=0," ",VLOOKUP(QC28,PROTOKOL!$A:$E,5,FALSE))</f>
        <v xml:space="preserve"> </v>
      </c>
      <c r="QH28" s="176" t="s">
        <v>142</v>
      </c>
      <c r="QI28" s="177" t="str">
        <f t="shared" si="128"/>
        <v xml:space="preserve"> </v>
      </c>
      <c r="QJ28" s="217" t="str">
        <f>IF(QL28=0," ",VLOOKUP(QL28,PROTOKOL!$A:$F,6,FALSE))</f>
        <v xml:space="preserve"> </v>
      </c>
      <c r="QK28" s="43"/>
      <c r="QL28" s="43"/>
      <c r="QM28" s="43"/>
      <c r="QN28" s="91" t="str">
        <f>IF(QL28=0," ",(VLOOKUP(QL28,PROTOKOL!$A$1:$E$29,2,FALSE))*QM28)</f>
        <v xml:space="preserve"> </v>
      </c>
      <c r="QO28" s="175" t="str">
        <f t="shared" si="41"/>
        <v xml:space="preserve"> </v>
      </c>
      <c r="QP28" s="176" t="str">
        <f>IF(QL28=0," ",VLOOKUP(QL28,PROTOKOL!$A:$E,5,FALSE))</f>
        <v xml:space="preserve"> </v>
      </c>
      <c r="QQ28" s="212" t="str">
        <f t="shared" si="197"/>
        <v xml:space="preserve"> </v>
      </c>
      <c r="QR28" s="176">
        <f t="shared" si="130"/>
        <v>0</v>
      </c>
      <c r="QS28" s="177" t="str">
        <f t="shared" si="131"/>
        <v xml:space="preserve"> </v>
      </c>
      <c r="QU28" s="173">
        <v>2</v>
      </c>
      <c r="QV28" s="230"/>
      <c r="QW28" s="174" t="str">
        <f>IF(QY28=0," ",VLOOKUP(QY28,PROTOKOL!$A:$F,6,FALSE))</f>
        <v xml:space="preserve"> </v>
      </c>
      <c r="QX28" s="43"/>
      <c r="QY28" s="43"/>
      <c r="QZ28" s="43"/>
      <c r="RA28" s="42" t="str">
        <f>IF(QY28=0," ",(VLOOKUP(QY28,PROTOKOL!$A$1:$E$29,2,FALSE))*QZ28)</f>
        <v xml:space="preserve"> </v>
      </c>
      <c r="RB28" s="175" t="str">
        <f t="shared" si="42"/>
        <v xml:space="preserve"> </v>
      </c>
      <c r="RC28" s="212" t="str">
        <f>IF(QY28=0," ",VLOOKUP(QY28,PROTOKOL!$A:$E,5,FALSE))</f>
        <v xml:space="preserve"> </v>
      </c>
      <c r="RD28" s="176" t="s">
        <v>142</v>
      </c>
      <c r="RE28" s="177" t="str">
        <f t="shared" si="132"/>
        <v xml:space="preserve"> </v>
      </c>
      <c r="RF28" s="217" t="str">
        <f>IF(RH28=0," ",VLOOKUP(RH28,PROTOKOL!$A:$F,6,FALSE))</f>
        <v xml:space="preserve"> </v>
      </c>
      <c r="RG28" s="43"/>
      <c r="RH28" s="43"/>
      <c r="RI28" s="43"/>
      <c r="RJ28" s="91" t="str">
        <f>IF(RH28=0," ",(VLOOKUP(RH28,PROTOKOL!$A$1:$E$29,2,FALSE))*RI28)</f>
        <v xml:space="preserve"> </v>
      </c>
      <c r="RK28" s="175" t="str">
        <f t="shared" si="43"/>
        <v xml:space="preserve"> </v>
      </c>
      <c r="RL28" s="176" t="str">
        <f>IF(RH28=0," ",VLOOKUP(RH28,PROTOKOL!$A:$E,5,FALSE))</f>
        <v xml:space="preserve"> </v>
      </c>
      <c r="RM28" s="212" t="str">
        <f t="shared" si="198"/>
        <v xml:space="preserve"> </v>
      </c>
      <c r="RN28" s="176">
        <f t="shared" si="134"/>
        <v>0</v>
      </c>
      <c r="RO28" s="177" t="str">
        <f t="shared" si="135"/>
        <v xml:space="preserve"> </v>
      </c>
      <c r="RQ28" s="173">
        <v>2</v>
      </c>
      <c r="RR28" s="230"/>
      <c r="RS28" s="174" t="str">
        <f>IF(RU28=0," ",VLOOKUP(RU28,PROTOKOL!$A:$F,6,FALSE))</f>
        <v xml:space="preserve"> </v>
      </c>
      <c r="RT28" s="43"/>
      <c r="RU28" s="43"/>
      <c r="RV28" s="43"/>
      <c r="RW28" s="42" t="str">
        <f>IF(RU28=0," ",(VLOOKUP(RU28,PROTOKOL!$A$1:$E$29,2,FALSE))*RV28)</f>
        <v xml:space="preserve"> </v>
      </c>
      <c r="RX28" s="175" t="str">
        <f t="shared" si="44"/>
        <v xml:space="preserve"> </v>
      </c>
      <c r="RY28" s="212" t="str">
        <f>IF(RU28=0," ",VLOOKUP(RU28,PROTOKOL!$A:$E,5,FALSE))</f>
        <v xml:space="preserve"> </v>
      </c>
      <c r="RZ28" s="176" t="s">
        <v>142</v>
      </c>
      <c r="SA28" s="177" t="str">
        <f t="shared" si="179"/>
        <v xml:space="preserve"> </v>
      </c>
      <c r="SB28" s="217" t="str">
        <f>IF(SD28=0," ",VLOOKUP(SD28,PROTOKOL!$A:$F,6,FALSE))</f>
        <v xml:space="preserve"> </v>
      </c>
      <c r="SC28" s="43"/>
      <c r="SD28" s="43"/>
      <c r="SE28" s="43"/>
      <c r="SF28" s="91" t="str">
        <f>IF(SD28=0," ",(VLOOKUP(SD28,PROTOKOL!$A$1:$E$29,2,FALSE))*SE28)</f>
        <v xml:space="preserve"> </v>
      </c>
      <c r="SG28" s="175" t="str">
        <f t="shared" si="45"/>
        <v xml:space="preserve"> </v>
      </c>
      <c r="SH28" s="176" t="str">
        <f>IF(SD28=0," ",VLOOKUP(SD28,PROTOKOL!$A:$E,5,FALSE))</f>
        <v xml:space="preserve"> </v>
      </c>
      <c r="SI28" s="212" t="str">
        <f t="shared" si="199"/>
        <v xml:space="preserve"> </v>
      </c>
      <c r="SJ28" s="176">
        <f t="shared" si="137"/>
        <v>0</v>
      </c>
      <c r="SK28" s="177" t="str">
        <f t="shared" si="138"/>
        <v xml:space="preserve"> </v>
      </c>
      <c r="SM28" s="173">
        <v>2</v>
      </c>
      <c r="SN28" s="230"/>
      <c r="SO28" s="174" t="str">
        <f>IF(SQ28=0," ",VLOOKUP(SQ28,PROTOKOL!$A:$F,6,FALSE))</f>
        <v xml:space="preserve"> </v>
      </c>
      <c r="SP28" s="43"/>
      <c r="SQ28" s="43"/>
      <c r="SR28" s="43"/>
      <c r="SS28" s="42" t="str">
        <f>IF(SQ28=0," ",(VLOOKUP(SQ28,PROTOKOL!$A$1:$E$29,2,FALSE))*SR28)</f>
        <v xml:space="preserve"> </v>
      </c>
      <c r="ST28" s="175" t="str">
        <f t="shared" si="46"/>
        <v xml:space="preserve"> </v>
      </c>
      <c r="SU28" s="212" t="str">
        <f>IF(SQ28=0," ",VLOOKUP(SQ28,PROTOKOL!$A:$E,5,FALSE))</f>
        <v xml:space="preserve"> </v>
      </c>
      <c r="SV28" s="176" t="s">
        <v>142</v>
      </c>
      <c r="SW28" s="177" t="str">
        <f t="shared" si="139"/>
        <v xml:space="preserve"> </v>
      </c>
      <c r="SX28" s="217" t="str">
        <f>IF(SZ28=0," ",VLOOKUP(SZ28,PROTOKOL!$A:$F,6,FALSE))</f>
        <v xml:space="preserve"> </v>
      </c>
      <c r="SY28" s="43"/>
      <c r="SZ28" s="43"/>
      <c r="TA28" s="43"/>
      <c r="TB28" s="91" t="str">
        <f>IF(SZ28=0," ",(VLOOKUP(SZ28,PROTOKOL!$A$1:$E$29,2,FALSE))*TA28)</f>
        <v xml:space="preserve"> </v>
      </c>
      <c r="TC28" s="175" t="str">
        <f t="shared" si="47"/>
        <v xml:space="preserve"> </v>
      </c>
      <c r="TD28" s="176" t="str">
        <f>IF(SZ28=0," ",VLOOKUP(SZ28,PROTOKOL!$A:$E,5,FALSE))</f>
        <v xml:space="preserve"> </v>
      </c>
      <c r="TE28" s="212" t="str">
        <f t="shared" si="200"/>
        <v xml:space="preserve"> </v>
      </c>
      <c r="TF28" s="176">
        <f t="shared" si="141"/>
        <v>0</v>
      </c>
      <c r="TG28" s="177" t="str">
        <f t="shared" si="142"/>
        <v xml:space="preserve"> </v>
      </c>
      <c r="TI28" s="173">
        <v>2</v>
      </c>
      <c r="TJ28" s="230"/>
      <c r="TK28" s="174" t="str">
        <f>IF(TM28=0," ",VLOOKUP(TM28,PROTOKOL!$A:$F,6,FALSE))</f>
        <v xml:space="preserve"> </v>
      </c>
      <c r="TL28" s="43"/>
      <c r="TM28" s="43"/>
      <c r="TN28" s="43"/>
      <c r="TO28" s="42" t="str">
        <f>IF(TM28=0," ",(VLOOKUP(TM28,PROTOKOL!$A$1:$E$29,2,FALSE))*TN28)</f>
        <v xml:space="preserve"> </v>
      </c>
      <c r="TP28" s="175" t="str">
        <f t="shared" si="48"/>
        <v xml:space="preserve"> </v>
      </c>
      <c r="TQ28" s="212" t="str">
        <f>IF(TM28=0," ",VLOOKUP(TM28,PROTOKOL!$A:$E,5,FALSE))</f>
        <v xml:space="preserve"> </v>
      </c>
      <c r="TR28" s="176" t="s">
        <v>142</v>
      </c>
      <c r="TS28" s="177" t="str">
        <f t="shared" si="143"/>
        <v xml:space="preserve"> </v>
      </c>
      <c r="TT28" s="217" t="str">
        <f>IF(TV28=0," ",VLOOKUP(TV28,PROTOKOL!$A:$F,6,FALSE))</f>
        <v xml:space="preserve"> </v>
      </c>
      <c r="TU28" s="43"/>
      <c r="TV28" s="43"/>
      <c r="TW28" s="43"/>
      <c r="TX28" s="91" t="str">
        <f>IF(TV28=0," ",(VLOOKUP(TV28,PROTOKOL!$A$1:$E$29,2,FALSE))*TW28)</f>
        <v xml:space="preserve"> </v>
      </c>
      <c r="TY28" s="175" t="str">
        <f t="shared" si="49"/>
        <v xml:space="preserve"> </v>
      </c>
      <c r="TZ28" s="176" t="str">
        <f>IF(TV28=0," ",VLOOKUP(TV28,PROTOKOL!$A:$E,5,FALSE))</f>
        <v xml:space="preserve"> </v>
      </c>
      <c r="UA28" s="212" t="str">
        <f t="shared" si="201"/>
        <v xml:space="preserve"> </v>
      </c>
      <c r="UB28" s="176">
        <f t="shared" si="145"/>
        <v>0</v>
      </c>
      <c r="UC28" s="177" t="str">
        <f t="shared" si="146"/>
        <v xml:space="preserve"> </v>
      </c>
      <c r="UE28" s="173">
        <v>2</v>
      </c>
      <c r="UF28" s="230"/>
      <c r="UG28" s="174" t="str">
        <f>IF(UI28=0," ",VLOOKUP(UI28,PROTOKOL!$A:$F,6,FALSE))</f>
        <v xml:space="preserve"> </v>
      </c>
      <c r="UH28" s="43"/>
      <c r="UI28" s="43"/>
      <c r="UJ28" s="43"/>
      <c r="UK28" s="42" t="str">
        <f>IF(UI28=0," ",(VLOOKUP(UI28,PROTOKOL!$A$1:$E$29,2,FALSE))*UJ28)</f>
        <v xml:space="preserve"> </v>
      </c>
      <c r="UL28" s="175" t="str">
        <f t="shared" si="50"/>
        <v xml:space="preserve"> </v>
      </c>
      <c r="UM28" s="212" t="str">
        <f>IF(UI28=0," ",VLOOKUP(UI28,PROTOKOL!$A:$E,5,FALSE))</f>
        <v xml:space="preserve"> </v>
      </c>
      <c r="UN28" s="176" t="s">
        <v>142</v>
      </c>
      <c r="UO28" s="177" t="str">
        <f t="shared" si="147"/>
        <v xml:space="preserve"> </v>
      </c>
      <c r="UP28" s="217" t="str">
        <f>IF(UR28=0," ",VLOOKUP(UR28,PROTOKOL!$A:$F,6,FALSE))</f>
        <v xml:space="preserve"> </v>
      </c>
      <c r="UQ28" s="43"/>
      <c r="UR28" s="43"/>
      <c r="US28" s="43"/>
      <c r="UT28" s="91" t="str">
        <f>IF(UR28=0," ",(VLOOKUP(UR28,PROTOKOL!$A$1:$E$29,2,FALSE))*US28)</f>
        <v xml:space="preserve"> </v>
      </c>
      <c r="UU28" s="175" t="str">
        <f t="shared" si="51"/>
        <v xml:space="preserve"> </v>
      </c>
      <c r="UV28" s="176" t="str">
        <f>IF(UR28=0," ",VLOOKUP(UR28,PROTOKOL!$A:$E,5,FALSE))</f>
        <v xml:space="preserve"> </v>
      </c>
      <c r="UW28" s="212" t="str">
        <f t="shared" si="202"/>
        <v xml:space="preserve"> </v>
      </c>
      <c r="UX28" s="176">
        <f t="shared" si="149"/>
        <v>0</v>
      </c>
      <c r="UY28" s="177" t="str">
        <f t="shared" si="150"/>
        <v xml:space="preserve"> </v>
      </c>
      <c r="VA28" s="173">
        <v>2</v>
      </c>
      <c r="VB28" s="230"/>
      <c r="VC28" s="174" t="str">
        <f>IF(VE28=0," ",VLOOKUP(VE28,PROTOKOL!$A:$F,6,FALSE))</f>
        <v xml:space="preserve"> </v>
      </c>
      <c r="VD28" s="43"/>
      <c r="VE28" s="43"/>
      <c r="VF28" s="43"/>
      <c r="VG28" s="42" t="str">
        <f>IF(VE28=0," ",(VLOOKUP(VE28,PROTOKOL!$A$1:$E$29,2,FALSE))*VF28)</f>
        <v xml:space="preserve"> </v>
      </c>
      <c r="VH28" s="175" t="str">
        <f t="shared" si="52"/>
        <v xml:space="preserve"> </v>
      </c>
      <c r="VI28" s="212" t="str">
        <f>IF(VE28=0," ",VLOOKUP(VE28,PROTOKOL!$A:$E,5,FALSE))</f>
        <v xml:space="preserve"> </v>
      </c>
      <c r="VJ28" s="176" t="s">
        <v>142</v>
      </c>
      <c r="VK28" s="177" t="str">
        <f t="shared" si="151"/>
        <v xml:space="preserve"> </v>
      </c>
      <c r="VL28" s="217" t="str">
        <f>IF(VN28=0," ",VLOOKUP(VN28,PROTOKOL!$A:$F,6,FALSE))</f>
        <v xml:space="preserve"> </v>
      </c>
      <c r="VM28" s="43"/>
      <c r="VN28" s="43"/>
      <c r="VO28" s="43"/>
      <c r="VP28" s="91" t="str">
        <f>IF(VN28=0," ",(VLOOKUP(VN28,PROTOKOL!$A$1:$E$29,2,FALSE))*VO28)</f>
        <v xml:space="preserve"> </v>
      </c>
      <c r="VQ28" s="175" t="str">
        <f t="shared" si="53"/>
        <v xml:space="preserve"> </v>
      </c>
      <c r="VR28" s="176" t="str">
        <f>IF(VN28=0," ",VLOOKUP(VN28,PROTOKOL!$A:$E,5,FALSE))</f>
        <v xml:space="preserve"> </v>
      </c>
      <c r="VS28" s="212" t="str">
        <f t="shared" si="203"/>
        <v xml:space="preserve"> </v>
      </c>
      <c r="VT28" s="176">
        <f t="shared" si="153"/>
        <v>0</v>
      </c>
      <c r="VU28" s="177" t="str">
        <f t="shared" si="154"/>
        <v xml:space="preserve"> </v>
      </c>
      <c r="VW28" s="173">
        <v>2</v>
      </c>
      <c r="VX28" s="230"/>
      <c r="VY28" s="174" t="str">
        <f>IF(WA28=0," ",VLOOKUP(WA28,PROTOKOL!$A:$F,6,FALSE))</f>
        <v xml:space="preserve"> </v>
      </c>
      <c r="VZ28" s="43"/>
      <c r="WA28" s="43"/>
      <c r="WB28" s="43"/>
      <c r="WC28" s="42" t="str">
        <f>IF(WA28=0," ",(VLOOKUP(WA28,PROTOKOL!$A$1:$E$29,2,FALSE))*WB28)</f>
        <v xml:space="preserve"> </v>
      </c>
      <c r="WD28" s="175" t="str">
        <f t="shared" si="54"/>
        <v xml:space="preserve"> </v>
      </c>
      <c r="WE28" s="212" t="str">
        <f>IF(WA28=0," ",VLOOKUP(WA28,PROTOKOL!$A:$E,5,FALSE))</f>
        <v xml:space="preserve"> </v>
      </c>
      <c r="WF28" s="176" t="s">
        <v>142</v>
      </c>
      <c r="WG28" s="177" t="str">
        <f t="shared" si="155"/>
        <v xml:space="preserve"> </v>
      </c>
      <c r="WH28" s="217" t="str">
        <f>IF(WJ28=0," ",VLOOKUP(WJ28,PROTOKOL!$A:$F,6,FALSE))</f>
        <v xml:space="preserve"> </v>
      </c>
      <c r="WI28" s="43"/>
      <c r="WJ28" s="43"/>
      <c r="WK28" s="43"/>
      <c r="WL28" s="91" t="str">
        <f>IF(WJ28=0," ",(VLOOKUP(WJ28,PROTOKOL!$A$1:$E$29,2,FALSE))*WK28)</f>
        <v xml:space="preserve"> </v>
      </c>
      <c r="WM28" s="175" t="str">
        <f t="shared" si="55"/>
        <v xml:space="preserve"> </v>
      </c>
      <c r="WN28" s="176" t="str">
        <f>IF(WJ28=0," ",VLOOKUP(WJ28,PROTOKOL!$A:$E,5,FALSE))</f>
        <v xml:space="preserve"> </v>
      </c>
      <c r="WO28" s="212" t="str">
        <f t="shared" si="204"/>
        <v xml:space="preserve"> </v>
      </c>
      <c r="WP28" s="176">
        <f t="shared" si="157"/>
        <v>0</v>
      </c>
      <c r="WQ28" s="177" t="str">
        <f t="shared" si="158"/>
        <v xml:space="preserve"> </v>
      </c>
      <c r="WS28" s="173">
        <v>2</v>
      </c>
      <c r="WT28" s="230"/>
      <c r="WU28" s="174" t="str">
        <f>IF(WW28=0," ",VLOOKUP(WW28,PROTOKOL!$A:$F,6,FALSE))</f>
        <v>ÜRÜN KONTROL</v>
      </c>
      <c r="WV28" s="43">
        <v>1</v>
      </c>
      <c r="WW28" s="43">
        <v>20</v>
      </c>
      <c r="WX28" s="43">
        <v>2.5</v>
      </c>
      <c r="WY28" s="42">
        <f>IF(WW28=0," ",(VLOOKUP(WW28,PROTOKOL!$A$1:$E$29,2,FALSE))*WX28)</f>
        <v>0</v>
      </c>
      <c r="WZ28" s="175">
        <f t="shared" si="56"/>
        <v>1</v>
      </c>
      <c r="XA28" s="212" t="e">
        <f>IF(WW28=0," ",VLOOKUP(WW28,PROTOKOL!$A:$E,5,FALSE))</f>
        <v>#DIV/0!</v>
      </c>
      <c r="XB28" s="176" t="s">
        <v>142</v>
      </c>
      <c r="XC28" s="177" t="e">
        <f>IF(WW28=0," ",(XA28*WZ28))/7.5*2.5</f>
        <v>#DIV/0!</v>
      </c>
      <c r="XD28" s="217" t="str">
        <f>IF(XF28=0," ",VLOOKUP(XF28,PROTOKOL!$A:$F,6,FALSE))</f>
        <v xml:space="preserve"> </v>
      </c>
      <c r="XE28" s="43"/>
      <c r="XF28" s="43"/>
      <c r="XG28" s="43"/>
      <c r="XH28" s="91" t="str">
        <f>IF(XF28=0," ",(VLOOKUP(XF28,PROTOKOL!$A$1:$E$29,2,FALSE))*XG28)</f>
        <v xml:space="preserve"> </v>
      </c>
      <c r="XI28" s="175" t="str">
        <f t="shared" si="57"/>
        <v xml:space="preserve"> </v>
      </c>
      <c r="XJ28" s="176" t="str">
        <f>IF(XF28=0," ",VLOOKUP(XF28,PROTOKOL!$A:$E,5,FALSE))</f>
        <v xml:space="preserve"> </v>
      </c>
      <c r="XK28" s="212" t="str">
        <f t="shared" si="205"/>
        <v xml:space="preserve"> </v>
      </c>
      <c r="XL28" s="176">
        <f t="shared" si="161"/>
        <v>0</v>
      </c>
      <c r="XM28" s="177" t="str">
        <f t="shared" si="162"/>
        <v xml:space="preserve"> </v>
      </c>
      <c r="XO28" s="173">
        <v>2</v>
      </c>
      <c r="XP28" s="230"/>
      <c r="XQ28" s="174" t="str">
        <f>IF(XS28=0," ",VLOOKUP(XS28,PROTOKOL!$A:$F,6,FALSE))</f>
        <v xml:space="preserve"> </v>
      </c>
      <c r="XR28" s="43"/>
      <c r="XS28" s="43"/>
      <c r="XT28" s="43"/>
      <c r="XU28" s="42" t="str">
        <f>IF(XS28=0," ",(VLOOKUP(XS28,PROTOKOL!$A$1:$E$29,2,FALSE))*XT28)</f>
        <v xml:space="preserve"> </v>
      </c>
      <c r="XV28" s="175" t="str">
        <f t="shared" si="58"/>
        <v xml:space="preserve"> </v>
      </c>
      <c r="XW28" s="212" t="str">
        <f>IF(XS28=0," ",VLOOKUP(XS28,PROTOKOL!$A:$E,5,FALSE))</f>
        <v xml:space="preserve"> </v>
      </c>
      <c r="XX28" s="176" t="s">
        <v>142</v>
      </c>
      <c r="XY28" s="177" t="str">
        <f t="shared" si="163"/>
        <v xml:space="preserve"> </v>
      </c>
      <c r="XZ28" s="217" t="str">
        <f>IF(YB28=0," ",VLOOKUP(YB28,PROTOKOL!$A:$F,6,FALSE))</f>
        <v xml:space="preserve"> </v>
      </c>
      <c r="YA28" s="43"/>
      <c r="YB28" s="43"/>
      <c r="YC28" s="43"/>
      <c r="YD28" s="91" t="str">
        <f>IF(YB28=0," ",(VLOOKUP(YB28,PROTOKOL!$A$1:$E$29,2,FALSE))*YC28)</f>
        <v xml:space="preserve"> </v>
      </c>
      <c r="YE28" s="175" t="str">
        <f t="shared" si="59"/>
        <v xml:space="preserve"> </v>
      </c>
      <c r="YF28" s="176" t="str">
        <f>IF(YB28=0," ",VLOOKUP(YB28,PROTOKOL!$A:$E,5,FALSE))</f>
        <v xml:space="preserve"> </v>
      </c>
      <c r="YG28" s="212" t="str">
        <f t="shared" si="206"/>
        <v xml:space="preserve"> </v>
      </c>
      <c r="YH28" s="176">
        <f t="shared" si="165"/>
        <v>0</v>
      </c>
      <c r="YI28" s="177" t="str">
        <f t="shared" si="166"/>
        <v xml:space="preserve"> </v>
      </c>
    </row>
    <row r="29" spans="1:659" ht="13.8">
      <c r="A29" s="173">
        <v>3</v>
      </c>
      <c r="B29" s="231">
        <v>3</v>
      </c>
      <c r="C29" s="174" t="str">
        <f>IF(E29=0," ",VLOOKUP(E29,PROTOKOL!$A:$F,6,FALSE))</f>
        <v>ÜRÜN KONTROL</v>
      </c>
      <c r="D29" s="43">
        <v>1</v>
      </c>
      <c r="E29" s="43">
        <v>20</v>
      </c>
      <c r="F29" s="43">
        <v>7.5</v>
      </c>
      <c r="G29" s="42">
        <f>IF(E29=0," ",(VLOOKUP(E29,PROTOKOL!$A$1:$E$29,2,FALSE))*F29)</f>
        <v>0</v>
      </c>
      <c r="H29" s="175">
        <f t="shared" si="0"/>
        <v>1</v>
      </c>
      <c r="I29" s="212" t="e">
        <f>IF(E29=0," ",VLOOKUP(E29,PROTOKOL!$A:$E,5,FALSE))</f>
        <v>#DIV/0!</v>
      </c>
      <c r="J29" s="176" t="s">
        <v>142</v>
      </c>
      <c r="K29" s="177" t="e">
        <f>IF(E29=0," ",(I29*H29))/7.5*7.5</f>
        <v>#DIV/0!</v>
      </c>
      <c r="L29" s="217" t="str">
        <f>IF(N29=0," ",VLOOKUP(N29,PROTOKOL!$A:$F,6,FALSE))</f>
        <v xml:space="preserve"> </v>
      </c>
      <c r="M29" s="43"/>
      <c r="N29" s="43"/>
      <c r="O29" s="43"/>
      <c r="P29" s="91" t="str">
        <f>IF(N29=0," ",(VLOOKUP(N29,PROTOKOL!$A$1:$E$29,2,FALSE))*O29)</f>
        <v xml:space="preserve"> </v>
      </c>
      <c r="Q29" s="175" t="str">
        <f t="shared" si="1"/>
        <v xml:space="preserve"> </v>
      </c>
      <c r="R29" s="176" t="str">
        <f>IF(N29=0," ",VLOOKUP(N29,PROTOKOL!$A:$E,5,FALSE))</f>
        <v xml:space="preserve"> </v>
      </c>
      <c r="S29" s="212" t="str">
        <f t="shared" si="61"/>
        <v xml:space="preserve"> </v>
      </c>
      <c r="T29" s="176">
        <f t="shared" si="62"/>
        <v>0</v>
      </c>
      <c r="U29" s="177" t="str">
        <f t="shared" si="63"/>
        <v xml:space="preserve"> </v>
      </c>
      <c r="W29" s="173">
        <v>3</v>
      </c>
      <c r="X29" s="231">
        <v>3</v>
      </c>
      <c r="Y29" s="174" t="str">
        <f>IF(AA29=0," ",VLOOKUP(AA29,PROTOKOL!$A:$F,6,FALSE))</f>
        <v>SIZDIRMAZLIK TAMİR</v>
      </c>
      <c r="Z29" s="43">
        <v>141</v>
      </c>
      <c r="AA29" s="43">
        <v>12</v>
      </c>
      <c r="AB29" s="43">
        <v>5</v>
      </c>
      <c r="AC29" s="42">
        <f>IF(AA29=0," ",(VLOOKUP(AA29,PROTOKOL!$A$1:$E$29,2,FALSE))*AB29)</f>
        <v>52</v>
      </c>
      <c r="AD29" s="175">
        <f t="shared" si="2"/>
        <v>89</v>
      </c>
      <c r="AE29" s="212">
        <f>IF(AA29=0," ",VLOOKUP(AA29,PROTOKOL!$A:$E,5,FALSE))</f>
        <v>0.8561438988095238</v>
      </c>
      <c r="AF29" s="176" t="s">
        <v>142</v>
      </c>
      <c r="AG29" s="177">
        <f t="shared" si="167"/>
        <v>76.19680699404762</v>
      </c>
      <c r="AH29" s="217" t="str">
        <f>IF(AJ29=0," ",VLOOKUP(AJ29,PROTOKOL!$A:$F,6,FALSE))</f>
        <v>SIZDIRMAZLIK TAMİR</v>
      </c>
      <c r="AI29" s="43">
        <v>70</v>
      </c>
      <c r="AJ29" s="43">
        <v>12</v>
      </c>
      <c r="AK29" s="43">
        <v>3.5</v>
      </c>
      <c r="AL29" s="91">
        <f>IF(AJ29=0," ",(VLOOKUP(AJ29,PROTOKOL!$A$1:$E$29,2,FALSE))*AK29)</f>
        <v>36.4</v>
      </c>
      <c r="AM29" s="175">
        <f t="shared" si="3"/>
        <v>33.6</v>
      </c>
      <c r="AN29" s="176">
        <f>IF(AJ29=0," ",VLOOKUP(AJ29,PROTOKOL!$A:$E,5,FALSE))</f>
        <v>0.8561438988095238</v>
      </c>
      <c r="AO29" s="212">
        <f t="shared" si="180"/>
        <v>28.766435000000001</v>
      </c>
      <c r="AP29" s="176">
        <f t="shared" si="65"/>
        <v>7</v>
      </c>
      <c r="AQ29" s="177">
        <f t="shared" si="66"/>
        <v>57.532870000000003</v>
      </c>
      <c r="AS29" s="173">
        <v>3</v>
      </c>
      <c r="AT29" s="231">
        <v>3</v>
      </c>
      <c r="AU29" s="174" t="str">
        <f>IF(AW29=0," ",VLOOKUP(AW29,PROTOKOL!$A:$F,6,FALSE))</f>
        <v>VAKUM TEST</v>
      </c>
      <c r="AV29" s="43">
        <v>230</v>
      </c>
      <c r="AW29" s="43">
        <v>4</v>
      </c>
      <c r="AX29" s="43">
        <v>7.5</v>
      </c>
      <c r="AY29" s="42">
        <f>IF(AW29=0," ",(VLOOKUP(AW29,PROTOKOL!$A$1:$E$29,2,FALSE))*AX29)</f>
        <v>150</v>
      </c>
      <c r="AZ29" s="175">
        <f t="shared" si="4"/>
        <v>80</v>
      </c>
      <c r="BA29" s="212">
        <f>IF(AW29=0," ",VLOOKUP(AW29,PROTOKOL!$A:$E,5,FALSE))</f>
        <v>0.44947554687499996</v>
      </c>
      <c r="BB29" s="176" t="s">
        <v>142</v>
      </c>
      <c r="BC29" s="177">
        <f t="shared" si="168"/>
        <v>35.958043749999995</v>
      </c>
      <c r="BD29" s="217" t="str">
        <f>IF(BF29=0," ",VLOOKUP(BF29,PROTOKOL!$A:$F,6,FALSE))</f>
        <v xml:space="preserve"> </v>
      </c>
      <c r="BE29" s="43"/>
      <c r="BF29" s="43"/>
      <c r="BG29" s="43"/>
      <c r="BH29" s="91" t="str">
        <f>IF(BF29=0," ",(VLOOKUP(BF29,PROTOKOL!$A$1:$E$29,2,FALSE))*BG29)</f>
        <v xml:space="preserve"> </v>
      </c>
      <c r="BI29" s="175" t="str">
        <f t="shared" si="5"/>
        <v xml:space="preserve"> </v>
      </c>
      <c r="BJ29" s="176" t="str">
        <f>IF(BF29=0," ",VLOOKUP(BF29,PROTOKOL!$A:$E,5,FALSE))</f>
        <v xml:space="preserve"> </v>
      </c>
      <c r="BK29" s="212" t="str">
        <f t="shared" si="181"/>
        <v xml:space="preserve"> </v>
      </c>
      <c r="BL29" s="176">
        <f t="shared" si="67"/>
        <v>0</v>
      </c>
      <c r="BM29" s="177" t="str">
        <f t="shared" si="68"/>
        <v xml:space="preserve"> </v>
      </c>
      <c r="BO29" s="173">
        <v>3</v>
      </c>
      <c r="BP29" s="231">
        <v>3</v>
      </c>
      <c r="BQ29" s="174" t="str">
        <f>IF(BS29=0," ",VLOOKUP(BS29,PROTOKOL!$A:$F,6,FALSE))</f>
        <v>VAKUM TEST</v>
      </c>
      <c r="BR29" s="43">
        <v>190</v>
      </c>
      <c r="BS29" s="43">
        <v>4</v>
      </c>
      <c r="BT29" s="43">
        <v>6.5</v>
      </c>
      <c r="BU29" s="42">
        <f>IF(BS29=0," ",(VLOOKUP(BS29,PROTOKOL!$A$1:$E$29,2,FALSE))*BT29)</f>
        <v>130</v>
      </c>
      <c r="BV29" s="175">
        <f t="shared" si="6"/>
        <v>60</v>
      </c>
      <c r="BW29" s="212">
        <f>IF(BS29=0," ",VLOOKUP(BS29,PROTOKOL!$A:$E,5,FALSE))</f>
        <v>0.44947554687499996</v>
      </c>
      <c r="BX29" s="176" t="s">
        <v>142</v>
      </c>
      <c r="BY29" s="177">
        <f t="shared" si="170"/>
        <v>26.968532812499998</v>
      </c>
      <c r="BZ29" s="217" t="str">
        <f>IF(CB29=0," ",VLOOKUP(CB29,PROTOKOL!$A:$F,6,FALSE))</f>
        <v xml:space="preserve"> </v>
      </c>
      <c r="CA29" s="43"/>
      <c r="CB29" s="43"/>
      <c r="CC29" s="43"/>
      <c r="CD29" s="91" t="str">
        <f>IF(CB29=0," ",(VLOOKUP(CB29,PROTOKOL!$A$1:$E$29,2,FALSE))*CC29)</f>
        <v xml:space="preserve"> </v>
      </c>
      <c r="CE29" s="175" t="str">
        <f t="shared" si="7"/>
        <v xml:space="preserve"> </v>
      </c>
      <c r="CF29" s="176" t="str">
        <f>IF(CB29=0," ",VLOOKUP(CB29,PROTOKOL!$A:$E,5,FALSE))</f>
        <v xml:space="preserve"> </v>
      </c>
      <c r="CG29" s="212" t="str">
        <f t="shared" si="207"/>
        <v xml:space="preserve"> </v>
      </c>
      <c r="CH29" s="176">
        <f t="shared" si="70"/>
        <v>0</v>
      </c>
      <c r="CI29" s="177" t="str">
        <f t="shared" si="71"/>
        <v xml:space="preserve"> </v>
      </c>
      <c r="CK29" s="173">
        <v>3</v>
      </c>
      <c r="CL29" s="231">
        <v>3</v>
      </c>
      <c r="CM29" s="174" t="str">
        <f>IF(CO29=0," ",VLOOKUP(CO29,PROTOKOL!$A:$F,6,FALSE))</f>
        <v>WNZL. YERD.KLZ. TAŞLAMA</v>
      </c>
      <c r="CN29" s="43">
        <v>190</v>
      </c>
      <c r="CO29" s="43">
        <v>2</v>
      </c>
      <c r="CP29" s="43">
        <v>7.5</v>
      </c>
      <c r="CQ29" s="42">
        <f>IF(CO29=0," ",(VLOOKUP(CO29,PROTOKOL!$A$1:$E$29,2,FALSE))*CP29)</f>
        <v>124.00000000000001</v>
      </c>
      <c r="CR29" s="175">
        <f t="shared" si="8"/>
        <v>65.999999999999986</v>
      </c>
      <c r="CS29" s="212">
        <f>IF(CO29=0," ",VLOOKUP(CO29,PROTOKOL!$A:$E,5,FALSE))</f>
        <v>0.54481884469696984</v>
      </c>
      <c r="CT29" s="176" t="s">
        <v>142</v>
      </c>
      <c r="CU29" s="177">
        <f t="shared" si="171"/>
        <v>35.958043750000002</v>
      </c>
      <c r="CV29" s="217" t="str">
        <f>IF(CX29=0," ",VLOOKUP(CX29,PROTOKOL!$A:$F,6,FALSE))</f>
        <v xml:space="preserve"> </v>
      </c>
      <c r="CW29" s="43"/>
      <c r="CX29" s="43"/>
      <c r="CY29" s="43"/>
      <c r="CZ29" s="91" t="str">
        <f>IF(CX29=0," ",(VLOOKUP(CX29,PROTOKOL!$A$1:$E$29,2,FALSE))*CY29)</f>
        <v xml:space="preserve"> </v>
      </c>
      <c r="DA29" s="175" t="str">
        <f t="shared" si="9"/>
        <v xml:space="preserve"> </v>
      </c>
      <c r="DB29" s="176" t="str">
        <f>IF(CX29=0," ",VLOOKUP(CX29,PROTOKOL!$A:$E,5,FALSE))</f>
        <v xml:space="preserve"> </v>
      </c>
      <c r="DC29" s="212" t="str">
        <f t="shared" si="182"/>
        <v xml:space="preserve"> </v>
      </c>
      <c r="DD29" s="176">
        <f t="shared" si="73"/>
        <v>0</v>
      </c>
      <c r="DE29" s="177" t="str">
        <f t="shared" si="74"/>
        <v xml:space="preserve"> </v>
      </c>
      <c r="DG29" s="173">
        <v>3</v>
      </c>
      <c r="DH29" s="231">
        <v>3</v>
      </c>
      <c r="DI29" s="174" t="str">
        <f>IF(DK29=0," ",VLOOKUP(DK29,PROTOKOL!$A:$F,6,FALSE))</f>
        <v>FORKLİFT OPERATÖRÜ</v>
      </c>
      <c r="DJ29" s="43">
        <v>1</v>
      </c>
      <c r="DK29" s="43">
        <v>14</v>
      </c>
      <c r="DL29" s="43">
        <v>7.5</v>
      </c>
      <c r="DM29" s="42">
        <f>IF(DK29=0," ",(VLOOKUP(DK29,PROTOKOL!$A$1:$E$29,2,FALSE))*DL29)</f>
        <v>0</v>
      </c>
      <c r="DN29" s="175">
        <f t="shared" si="10"/>
        <v>1</v>
      </c>
      <c r="DO29" s="212">
        <f>IF(DK29=0," ",VLOOKUP(DK29,PROTOKOL!$A:$E,5,FALSE))</f>
        <v>7.5</v>
      </c>
      <c r="DP29" s="176" t="s">
        <v>142</v>
      </c>
      <c r="DQ29" s="177">
        <f>IF(DK29=0," ",(DO29*DN29))/7.5*7.5</f>
        <v>7.5</v>
      </c>
      <c r="DR29" s="217" t="str">
        <f>IF(DT29=0," ",VLOOKUP(DT29,PROTOKOL!$A:$F,6,FALSE))</f>
        <v xml:space="preserve"> </v>
      </c>
      <c r="DS29" s="43"/>
      <c r="DT29" s="43"/>
      <c r="DU29" s="43"/>
      <c r="DV29" s="91" t="str">
        <f>IF(DT29=0," ",(VLOOKUP(DT29,PROTOKOL!$A$1:$E$29,2,FALSE))*DU29)</f>
        <v xml:space="preserve"> </v>
      </c>
      <c r="DW29" s="175" t="str">
        <f t="shared" si="11"/>
        <v xml:space="preserve"> </v>
      </c>
      <c r="DX29" s="176" t="str">
        <f>IF(DT29=0," ",VLOOKUP(DT29,PROTOKOL!$A:$E,5,FALSE))</f>
        <v xml:space="preserve"> </v>
      </c>
      <c r="DY29" s="212" t="str">
        <f t="shared" si="183"/>
        <v xml:space="preserve"> </v>
      </c>
      <c r="DZ29" s="176">
        <f t="shared" si="77"/>
        <v>0</v>
      </c>
      <c r="EA29" s="177" t="str">
        <f t="shared" si="78"/>
        <v xml:space="preserve"> </v>
      </c>
      <c r="EC29" s="173">
        <v>3</v>
      </c>
      <c r="ED29" s="231">
        <v>3</v>
      </c>
      <c r="EE29" s="174" t="str">
        <f>IF(EG29=0," ",VLOOKUP(EG29,PROTOKOL!$A:$F,6,FALSE))</f>
        <v>FORKLİFT OPERATÖRÜ</v>
      </c>
      <c r="EF29" s="43">
        <v>1</v>
      </c>
      <c r="EG29" s="43">
        <v>14</v>
      </c>
      <c r="EH29" s="43">
        <v>7.5</v>
      </c>
      <c r="EI29" s="42">
        <f>IF(EG29=0," ",(VLOOKUP(EG29,PROTOKOL!$A$1:$E$29,2,FALSE))*EH29)</f>
        <v>0</v>
      </c>
      <c r="EJ29" s="175">
        <f t="shared" si="12"/>
        <v>1</v>
      </c>
      <c r="EK29" s="212">
        <f>IF(EG29=0," ",VLOOKUP(EG29,PROTOKOL!$A:$E,5,FALSE))</f>
        <v>7.5</v>
      </c>
      <c r="EL29" s="176" t="s">
        <v>142</v>
      </c>
      <c r="EM29" s="177">
        <f>IF(EG29=0," ",(EK29*EJ29))/7.5*7.5</f>
        <v>7.5</v>
      </c>
      <c r="EN29" s="217" t="str">
        <f>IF(EP29=0," ",VLOOKUP(EP29,PROTOKOL!$A:$F,6,FALSE))</f>
        <v xml:space="preserve"> </v>
      </c>
      <c r="EO29" s="43"/>
      <c r="EP29" s="43"/>
      <c r="EQ29" s="43"/>
      <c r="ER29" s="91" t="str">
        <f>IF(EP29=0," ",(VLOOKUP(EP29,PROTOKOL!$A$1:$E$29,2,FALSE))*EQ29)</f>
        <v xml:space="preserve"> </v>
      </c>
      <c r="ES29" s="175" t="str">
        <f t="shared" si="13"/>
        <v xml:space="preserve"> </v>
      </c>
      <c r="ET29" s="176" t="str">
        <f>IF(EP29=0," ",VLOOKUP(EP29,PROTOKOL!$A:$E,5,FALSE))</f>
        <v xml:space="preserve"> </v>
      </c>
      <c r="EU29" s="212" t="str">
        <f t="shared" si="184"/>
        <v xml:space="preserve"> </v>
      </c>
      <c r="EV29" s="176">
        <f t="shared" si="81"/>
        <v>0</v>
      </c>
      <c r="EW29" s="177" t="str">
        <f t="shared" si="82"/>
        <v xml:space="preserve"> </v>
      </c>
      <c r="EY29" s="173">
        <v>3</v>
      </c>
      <c r="EZ29" s="231">
        <v>3</v>
      </c>
      <c r="FA29" s="174" t="str">
        <f>IF(FC29=0," ",VLOOKUP(FC29,PROTOKOL!$A:$F,6,FALSE))</f>
        <v>VAKUM TEST</v>
      </c>
      <c r="FB29" s="43">
        <v>230</v>
      </c>
      <c r="FC29" s="43">
        <v>4</v>
      </c>
      <c r="FD29" s="43">
        <v>7.5</v>
      </c>
      <c r="FE29" s="42">
        <f>IF(FC29=0," ",(VLOOKUP(FC29,PROTOKOL!$A$1:$E$29,2,FALSE))*FD29)</f>
        <v>150</v>
      </c>
      <c r="FF29" s="175">
        <f t="shared" si="14"/>
        <v>80</v>
      </c>
      <c r="FG29" s="212">
        <f>IF(FC29=0," ",VLOOKUP(FC29,PROTOKOL!$A:$E,5,FALSE))</f>
        <v>0.44947554687499996</v>
      </c>
      <c r="FH29" s="176" t="s">
        <v>142</v>
      </c>
      <c r="FI29" s="177">
        <f t="shared" si="83"/>
        <v>35.958043749999995</v>
      </c>
      <c r="FJ29" s="217" t="str">
        <f>IF(FL29=0," ",VLOOKUP(FL29,PROTOKOL!$A:$F,6,FALSE))</f>
        <v xml:space="preserve"> </v>
      </c>
      <c r="FK29" s="43"/>
      <c r="FL29" s="43"/>
      <c r="FM29" s="43"/>
      <c r="FN29" s="91" t="str">
        <f>IF(FL29=0," ",(VLOOKUP(FL29,PROTOKOL!$A$1:$E$29,2,FALSE))*FM29)</f>
        <v xml:space="preserve"> </v>
      </c>
      <c r="FO29" s="175" t="str">
        <f t="shared" si="15"/>
        <v xml:space="preserve"> </v>
      </c>
      <c r="FP29" s="176" t="str">
        <f>IF(FL29=0," ",VLOOKUP(FL29,PROTOKOL!$A:$E,5,FALSE))</f>
        <v xml:space="preserve"> </v>
      </c>
      <c r="FQ29" s="212" t="str">
        <f t="shared" si="185"/>
        <v xml:space="preserve"> </v>
      </c>
      <c r="FR29" s="176">
        <f t="shared" si="85"/>
        <v>0</v>
      </c>
      <c r="FS29" s="177" t="str">
        <f t="shared" si="86"/>
        <v xml:space="preserve"> </v>
      </c>
      <c r="FU29" s="173">
        <v>3</v>
      </c>
      <c r="FV29" s="231">
        <v>3</v>
      </c>
      <c r="FW29" s="174" t="str">
        <f>IF(FY29=0," ",VLOOKUP(FY29,PROTOKOL!$A:$F,6,FALSE))</f>
        <v>PERDE KESME SULU SİST.</v>
      </c>
      <c r="FX29" s="43">
        <v>150</v>
      </c>
      <c r="FY29" s="43">
        <v>8</v>
      </c>
      <c r="FZ29" s="43">
        <v>7.5</v>
      </c>
      <c r="GA29" s="42">
        <f>IF(FY29=0," ",(VLOOKUP(FY29,PROTOKOL!$A$1:$E$29,2,FALSE))*FZ29)</f>
        <v>98</v>
      </c>
      <c r="GB29" s="175">
        <f t="shared" si="16"/>
        <v>52</v>
      </c>
      <c r="GC29" s="212">
        <f>IF(FY29=0," ",VLOOKUP(FY29,PROTOKOL!$A:$E,5,FALSE))</f>
        <v>0.69150084134615386</v>
      </c>
      <c r="GD29" s="176" t="s">
        <v>142</v>
      </c>
      <c r="GE29" s="177">
        <f t="shared" si="87"/>
        <v>35.958043750000002</v>
      </c>
      <c r="GF29" s="217" t="str">
        <f>IF(GH29=0," ",VLOOKUP(GH29,PROTOKOL!$A:$F,6,FALSE))</f>
        <v>PERDE KESME SULU SİST.</v>
      </c>
      <c r="GG29" s="43">
        <v>50</v>
      </c>
      <c r="GH29" s="43">
        <v>8</v>
      </c>
      <c r="GI29" s="43">
        <v>2.5</v>
      </c>
      <c r="GJ29" s="91">
        <f>IF(GH29=0," ",(VLOOKUP(GH29,PROTOKOL!$A$1:$E$29,2,FALSE))*GI29)</f>
        <v>32.666666666666664</v>
      </c>
      <c r="GK29" s="175">
        <f t="shared" si="17"/>
        <v>17.333333333333336</v>
      </c>
      <c r="GL29" s="176">
        <f>IF(GH29=0," ",VLOOKUP(GH29,PROTOKOL!$A:$E,5,FALSE))</f>
        <v>0.69150084134615386</v>
      </c>
      <c r="GM29" s="212">
        <f t="shared" si="186"/>
        <v>11.986014583333334</v>
      </c>
      <c r="GN29" s="176">
        <f t="shared" si="89"/>
        <v>5</v>
      </c>
      <c r="GO29" s="177">
        <f t="shared" si="90"/>
        <v>23.972029166666672</v>
      </c>
      <c r="GQ29" s="173">
        <v>3</v>
      </c>
      <c r="GR29" s="231">
        <v>3</v>
      </c>
      <c r="GS29" s="174" t="str">
        <f>IF(GU29=0," ",VLOOKUP(GU29,PROTOKOL!$A:$F,6,FALSE))</f>
        <v>ÜRÜN KONTROL</v>
      </c>
      <c r="GT29" s="43">
        <v>1</v>
      </c>
      <c r="GU29" s="43">
        <v>20</v>
      </c>
      <c r="GV29" s="43">
        <v>7.5</v>
      </c>
      <c r="GW29" s="42">
        <f>IF(GU29=0," ",(VLOOKUP(GU29,PROTOKOL!$A$1:$E$29,2,FALSE))*GV29)</f>
        <v>0</v>
      </c>
      <c r="GX29" s="175">
        <f t="shared" si="18"/>
        <v>1</v>
      </c>
      <c r="GY29" s="212" t="e">
        <f>IF(GU29=0," ",VLOOKUP(GU29,PROTOKOL!$A:$E,5,FALSE))</f>
        <v>#DIV/0!</v>
      </c>
      <c r="GZ29" s="176" t="s">
        <v>142</v>
      </c>
      <c r="HA29" s="177" t="e">
        <f>IF(GU29=0," ",(GY29*GX29))/7.5*7.5</f>
        <v>#DIV/0!</v>
      </c>
      <c r="HB29" s="217" t="str">
        <f>IF(HD29=0," ",VLOOKUP(HD29,PROTOKOL!$A:$F,6,FALSE))</f>
        <v>VAKUM TEST</v>
      </c>
      <c r="HC29" s="43">
        <v>70</v>
      </c>
      <c r="HD29" s="43">
        <v>4</v>
      </c>
      <c r="HE29" s="43">
        <v>2.5</v>
      </c>
      <c r="HF29" s="91">
        <f>IF(HD29=0," ",(VLOOKUP(HD29,PROTOKOL!$A$1:$E$29,2,FALSE))*HE29)</f>
        <v>50</v>
      </c>
      <c r="HG29" s="175">
        <f t="shared" si="19"/>
        <v>20</v>
      </c>
      <c r="HH29" s="176">
        <f>IF(HD29=0," ",VLOOKUP(HD29,PROTOKOL!$A:$E,5,FALSE))</f>
        <v>0.44947554687499996</v>
      </c>
      <c r="HI29" s="212">
        <f t="shared" si="187"/>
        <v>8.9895109374999986</v>
      </c>
      <c r="HJ29" s="176">
        <f t="shared" si="92"/>
        <v>5</v>
      </c>
      <c r="HK29" s="177">
        <f t="shared" si="93"/>
        <v>17.979021874999997</v>
      </c>
      <c r="HM29" s="173">
        <v>3</v>
      </c>
      <c r="HN29" s="231">
        <v>3</v>
      </c>
      <c r="HO29" s="174" t="str">
        <f>IF(HQ29=0," ",VLOOKUP(HQ29,PROTOKOL!$A:$F,6,FALSE))</f>
        <v>PANTOGRAF KLOZET  PİSUAR  TAŞLAMA</v>
      </c>
      <c r="HP29" s="43">
        <v>108</v>
      </c>
      <c r="HQ29" s="43">
        <v>10</v>
      </c>
      <c r="HR29" s="43">
        <v>7.5</v>
      </c>
      <c r="HS29" s="42">
        <f>IF(HQ29=0," ",(VLOOKUP(HQ29,PROTOKOL!$A$1:$E$29,2,FALSE))*HR29)</f>
        <v>65</v>
      </c>
      <c r="HT29" s="175">
        <f t="shared" si="20"/>
        <v>43</v>
      </c>
      <c r="HU29" s="212">
        <f>IF(HQ29=0," ",VLOOKUP(HQ29,PROTOKOL!$A:$E,5,FALSE))</f>
        <v>1.0273726785714283</v>
      </c>
      <c r="HV29" s="176" t="s">
        <v>142</v>
      </c>
      <c r="HW29" s="177">
        <f t="shared" si="94"/>
        <v>44.177025178571419</v>
      </c>
      <c r="HX29" s="217" t="str">
        <f>IF(HZ29=0," ",VLOOKUP(HZ29,PROTOKOL!$A:$F,6,FALSE))</f>
        <v xml:space="preserve"> </v>
      </c>
      <c r="HY29" s="43"/>
      <c r="HZ29" s="43"/>
      <c r="IA29" s="43"/>
      <c r="IB29" s="91" t="str">
        <f>IF(HZ29=0," ",(VLOOKUP(HZ29,PROTOKOL!$A$1:$E$29,2,FALSE))*IA29)</f>
        <v xml:space="preserve"> </v>
      </c>
      <c r="IC29" s="175" t="str">
        <f t="shared" si="21"/>
        <v xml:space="preserve"> </v>
      </c>
      <c r="ID29" s="176" t="str">
        <f>IF(HZ29=0," ",VLOOKUP(HZ29,PROTOKOL!$A:$E,5,FALSE))</f>
        <v xml:space="preserve"> </v>
      </c>
      <c r="IE29" s="212" t="str">
        <f t="shared" si="208"/>
        <v xml:space="preserve"> </v>
      </c>
      <c r="IF29" s="176">
        <f t="shared" si="96"/>
        <v>0</v>
      </c>
      <c r="IG29" s="177" t="str">
        <f t="shared" si="97"/>
        <v xml:space="preserve"> </v>
      </c>
      <c r="II29" s="173">
        <v>3</v>
      </c>
      <c r="IJ29" s="231">
        <v>3</v>
      </c>
      <c r="IK29" s="174" t="str">
        <f>IF(IM29=0," ",VLOOKUP(IM29,PROTOKOL!$A:$F,6,FALSE))</f>
        <v>VAKUM TEST</v>
      </c>
      <c r="IL29" s="43">
        <v>235</v>
      </c>
      <c r="IM29" s="43">
        <v>4</v>
      </c>
      <c r="IN29" s="43">
        <v>7.5</v>
      </c>
      <c r="IO29" s="42">
        <f>IF(IM29=0," ",(VLOOKUP(IM29,PROTOKOL!$A$1:$E$29,2,FALSE))*IN29)</f>
        <v>150</v>
      </c>
      <c r="IP29" s="175">
        <f t="shared" si="22"/>
        <v>85</v>
      </c>
      <c r="IQ29" s="212">
        <f>IF(IM29=0," ",VLOOKUP(IM29,PROTOKOL!$A:$E,5,FALSE))</f>
        <v>0.44947554687499996</v>
      </c>
      <c r="IR29" s="176" t="s">
        <v>142</v>
      </c>
      <c r="IS29" s="177">
        <f t="shared" si="98"/>
        <v>38.205421484374995</v>
      </c>
      <c r="IT29" s="217" t="str">
        <f>IF(IV29=0," ",VLOOKUP(IV29,PROTOKOL!$A:$F,6,FALSE))</f>
        <v xml:space="preserve"> </v>
      </c>
      <c r="IU29" s="43"/>
      <c r="IV29" s="43"/>
      <c r="IW29" s="43"/>
      <c r="IX29" s="91" t="str">
        <f>IF(IV29=0," ",(VLOOKUP(IV29,PROTOKOL!$A$1:$E$29,2,FALSE))*IW29)</f>
        <v xml:space="preserve"> </v>
      </c>
      <c r="IY29" s="175" t="str">
        <f t="shared" si="23"/>
        <v xml:space="preserve"> </v>
      </c>
      <c r="IZ29" s="176" t="str">
        <f>IF(IV29=0," ",VLOOKUP(IV29,PROTOKOL!$A:$E,5,FALSE))</f>
        <v xml:space="preserve"> </v>
      </c>
      <c r="JA29" s="212" t="str">
        <f t="shared" si="188"/>
        <v xml:space="preserve"> </v>
      </c>
      <c r="JB29" s="176">
        <f t="shared" si="100"/>
        <v>0</v>
      </c>
      <c r="JC29" s="177" t="str">
        <f t="shared" si="101"/>
        <v xml:space="preserve"> </v>
      </c>
      <c r="JE29" s="173">
        <v>3</v>
      </c>
      <c r="JF29" s="231">
        <v>3</v>
      </c>
      <c r="JG29" s="174" t="str">
        <f>IF(JI29=0," ",VLOOKUP(JI29,PROTOKOL!$A:$F,6,FALSE))</f>
        <v>WNZL. LAV. VE DUV. ASMA KLZ</v>
      </c>
      <c r="JH29" s="43">
        <v>220</v>
      </c>
      <c r="JI29" s="43">
        <v>1</v>
      </c>
      <c r="JJ29" s="43">
        <v>7.5</v>
      </c>
      <c r="JK29" s="42">
        <f>IF(JI29=0," ",(VLOOKUP(JI29,PROTOKOL!$A$1:$E$29,2,FALSE))*JJ29)</f>
        <v>144</v>
      </c>
      <c r="JL29" s="175">
        <f t="shared" si="24"/>
        <v>76</v>
      </c>
      <c r="JM29" s="212">
        <f>IF(JI29=0," ",VLOOKUP(JI29,PROTOKOL!$A:$E,5,FALSE))</f>
        <v>0.4731321546052632</v>
      </c>
      <c r="JN29" s="176" t="s">
        <v>142</v>
      </c>
      <c r="JO29" s="177">
        <f t="shared" si="102"/>
        <v>35.958043750000002</v>
      </c>
      <c r="JP29" s="217" t="str">
        <f>IF(JR29=0," ",VLOOKUP(JR29,PROTOKOL!$A:$F,6,FALSE))</f>
        <v xml:space="preserve"> </v>
      </c>
      <c r="JQ29" s="43"/>
      <c r="JR29" s="43"/>
      <c r="JS29" s="43"/>
      <c r="JT29" s="91" t="str">
        <f>IF(JR29=0," ",(VLOOKUP(JR29,PROTOKOL!$A$1:$E$29,2,FALSE))*JS29)</f>
        <v xml:space="preserve"> </v>
      </c>
      <c r="JU29" s="175" t="str">
        <f t="shared" si="25"/>
        <v xml:space="preserve"> </v>
      </c>
      <c r="JV29" s="176" t="str">
        <f>IF(JR29=0," ",VLOOKUP(JR29,PROTOKOL!$A:$E,5,FALSE))</f>
        <v xml:space="preserve"> </v>
      </c>
      <c r="JW29" s="212" t="str">
        <f t="shared" si="189"/>
        <v xml:space="preserve"> </v>
      </c>
      <c r="JX29" s="176">
        <f t="shared" si="104"/>
        <v>0</v>
      </c>
      <c r="JY29" s="177" t="str">
        <f t="shared" si="105"/>
        <v xml:space="preserve"> </v>
      </c>
      <c r="KA29" s="173">
        <v>3</v>
      </c>
      <c r="KB29" s="231">
        <v>3</v>
      </c>
      <c r="KC29" s="174" t="str">
        <f>IF(KE29=0," ",VLOOKUP(KE29,PROTOKOL!$A:$F,6,FALSE))</f>
        <v>ÜRÜN KONTROL</v>
      </c>
      <c r="KD29" s="43">
        <v>1</v>
      </c>
      <c r="KE29" s="43">
        <v>20</v>
      </c>
      <c r="KF29" s="43">
        <v>4</v>
      </c>
      <c r="KG29" s="42">
        <f>IF(KE29=0," ",(VLOOKUP(KE29,PROTOKOL!$A$1:$E$29,2,FALSE))*KF29)</f>
        <v>0</v>
      </c>
      <c r="KH29" s="175">
        <f t="shared" si="26"/>
        <v>1</v>
      </c>
      <c r="KI29" s="212" t="e">
        <f>IF(KE29=0," ",VLOOKUP(KE29,PROTOKOL!$A:$E,5,FALSE))</f>
        <v>#DIV/0!</v>
      </c>
      <c r="KJ29" s="176" t="s">
        <v>142</v>
      </c>
      <c r="KK29" s="177" t="e">
        <f>IF(KE29=0," ",(KI29*KH29))/7.5*4</f>
        <v>#DIV/0!</v>
      </c>
      <c r="KL29" s="217" t="str">
        <f>IF(KN29=0," ",VLOOKUP(KN29,PROTOKOL!$A:$F,6,FALSE))</f>
        <v xml:space="preserve"> </v>
      </c>
      <c r="KM29" s="43"/>
      <c r="KN29" s="43"/>
      <c r="KO29" s="43"/>
      <c r="KP29" s="91" t="str">
        <f>IF(KN29=0," ",(VLOOKUP(KN29,PROTOKOL!$A$1:$E$29,2,FALSE))*KO29)</f>
        <v xml:space="preserve"> </v>
      </c>
      <c r="KQ29" s="175" t="str">
        <f t="shared" si="27"/>
        <v xml:space="preserve"> </v>
      </c>
      <c r="KR29" s="176" t="str">
        <f>IF(KN29=0," ",VLOOKUP(KN29,PROTOKOL!$A:$E,5,FALSE))</f>
        <v xml:space="preserve"> </v>
      </c>
      <c r="KS29" s="212" t="str">
        <f t="shared" si="190"/>
        <v xml:space="preserve"> </v>
      </c>
      <c r="KT29" s="176">
        <f t="shared" si="106"/>
        <v>0</v>
      </c>
      <c r="KU29" s="177" t="str">
        <f t="shared" si="107"/>
        <v xml:space="preserve"> </v>
      </c>
      <c r="KW29" s="173">
        <v>3</v>
      </c>
      <c r="KX29" s="231">
        <v>3</v>
      </c>
      <c r="KY29" s="174" t="str">
        <f>IF(LA29=0," ",VLOOKUP(LA29,PROTOKOL!$A:$F,6,FALSE))</f>
        <v>SIZDIRMAZLIK TAMİR</v>
      </c>
      <c r="KZ29" s="43">
        <v>120</v>
      </c>
      <c r="LA29" s="43">
        <v>12</v>
      </c>
      <c r="LB29" s="43">
        <v>7.5</v>
      </c>
      <c r="LC29" s="42">
        <f>IF(LA29=0," ",(VLOOKUP(LA29,PROTOKOL!$A$1:$E$29,2,FALSE))*LB29)</f>
        <v>78</v>
      </c>
      <c r="LD29" s="175">
        <f t="shared" si="28"/>
        <v>42</v>
      </c>
      <c r="LE29" s="212">
        <f>IF(LA29=0," ",VLOOKUP(LA29,PROTOKOL!$A:$E,5,FALSE))</f>
        <v>0.8561438988095238</v>
      </c>
      <c r="LF29" s="176" t="s">
        <v>142</v>
      </c>
      <c r="LG29" s="177">
        <f t="shared" si="108"/>
        <v>35.958043750000002</v>
      </c>
      <c r="LH29" s="217" t="str">
        <f>IF(LJ29=0," ",VLOOKUP(LJ29,PROTOKOL!$A:$F,6,FALSE))</f>
        <v xml:space="preserve"> </v>
      </c>
      <c r="LI29" s="43"/>
      <c r="LJ29" s="43"/>
      <c r="LK29" s="43"/>
      <c r="LL29" s="91" t="str">
        <f>IF(LJ29=0," ",(VLOOKUP(LJ29,PROTOKOL!$A$1:$E$29,2,FALSE))*LK29)</f>
        <v xml:space="preserve"> </v>
      </c>
      <c r="LM29" s="175" t="str">
        <f t="shared" si="29"/>
        <v xml:space="preserve"> </v>
      </c>
      <c r="LN29" s="176" t="str">
        <f>IF(LJ29=0," ",VLOOKUP(LJ29,PROTOKOL!$A:$E,5,FALSE))</f>
        <v xml:space="preserve"> </v>
      </c>
      <c r="LO29" s="212" t="str">
        <f t="shared" si="191"/>
        <v xml:space="preserve"> </v>
      </c>
      <c r="LP29" s="176">
        <f t="shared" si="110"/>
        <v>0</v>
      </c>
      <c r="LQ29" s="177" t="str">
        <f t="shared" si="111"/>
        <v xml:space="preserve"> </v>
      </c>
      <c r="LS29" s="173">
        <v>3</v>
      </c>
      <c r="LT29" s="231">
        <v>3</v>
      </c>
      <c r="LU29" s="174" t="str">
        <f>IF(LW29=0," ",VLOOKUP(LW29,PROTOKOL!$A:$F,6,FALSE))</f>
        <v>VİTRA CLEAN</v>
      </c>
      <c r="LV29" s="43">
        <v>90</v>
      </c>
      <c r="LW29" s="43">
        <v>13</v>
      </c>
      <c r="LX29" s="43">
        <v>7.5</v>
      </c>
      <c r="LY29" s="42">
        <f>IF(LW29=0," ",(VLOOKUP(LW29,PROTOKOL!$A$1:$E$29,2,FALSE))*LX29)</f>
        <v>59</v>
      </c>
      <c r="LZ29" s="175">
        <f t="shared" si="30"/>
        <v>31</v>
      </c>
      <c r="MA29" s="212">
        <f>IF(LW29=0," ",VLOOKUP(LW29,PROTOKOL!$A:$E,5,FALSE))</f>
        <v>1.1599368951612903</v>
      </c>
      <c r="MB29" s="176" t="s">
        <v>142</v>
      </c>
      <c r="MC29" s="177">
        <f t="shared" si="175"/>
        <v>35.958043750000002</v>
      </c>
      <c r="MD29" s="217" t="str">
        <f>IF(MF29=0," ",VLOOKUP(MF29,PROTOKOL!$A:$F,6,FALSE))</f>
        <v xml:space="preserve"> </v>
      </c>
      <c r="ME29" s="43"/>
      <c r="MF29" s="43"/>
      <c r="MG29" s="43"/>
      <c r="MH29" s="91" t="str">
        <f>IF(MF29=0," ",(VLOOKUP(MF29,PROTOKOL!$A$1:$E$29,2,FALSE))*MG29)</f>
        <v xml:space="preserve"> </v>
      </c>
      <c r="MI29" s="175" t="str">
        <f t="shared" si="31"/>
        <v xml:space="preserve"> </v>
      </c>
      <c r="MJ29" s="176" t="str">
        <f>IF(MF29=0," ",VLOOKUP(MF29,PROTOKOL!$A:$E,5,FALSE))</f>
        <v xml:space="preserve"> </v>
      </c>
      <c r="MK29" s="212" t="str">
        <f t="shared" si="192"/>
        <v xml:space="preserve"> </v>
      </c>
      <c r="ML29" s="176">
        <f t="shared" si="113"/>
        <v>0</v>
      </c>
      <c r="MM29" s="177" t="str">
        <f t="shared" si="114"/>
        <v xml:space="preserve"> </v>
      </c>
      <c r="MO29" s="173">
        <v>3</v>
      </c>
      <c r="MP29" s="231">
        <v>3</v>
      </c>
      <c r="MQ29" s="174" t="str">
        <f>IF(MS29=0," ",VLOOKUP(MS29,PROTOKOL!$A:$F,6,FALSE))</f>
        <v>SIZDIRMAZLIK TAMİR</v>
      </c>
      <c r="MR29" s="43">
        <v>120</v>
      </c>
      <c r="MS29" s="43">
        <v>12</v>
      </c>
      <c r="MT29" s="43">
        <v>7.5</v>
      </c>
      <c r="MU29" s="42">
        <f>IF(MS29=0," ",(VLOOKUP(MS29,PROTOKOL!$A$1:$E$29,2,FALSE))*MT29)</f>
        <v>78</v>
      </c>
      <c r="MV29" s="175">
        <f t="shared" si="32"/>
        <v>42</v>
      </c>
      <c r="MW29" s="212">
        <f>IF(MS29=0," ",VLOOKUP(MS29,PROTOKOL!$A:$E,5,FALSE))</f>
        <v>0.8561438988095238</v>
      </c>
      <c r="MX29" s="176" t="s">
        <v>142</v>
      </c>
      <c r="MY29" s="177">
        <f t="shared" si="115"/>
        <v>35.958043750000002</v>
      </c>
      <c r="MZ29" s="217" t="str">
        <f>IF(NB29=0," ",VLOOKUP(NB29,PROTOKOL!$A:$F,6,FALSE))</f>
        <v xml:space="preserve"> </v>
      </c>
      <c r="NA29" s="43"/>
      <c r="NB29" s="43"/>
      <c r="NC29" s="43"/>
      <c r="ND29" s="91" t="str">
        <f>IF(NB29=0," ",(VLOOKUP(NB29,PROTOKOL!$A$1:$E$29,2,FALSE))*NC29)</f>
        <v xml:space="preserve"> </v>
      </c>
      <c r="NE29" s="175" t="str">
        <f t="shared" si="33"/>
        <v xml:space="preserve"> </v>
      </c>
      <c r="NF29" s="176" t="str">
        <f>IF(NB29=0," ",VLOOKUP(NB29,PROTOKOL!$A:$E,5,FALSE))</f>
        <v xml:space="preserve"> </v>
      </c>
      <c r="NG29" s="212" t="str">
        <f t="shared" si="193"/>
        <v xml:space="preserve"> </v>
      </c>
      <c r="NH29" s="176">
        <f t="shared" si="117"/>
        <v>0</v>
      </c>
      <c r="NI29" s="177" t="str">
        <f t="shared" si="118"/>
        <v xml:space="preserve"> </v>
      </c>
      <c r="NK29" s="173">
        <v>3</v>
      </c>
      <c r="NL29" s="231">
        <v>3</v>
      </c>
      <c r="NM29" s="174" t="str">
        <f>IF(NO29=0," ",VLOOKUP(NO29,PROTOKOL!$A:$F,6,FALSE))</f>
        <v>PERDE KESME SULU SİST.</v>
      </c>
      <c r="NN29" s="43">
        <v>110</v>
      </c>
      <c r="NO29" s="43">
        <v>8</v>
      </c>
      <c r="NP29" s="43">
        <v>5.5</v>
      </c>
      <c r="NQ29" s="42">
        <f>IF(NO29=0," ",(VLOOKUP(NO29,PROTOKOL!$A$1:$E$29,2,FALSE))*NP29)</f>
        <v>71.86666666666666</v>
      </c>
      <c r="NR29" s="175">
        <f t="shared" si="34"/>
        <v>38.13333333333334</v>
      </c>
      <c r="NS29" s="212">
        <f>IF(NO29=0," ",VLOOKUP(NO29,PROTOKOL!$A:$E,5,FALSE))</f>
        <v>0.69150084134615386</v>
      </c>
      <c r="NT29" s="176" t="s">
        <v>142</v>
      </c>
      <c r="NU29" s="177">
        <f t="shared" si="119"/>
        <v>26.369232083333337</v>
      </c>
      <c r="NV29" s="217" t="str">
        <f>IF(NX29=0," ",VLOOKUP(NX29,PROTOKOL!$A:$F,6,FALSE))</f>
        <v>ÜRÜN KONTROL</v>
      </c>
      <c r="NW29" s="43">
        <v>1</v>
      </c>
      <c r="NX29" s="43">
        <v>20</v>
      </c>
      <c r="NY29" s="43">
        <v>2.5</v>
      </c>
      <c r="NZ29" s="91">
        <f>IF(NX29=0," ",(VLOOKUP(NX29,PROTOKOL!$A$1:$E$29,2,FALSE))*NY29)</f>
        <v>0</v>
      </c>
      <c r="OA29" s="175">
        <f t="shared" si="35"/>
        <v>1</v>
      </c>
      <c r="OB29" s="176" t="e">
        <f>IF(NX29=0," ",VLOOKUP(NX29,PROTOKOL!$A:$E,5,FALSE))</f>
        <v>#DIV/0!</v>
      </c>
      <c r="OC29" s="212" t="e">
        <f>IF(NX29=0," ",(OA29*OB29))/7.5*2.5</f>
        <v>#DIV/0!</v>
      </c>
      <c r="OD29" s="176">
        <f t="shared" si="120"/>
        <v>5</v>
      </c>
      <c r="OE29" s="177" t="e">
        <f t="shared" si="121"/>
        <v>#DIV/0!</v>
      </c>
      <c r="OG29" s="173">
        <v>3</v>
      </c>
      <c r="OH29" s="231">
        <v>3</v>
      </c>
      <c r="OI29" s="174" t="s">
        <v>143</v>
      </c>
      <c r="OJ29" s="43"/>
      <c r="OK29" s="43"/>
      <c r="OL29" s="43"/>
      <c r="OM29" s="42" t="str">
        <f>IF(OK29=0," ",(VLOOKUP(OK29,PROTOKOL!$A$1:$E$29,2,FALSE))*OL29)</f>
        <v xml:space="preserve"> </v>
      </c>
      <c r="ON29" s="175" t="str">
        <f t="shared" si="36"/>
        <v xml:space="preserve"> </v>
      </c>
      <c r="OO29" s="212" t="str">
        <f>IF(OK29=0," ",VLOOKUP(OK29,PROTOKOL!$A:$E,5,FALSE))</f>
        <v xml:space="preserve"> </v>
      </c>
      <c r="OP29" s="176" t="s">
        <v>142</v>
      </c>
      <c r="OQ29" s="177" t="str">
        <f t="shared" si="177"/>
        <v xml:space="preserve"> </v>
      </c>
      <c r="OR29" s="217" t="str">
        <f>IF(OT29=0," ",VLOOKUP(OT29,PROTOKOL!$A:$F,6,FALSE))</f>
        <v xml:space="preserve"> </v>
      </c>
      <c r="OS29" s="43"/>
      <c r="OT29" s="43"/>
      <c r="OU29" s="43"/>
      <c r="OV29" s="91" t="str">
        <f>IF(OT29=0," ",(VLOOKUP(OT29,PROTOKOL!$A$1:$E$29,2,FALSE))*OU29)</f>
        <v xml:space="preserve"> </v>
      </c>
      <c r="OW29" s="175" t="str">
        <f t="shared" si="37"/>
        <v xml:space="preserve"> </v>
      </c>
      <c r="OX29" s="176" t="str">
        <f>IF(OT29=0," ",VLOOKUP(OT29,PROTOKOL!$A:$E,5,FALSE))</f>
        <v xml:space="preserve"> </v>
      </c>
      <c r="OY29" s="212" t="str">
        <f t="shared" si="195"/>
        <v xml:space="preserve"> </v>
      </c>
      <c r="OZ29" s="176">
        <f t="shared" si="123"/>
        <v>0</v>
      </c>
      <c r="PA29" s="177" t="str">
        <f t="shared" si="124"/>
        <v xml:space="preserve"> </v>
      </c>
      <c r="PC29" s="173">
        <v>3</v>
      </c>
      <c r="PD29" s="231">
        <v>3</v>
      </c>
      <c r="PE29" s="174" t="str">
        <f>IF(PG29=0," ",VLOOKUP(PG29,PROTOKOL!$A:$F,6,FALSE))</f>
        <v>PERDE KESME SULU SİST.</v>
      </c>
      <c r="PF29" s="43">
        <v>150</v>
      </c>
      <c r="PG29" s="43">
        <v>8</v>
      </c>
      <c r="PH29" s="43">
        <v>7.5</v>
      </c>
      <c r="PI29" s="42">
        <f>IF(PG29=0," ",(VLOOKUP(PG29,PROTOKOL!$A$1:$E$29,2,FALSE))*PH29)</f>
        <v>98</v>
      </c>
      <c r="PJ29" s="175">
        <f t="shared" si="38"/>
        <v>52</v>
      </c>
      <c r="PK29" s="212">
        <f>IF(PG29=0," ",VLOOKUP(PG29,PROTOKOL!$A:$E,5,FALSE))</f>
        <v>0.69150084134615386</v>
      </c>
      <c r="PL29" s="176" t="s">
        <v>142</v>
      </c>
      <c r="PM29" s="177">
        <f t="shared" si="178"/>
        <v>35.958043750000002</v>
      </c>
      <c r="PN29" s="217" t="str">
        <f>IF(PP29=0," ",VLOOKUP(PP29,PROTOKOL!$A:$F,6,FALSE))</f>
        <v xml:space="preserve"> </v>
      </c>
      <c r="PO29" s="43"/>
      <c r="PP29" s="43"/>
      <c r="PQ29" s="43"/>
      <c r="PR29" s="91" t="str">
        <f>IF(PP29=0," ",(VLOOKUP(PP29,PROTOKOL!$A$1:$E$29,2,FALSE))*PQ29)</f>
        <v xml:space="preserve"> </v>
      </c>
      <c r="PS29" s="175" t="str">
        <f t="shared" si="39"/>
        <v xml:space="preserve"> </v>
      </c>
      <c r="PT29" s="176" t="str">
        <f>IF(PP29=0," ",VLOOKUP(PP29,PROTOKOL!$A:$E,5,FALSE))</f>
        <v xml:space="preserve"> </v>
      </c>
      <c r="PU29" s="212" t="str">
        <f t="shared" si="196"/>
        <v xml:space="preserve"> </v>
      </c>
      <c r="PV29" s="176">
        <f t="shared" si="126"/>
        <v>0</v>
      </c>
      <c r="PW29" s="177" t="str">
        <f t="shared" si="127"/>
        <v xml:space="preserve"> </v>
      </c>
      <c r="PY29" s="173">
        <v>3</v>
      </c>
      <c r="PZ29" s="231">
        <v>3</v>
      </c>
      <c r="QA29" s="174" t="str">
        <f>IF(QC29=0," ",VLOOKUP(QC29,PROTOKOL!$A:$F,6,FALSE))</f>
        <v>WNZL. LAV. VE DUV. ASMA KLZ</v>
      </c>
      <c r="QB29" s="43">
        <v>176</v>
      </c>
      <c r="QC29" s="43">
        <v>1</v>
      </c>
      <c r="QD29" s="43">
        <v>7.5</v>
      </c>
      <c r="QE29" s="42">
        <f>IF(QC29=0," ",(VLOOKUP(QC29,PROTOKOL!$A$1:$E$29,2,FALSE))*QD29)</f>
        <v>144</v>
      </c>
      <c r="QF29" s="175">
        <f t="shared" si="40"/>
        <v>32</v>
      </c>
      <c r="QG29" s="212">
        <f>IF(QC29=0," ",VLOOKUP(QC29,PROTOKOL!$A:$E,5,FALSE))</f>
        <v>0.4731321546052632</v>
      </c>
      <c r="QH29" s="176" t="s">
        <v>142</v>
      </c>
      <c r="QI29" s="177">
        <f t="shared" si="128"/>
        <v>15.140228947368422</v>
      </c>
      <c r="QJ29" s="217" t="str">
        <f>IF(QL29=0," ",VLOOKUP(QL29,PROTOKOL!$A:$F,6,FALSE))</f>
        <v xml:space="preserve"> </v>
      </c>
      <c r="QK29" s="43"/>
      <c r="QL29" s="43"/>
      <c r="QM29" s="43"/>
      <c r="QN29" s="91" t="str">
        <f>IF(QL29=0," ",(VLOOKUP(QL29,PROTOKOL!$A$1:$E$29,2,FALSE))*QM29)</f>
        <v xml:space="preserve"> </v>
      </c>
      <c r="QO29" s="175" t="str">
        <f t="shared" si="41"/>
        <v xml:space="preserve"> </v>
      </c>
      <c r="QP29" s="176" t="str">
        <f>IF(QL29=0," ",VLOOKUP(QL29,PROTOKOL!$A:$E,5,FALSE))</f>
        <v xml:space="preserve"> </v>
      </c>
      <c r="QQ29" s="212" t="str">
        <f t="shared" si="197"/>
        <v xml:space="preserve"> </v>
      </c>
      <c r="QR29" s="176">
        <f t="shared" si="130"/>
        <v>0</v>
      </c>
      <c r="QS29" s="177" t="str">
        <f t="shared" si="131"/>
        <v xml:space="preserve"> </v>
      </c>
      <c r="QU29" s="173">
        <v>3</v>
      </c>
      <c r="QV29" s="231">
        <v>3</v>
      </c>
      <c r="QW29" s="174" t="str">
        <f>IF(QY29=0," ",VLOOKUP(QY29,PROTOKOL!$A:$F,6,FALSE))</f>
        <v>VAKUM TEST</v>
      </c>
      <c r="QX29" s="43">
        <v>140</v>
      </c>
      <c r="QY29" s="43">
        <v>4</v>
      </c>
      <c r="QZ29" s="43">
        <v>4.5</v>
      </c>
      <c r="RA29" s="42">
        <f>IF(QY29=0," ",(VLOOKUP(QY29,PROTOKOL!$A$1:$E$29,2,FALSE))*QZ29)</f>
        <v>90</v>
      </c>
      <c r="RB29" s="175">
        <f t="shared" si="42"/>
        <v>50</v>
      </c>
      <c r="RC29" s="212">
        <f>IF(QY29=0," ",VLOOKUP(QY29,PROTOKOL!$A:$E,5,FALSE))</f>
        <v>0.44947554687499996</v>
      </c>
      <c r="RD29" s="176" t="s">
        <v>142</v>
      </c>
      <c r="RE29" s="177">
        <f t="shared" si="132"/>
        <v>22.473777343749997</v>
      </c>
      <c r="RF29" s="217" t="str">
        <f>IF(RH29=0," ",VLOOKUP(RH29,PROTOKOL!$A:$F,6,FALSE))</f>
        <v xml:space="preserve"> </v>
      </c>
      <c r="RG29" s="43"/>
      <c r="RH29" s="43"/>
      <c r="RI29" s="43"/>
      <c r="RJ29" s="91" t="str">
        <f>IF(RH29=0," ",(VLOOKUP(RH29,PROTOKOL!$A$1:$E$29,2,FALSE))*RI29)</f>
        <v xml:space="preserve"> </v>
      </c>
      <c r="RK29" s="175" t="str">
        <f t="shared" si="43"/>
        <v xml:space="preserve"> </v>
      </c>
      <c r="RL29" s="176" t="str">
        <f>IF(RH29=0," ",VLOOKUP(RH29,PROTOKOL!$A:$E,5,FALSE))</f>
        <v xml:space="preserve"> </v>
      </c>
      <c r="RM29" s="212" t="str">
        <f t="shared" si="198"/>
        <v xml:space="preserve"> </v>
      </c>
      <c r="RN29" s="176">
        <f t="shared" si="134"/>
        <v>0</v>
      </c>
      <c r="RO29" s="177" t="str">
        <f t="shared" si="135"/>
        <v xml:space="preserve"> </v>
      </c>
      <c r="RQ29" s="173">
        <v>3</v>
      </c>
      <c r="RR29" s="231">
        <v>3</v>
      </c>
      <c r="RS29" s="174" t="str">
        <f>IF(RU29=0," ",VLOOKUP(RU29,PROTOKOL!$A:$F,6,FALSE))</f>
        <v>VAKUM TEST</v>
      </c>
      <c r="RT29" s="43">
        <v>195</v>
      </c>
      <c r="RU29" s="43">
        <v>4</v>
      </c>
      <c r="RV29" s="43">
        <v>6.5</v>
      </c>
      <c r="RW29" s="42">
        <f>IF(RU29=0," ",(VLOOKUP(RU29,PROTOKOL!$A$1:$E$29,2,FALSE))*RV29)</f>
        <v>130</v>
      </c>
      <c r="RX29" s="175">
        <f t="shared" si="44"/>
        <v>65</v>
      </c>
      <c r="RY29" s="212">
        <f>IF(RU29=0," ",VLOOKUP(RU29,PROTOKOL!$A:$E,5,FALSE))</f>
        <v>0.44947554687499996</v>
      </c>
      <c r="RZ29" s="176" t="s">
        <v>142</v>
      </c>
      <c r="SA29" s="177">
        <f t="shared" si="179"/>
        <v>29.215910546874998</v>
      </c>
      <c r="SB29" s="217" t="str">
        <f>IF(SD29=0," ",VLOOKUP(SD29,PROTOKOL!$A:$F,6,FALSE))</f>
        <v>ÜRÜN KONTROL</v>
      </c>
      <c r="SC29" s="43">
        <v>1</v>
      </c>
      <c r="SD29" s="43">
        <v>20</v>
      </c>
      <c r="SE29" s="43">
        <v>2.5</v>
      </c>
      <c r="SF29" s="91">
        <f>IF(SD29=0," ",(VLOOKUP(SD29,PROTOKOL!$A$1:$E$29,2,FALSE))*SE29)</f>
        <v>0</v>
      </c>
      <c r="SG29" s="175">
        <f t="shared" si="45"/>
        <v>1</v>
      </c>
      <c r="SH29" s="176" t="e">
        <f>IF(SD29=0," ",VLOOKUP(SD29,PROTOKOL!$A:$E,5,FALSE))</f>
        <v>#DIV/0!</v>
      </c>
      <c r="SI29" s="212" t="e">
        <f>IF(SD29=0," ",(SG29*SH29))/7.5*2.5</f>
        <v>#DIV/0!</v>
      </c>
      <c r="SJ29" s="176">
        <f t="shared" si="137"/>
        <v>5</v>
      </c>
      <c r="SK29" s="177" t="e">
        <f t="shared" si="138"/>
        <v>#DIV/0!</v>
      </c>
      <c r="SM29" s="173">
        <v>3</v>
      </c>
      <c r="SN29" s="231">
        <v>3</v>
      </c>
      <c r="SO29" s="174" t="str">
        <f>IF(SQ29=0," ",VLOOKUP(SQ29,PROTOKOL!$A:$F,6,FALSE))</f>
        <v>VAKUM TEST</v>
      </c>
      <c r="SP29" s="43">
        <v>230</v>
      </c>
      <c r="SQ29" s="43">
        <v>4</v>
      </c>
      <c r="SR29" s="43">
        <v>7.5</v>
      </c>
      <c r="SS29" s="42">
        <f>IF(SQ29=0," ",(VLOOKUP(SQ29,PROTOKOL!$A$1:$E$29,2,FALSE))*SR29)</f>
        <v>150</v>
      </c>
      <c r="ST29" s="175">
        <f t="shared" si="46"/>
        <v>80</v>
      </c>
      <c r="SU29" s="212">
        <f>IF(SQ29=0," ",VLOOKUP(SQ29,PROTOKOL!$A:$E,5,FALSE))</f>
        <v>0.44947554687499996</v>
      </c>
      <c r="SV29" s="176" t="s">
        <v>142</v>
      </c>
      <c r="SW29" s="177">
        <f t="shared" si="139"/>
        <v>35.958043749999995</v>
      </c>
      <c r="SX29" s="217" t="str">
        <f>IF(SZ29=0," ",VLOOKUP(SZ29,PROTOKOL!$A:$F,6,FALSE))</f>
        <v xml:space="preserve"> </v>
      </c>
      <c r="SY29" s="43"/>
      <c r="SZ29" s="43"/>
      <c r="TA29" s="43"/>
      <c r="TB29" s="91" t="str">
        <f>IF(SZ29=0," ",(VLOOKUP(SZ29,PROTOKOL!$A$1:$E$29,2,FALSE))*TA29)</f>
        <v xml:space="preserve"> </v>
      </c>
      <c r="TC29" s="175" t="str">
        <f t="shared" si="47"/>
        <v xml:space="preserve"> </v>
      </c>
      <c r="TD29" s="176" t="str">
        <f>IF(SZ29=0," ",VLOOKUP(SZ29,PROTOKOL!$A:$E,5,FALSE))</f>
        <v xml:space="preserve"> </v>
      </c>
      <c r="TE29" s="212" t="str">
        <f t="shared" si="200"/>
        <v xml:space="preserve"> </v>
      </c>
      <c r="TF29" s="176">
        <f t="shared" si="141"/>
        <v>0</v>
      </c>
      <c r="TG29" s="177" t="str">
        <f t="shared" si="142"/>
        <v xml:space="preserve"> </v>
      </c>
      <c r="TI29" s="173">
        <v>3</v>
      </c>
      <c r="TJ29" s="231">
        <v>3</v>
      </c>
      <c r="TK29" s="174" t="s">
        <v>143</v>
      </c>
      <c r="TL29" s="43"/>
      <c r="TM29" s="43"/>
      <c r="TN29" s="43"/>
      <c r="TO29" s="42" t="str">
        <f>IF(TM29=0," ",(VLOOKUP(TM29,PROTOKOL!$A$1:$E$29,2,FALSE))*TN29)</f>
        <v xml:space="preserve"> </v>
      </c>
      <c r="TP29" s="175" t="str">
        <f t="shared" si="48"/>
        <v xml:space="preserve"> </v>
      </c>
      <c r="TQ29" s="212" t="str">
        <f>IF(TM29=0," ",VLOOKUP(TM29,PROTOKOL!$A:$E,5,FALSE))</f>
        <v xml:space="preserve"> </v>
      </c>
      <c r="TR29" s="176" t="s">
        <v>142</v>
      </c>
      <c r="TS29" s="177" t="str">
        <f t="shared" si="143"/>
        <v xml:space="preserve"> </v>
      </c>
      <c r="TT29" s="217" t="str">
        <f>IF(TV29=0," ",VLOOKUP(TV29,PROTOKOL!$A:$F,6,FALSE))</f>
        <v xml:space="preserve"> </v>
      </c>
      <c r="TU29" s="43"/>
      <c r="TV29" s="43"/>
      <c r="TW29" s="43"/>
      <c r="TX29" s="91" t="str">
        <f>IF(TV29=0," ",(VLOOKUP(TV29,PROTOKOL!$A$1:$E$29,2,FALSE))*TW29)</f>
        <v xml:space="preserve"> </v>
      </c>
      <c r="TY29" s="175" t="str">
        <f t="shared" si="49"/>
        <v xml:space="preserve"> </v>
      </c>
      <c r="TZ29" s="176" t="str">
        <f>IF(TV29=0," ",VLOOKUP(TV29,PROTOKOL!$A:$E,5,FALSE))</f>
        <v xml:space="preserve"> </v>
      </c>
      <c r="UA29" s="212" t="str">
        <f t="shared" si="201"/>
        <v xml:space="preserve"> </v>
      </c>
      <c r="UB29" s="176">
        <f t="shared" si="145"/>
        <v>0</v>
      </c>
      <c r="UC29" s="177" t="str">
        <f t="shared" si="146"/>
        <v xml:space="preserve"> </v>
      </c>
      <c r="UE29" s="173">
        <v>3</v>
      </c>
      <c r="UF29" s="231">
        <v>3</v>
      </c>
      <c r="UG29" s="174" t="str">
        <f>IF(UI29=0," ",VLOOKUP(UI29,PROTOKOL!$A:$F,6,FALSE))</f>
        <v>SIZDIRMAZLIK TAMİR</v>
      </c>
      <c r="UH29" s="43">
        <v>121</v>
      </c>
      <c r="UI29" s="43">
        <v>12</v>
      </c>
      <c r="UJ29" s="43">
        <v>7.5</v>
      </c>
      <c r="UK29" s="42">
        <f>IF(UI29=0," ",(VLOOKUP(UI29,PROTOKOL!$A$1:$E$29,2,FALSE))*UJ29)</f>
        <v>78</v>
      </c>
      <c r="UL29" s="175">
        <f t="shared" si="50"/>
        <v>43</v>
      </c>
      <c r="UM29" s="212">
        <f>IF(UI29=0," ",VLOOKUP(UI29,PROTOKOL!$A:$E,5,FALSE))</f>
        <v>0.8561438988095238</v>
      </c>
      <c r="UN29" s="176" t="s">
        <v>142</v>
      </c>
      <c r="UO29" s="177">
        <f t="shared" si="147"/>
        <v>36.814187648809522</v>
      </c>
      <c r="UP29" s="217" t="str">
        <f>IF(UR29=0," ",VLOOKUP(UR29,PROTOKOL!$A:$F,6,FALSE))</f>
        <v xml:space="preserve"> </v>
      </c>
      <c r="UQ29" s="43"/>
      <c r="UR29" s="43"/>
      <c r="US29" s="43"/>
      <c r="UT29" s="91" t="str">
        <f>IF(UR29=0," ",(VLOOKUP(UR29,PROTOKOL!$A$1:$E$29,2,FALSE))*US29)</f>
        <v xml:space="preserve"> </v>
      </c>
      <c r="UU29" s="175" t="str">
        <f t="shared" si="51"/>
        <v xml:space="preserve"> </v>
      </c>
      <c r="UV29" s="176" t="str">
        <f>IF(UR29=0," ",VLOOKUP(UR29,PROTOKOL!$A:$E,5,FALSE))</f>
        <v xml:space="preserve"> </v>
      </c>
      <c r="UW29" s="212" t="str">
        <f t="shared" si="202"/>
        <v xml:space="preserve"> </v>
      </c>
      <c r="UX29" s="176">
        <f t="shared" si="149"/>
        <v>0</v>
      </c>
      <c r="UY29" s="177" t="str">
        <f t="shared" si="150"/>
        <v xml:space="preserve"> </v>
      </c>
      <c r="VA29" s="173">
        <v>3</v>
      </c>
      <c r="VB29" s="231">
        <v>3</v>
      </c>
      <c r="VC29" s="174" t="str">
        <f>IF(VE29=0," ",VLOOKUP(VE29,PROTOKOL!$A:$F,6,FALSE))</f>
        <v>VAKUM TEST</v>
      </c>
      <c r="VD29" s="43">
        <v>172</v>
      </c>
      <c r="VE29" s="43">
        <v>4</v>
      </c>
      <c r="VF29" s="43">
        <v>5.5</v>
      </c>
      <c r="VG29" s="42">
        <f>IF(VE29=0," ",(VLOOKUP(VE29,PROTOKOL!$A$1:$E$29,2,FALSE))*VF29)</f>
        <v>110</v>
      </c>
      <c r="VH29" s="175">
        <f t="shared" si="52"/>
        <v>62</v>
      </c>
      <c r="VI29" s="212">
        <f>IF(VE29=0," ",VLOOKUP(VE29,PROTOKOL!$A:$E,5,FALSE))</f>
        <v>0.44947554687499996</v>
      </c>
      <c r="VJ29" s="176" t="s">
        <v>142</v>
      </c>
      <c r="VK29" s="177">
        <f t="shared" si="151"/>
        <v>27.867483906249998</v>
      </c>
      <c r="VL29" s="217" t="str">
        <f>IF(VN29=0," ",VLOOKUP(VN29,PROTOKOL!$A:$F,6,FALSE))</f>
        <v xml:space="preserve"> </v>
      </c>
      <c r="VM29" s="43"/>
      <c r="VN29" s="43"/>
      <c r="VO29" s="43"/>
      <c r="VP29" s="91" t="str">
        <f>IF(VN29=0," ",(VLOOKUP(VN29,PROTOKOL!$A$1:$E$29,2,FALSE))*VO29)</f>
        <v xml:space="preserve"> </v>
      </c>
      <c r="VQ29" s="175" t="str">
        <f t="shared" si="53"/>
        <v xml:space="preserve"> </v>
      </c>
      <c r="VR29" s="176" t="str">
        <f>IF(VN29=0," ",VLOOKUP(VN29,PROTOKOL!$A:$E,5,FALSE))</f>
        <v xml:space="preserve"> </v>
      </c>
      <c r="VS29" s="212" t="str">
        <f t="shared" si="203"/>
        <v xml:space="preserve"> </v>
      </c>
      <c r="VT29" s="176">
        <f t="shared" si="153"/>
        <v>0</v>
      </c>
      <c r="VU29" s="177" t="str">
        <f t="shared" si="154"/>
        <v xml:space="preserve"> </v>
      </c>
      <c r="VW29" s="173">
        <v>3</v>
      </c>
      <c r="VX29" s="231">
        <v>3</v>
      </c>
      <c r="VY29" s="174" t="s">
        <v>32</v>
      </c>
      <c r="VZ29" s="43"/>
      <c r="WA29" s="43"/>
      <c r="WB29" s="43"/>
      <c r="WC29" s="42" t="str">
        <f>IF(WA29=0," ",(VLOOKUP(WA29,PROTOKOL!$A$1:$E$29,2,FALSE))*WB29)</f>
        <v xml:space="preserve"> </v>
      </c>
      <c r="WD29" s="175" t="str">
        <f t="shared" si="54"/>
        <v xml:space="preserve"> </v>
      </c>
      <c r="WE29" s="212" t="str">
        <f>IF(WA29=0," ",VLOOKUP(WA29,PROTOKOL!$A:$E,5,FALSE))</f>
        <v xml:space="preserve"> </v>
      </c>
      <c r="WF29" s="176" t="s">
        <v>142</v>
      </c>
      <c r="WG29" s="177" t="str">
        <f t="shared" si="155"/>
        <v xml:space="preserve"> </v>
      </c>
      <c r="WH29" s="217" t="str">
        <f>IF(WJ29=0," ",VLOOKUP(WJ29,PROTOKOL!$A:$F,6,FALSE))</f>
        <v xml:space="preserve"> </v>
      </c>
      <c r="WI29" s="43"/>
      <c r="WJ29" s="43"/>
      <c r="WK29" s="43"/>
      <c r="WL29" s="91" t="str">
        <f>IF(WJ29=0," ",(VLOOKUP(WJ29,PROTOKOL!$A$1:$E$29,2,FALSE))*WK29)</f>
        <v xml:space="preserve"> </v>
      </c>
      <c r="WM29" s="175" t="str">
        <f t="shared" si="55"/>
        <v xml:space="preserve"> </v>
      </c>
      <c r="WN29" s="176" t="str">
        <f>IF(WJ29=0," ",VLOOKUP(WJ29,PROTOKOL!$A:$E,5,FALSE))</f>
        <v xml:space="preserve"> </v>
      </c>
      <c r="WO29" s="212" t="str">
        <f t="shared" si="204"/>
        <v xml:space="preserve"> </v>
      </c>
      <c r="WP29" s="176">
        <f t="shared" si="157"/>
        <v>0</v>
      </c>
      <c r="WQ29" s="177" t="str">
        <f t="shared" si="158"/>
        <v xml:space="preserve"> </v>
      </c>
      <c r="WS29" s="173">
        <v>3</v>
      </c>
      <c r="WT29" s="231">
        <v>3</v>
      </c>
      <c r="WU29" s="174" t="str">
        <f>IF(WW29=0," ",VLOOKUP(WW29,PROTOKOL!$A:$F,6,FALSE))</f>
        <v>PERDE KESME SULU SİST.</v>
      </c>
      <c r="WV29" s="43">
        <v>150</v>
      </c>
      <c r="WW29" s="43">
        <v>8</v>
      </c>
      <c r="WX29" s="43">
        <v>7.5</v>
      </c>
      <c r="WY29" s="42">
        <f>IF(WW29=0," ",(VLOOKUP(WW29,PROTOKOL!$A$1:$E$29,2,FALSE))*WX29)</f>
        <v>98</v>
      </c>
      <c r="WZ29" s="175">
        <f t="shared" si="56"/>
        <v>52</v>
      </c>
      <c r="XA29" s="212">
        <f>IF(WW29=0," ",VLOOKUP(WW29,PROTOKOL!$A:$E,5,FALSE))</f>
        <v>0.69150084134615386</v>
      </c>
      <c r="XB29" s="176" t="s">
        <v>142</v>
      </c>
      <c r="XC29" s="177">
        <f t="shared" si="159"/>
        <v>35.958043750000002</v>
      </c>
      <c r="XD29" s="217" t="str">
        <f>IF(XF29=0," ",VLOOKUP(XF29,PROTOKOL!$A:$F,6,FALSE))</f>
        <v xml:space="preserve"> </v>
      </c>
      <c r="XE29" s="43"/>
      <c r="XF29" s="43"/>
      <c r="XG29" s="43"/>
      <c r="XH29" s="91" t="str">
        <f>IF(XF29=0," ",(VLOOKUP(XF29,PROTOKOL!$A$1:$E$29,2,FALSE))*XG29)</f>
        <v xml:space="preserve"> </v>
      </c>
      <c r="XI29" s="175" t="str">
        <f t="shared" si="57"/>
        <v xml:space="preserve"> </v>
      </c>
      <c r="XJ29" s="176" t="str">
        <f>IF(XF29=0," ",VLOOKUP(XF29,PROTOKOL!$A:$E,5,FALSE))</f>
        <v xml:space="preserve"> </v>
      </c>
      <c r="XK29" s="212" t="str">
        <f t="shared" si="205"/>
        <v xml:space="preserve"> </v>
      </c>
      <c r="XL29" s="176">
        <f t="shared" si="161"/>
        <v>0</v>
      </c>
      <c r="XM29" s="177" t="str">
        <f t="shared" si="162"/>
        <v xml:space="preserve"> </v>
      </c>
      <c r="XO29" s="173">
        <v>3</v>
      </c>
      <c r="XP29" s="231">
        <v>3</v>
      </c>
      <c r="XQ29" s="174" t="str">
        <f>IF(XS29=0," ",VLOOKUP(XS29,PROTOKOL!$A:$F,6,FALSE))</f>
        <v>WNZL. YERD.KLZ. TAŞLAMA</v>
      </c>
      <c r="XR29" s="43">
        <v>190</v>
      </c>
      <c r="XS29" s="43">
        <v>2</v>
      </c>
      <c r="XT29" s="43">
        <v>7.5</v>
      </c>
      <c r="XU29" s="42">
        <f>IF(XS29=0," ",(VLOOKUP(XS29,PROTOKOL!$A$1:$E$29,2,FALSE))*XT29)</f>
        <v>124.00000000000001</v>
      </c>
      <c r="XV29" s="175">
        <f t="shared" si="58"/>
        <v>65.999999999999986</v>
      </c>
      <c r="XW29" s="212">
        <f>IF(XS29=0," ",VLOOKUP(XS29,PROTOKOL!$A:$E,5,FALSE))</f>
        <v>0.54481884469696984</v>
      </c>
      <c r="XX29" s="176" t="s">
        <v>142</v>
      </c>
      <c r="XY29" s="177">
        <f t="shared" si="163"/>
        <v>35.958043750000002</v>
      </c>
      <c r="XZ29" s="217" t="str">
        <f>IF(YB29=0," ",VLOOKUP(YB29,PROTOKOL!$A:$F,6,FALSE))</f>
        <v xml:space="preserve"> </v>
      </c>
      <c r="YA29" s="43"/>
      <c r="YB29" s="43"/>
      <c r="YC29" s="43"/>
      <c r="YD29" s="91" t="str">
        <f>IF(YB29=0," ",(VLOOKUP(YB29,PROTOKOL!$A$1:$E$29,2,FALSE))*YC29)</f>
        <v xml:space="preserve"> </v>
      </c>
      <c r="YE29" s="175" t="str">
        <f t="shared" si="59"/>
        <v xml:space="preserve"> </v>
      </c>
      <c r="YF29" s="176" t="str">
        <f>IF(YB29=0," ",VLOOKUP(YB29,PROTOKOL!$A:$E,5,FALSE))</f>
        <v xml:space="preserve"> </v>
      </c>
      <c r="YG29" s="212" t="str">
        <f t="shared" si="206"/>
        <v xml:space="preserve"> </v>
      </c>
      <c r="YH29" s="176">
        <f t="shared" si="165"/>
        <v>0</v>
      </c>
      <c r="YI29" s="177" t="str">
        <f t="shared" si="166"/>
        <v xml:space="preserve"> </v>
      </c>
    </row>
    <row r="30" spans="1:659" ht="13.8">
      <c r="A30" s="173">
        <v>3</v>
      </c>
      <c r="B30" s="229"/>
      <c r="C30" s="174" t="str">
        <f>IF(E30=0," ",VLOOKUP(E30,PROTOKOL!$A:$F,6,FALSE))</f>
        <v xml:space="preserve"> </v>
      </c>
      <c r="D30" s="43"/>
      <c r="E30" s="43"/>
      <c r="F30" s="43"/>
      <c r="G30" s="42" t="str">
        <f>IF(E30=0," ",(VLOOKUP(E30,PROTOKOL!$A$1:$E$29,2,FALSE))*F30)</f>
        <v xml:space="preserve"> </v>
      </c>
      <c r="H30" s="175" t="str">
        <f t="shared" si="0"/>
        <v xml:space="preserve"> </v>
      </c>
      <c r="I30" s="212" t="str">
        <f>IF(E30=0," ",VLOOKUP(E30,PROTOKOL!$A:$E,5,FALSE))</f>
        <v xml:space="preserve"> </v>
      </c>
      <c r="J30" s="176" t="s">
        <v>142</v>
      </c>
      <c r="K30" s="177" t="str">
        <f t="shared" si="60"/>
        <v xml:space="preserve"> </v>
      </c>
      <c r="L30" s="217" t="str">
        <f>IF(N30=0," ",VLOOKUP(N30,PROTOKOL!$A:$F,6,FALSE))</f>
        <v xml:space="preserve"> </v>
      </c>
      <c r="M30" s="43"/>
      <c r="N30" s="43"/>
      <c r="O30" s="43"/>
      <c r="P30" s="91" t="str">
        <f>IF(N30=0," ",(VLOOKUP(N30,PROTOKOL!$A$1:$E$29,2,FALSE))*O30)</f>
        <v xml:space="preserve"> </v>
      </c>
      <c r="Q30" s="175" t="str">
        <f t="shared" si="1"/>
        <v xml:space="preserve"> </v>
      </c>
      <c r="R30" s="176" t="str">
        <f>IF(N30=0," ",VLOOKUP(N30,PROTOKOL!$A:$E,5,FALSE))</f>
        <v xml:space="preserve"> </v>
      </c>
      <c r="S30" s="212" t="str">
        <f t="shared" si="61"/>
        <v xml:space="preserve"> </v>
      </c>
      <c r="T30" s="176">
        <f t="shared" si="62"/>
        <v>0</v>
      </c>
      <c r="U30" s="177" t="str">
        <f t="shared" si="63"/>
        <v xml:space="preserve"> </v>
      </c>
      <c r="W30" s="173">
        <v>3</v>
      </c>
      <c r="X30" s="229"/>
      <c r="Y30" s="174" t="str">
        <f>IF(AA30=0," ",VLOOKUP(AA30,PROTOKOL!$A:$F,6,FALSE))</f>
        <v>ÜRÜN KONTROL</v>
      </c>
      <c r="Z30" s="43">
        <v>1</v>
      </c>
      <c r="AA30" s="43">
        <v>20</v>
      </c>
      <c r="AB30" s="43">
        <v>2.5</v>
      </c>
      <c r="AC30" s="42">
        <f>IF(AA30=0," ",(VLOOKUP(AA30,PROTOKOL!$A$1:$E$29,2,FALSE))*AB30)</f>
        <v>0</v>
      </c>
      <c r="AD30" s="175">
        <f t="shared" si="2"/>
        <v>1</v>
      </c>
      <c r="AE30" s="212" t="e">
        <f>IF(AA30=0," ",VLOOKUP(AA30,PROTOKOL!$A:$E,5,FALSE))</f>
        <v>#DIV/0!</v>
      </c>
      <c r="AF30" s="176" t="s">
        <v>142</v>
      </c>
      <c r="AG30" s="177" t="e">
        <f>IF(AA30=0," ",(AE30*AD30))/7.5*2.5</f>
        <v>#DIV/0!</v>
      </c>
      <c r="AH30" s="217" t="str">
        <f>IF(AJ30=0," ",VLOOKUP(AJ30,PROTOKOL!$A:$F,6,FALSE))</f>
        <v xml:space="preserve"> </v>
      </c>
      <c r="AI30" s="43"/>
      <c r="AJ30" s="43"/>
      <c r="AK30" s="43"/>
      <c r="AL30" s="91" t="str">
        <f>IF(AJ30=0," ",(VLOOKUP(AJ30,PROTOKOL!$A$1:$E$29,2,FALSE))*AK30)</f>
        <v xml:space="preserve"> </v>
      </c>
      <c r="AM30" s="175" t="str">
        <f t="shared" si="3"/>
        <v xml:space="preserve"> </v>
      </c>
      <c r="AN30" s="176" t="str">
        <f>IF(AJ30=0," ",VLOOKUP(AJ30,PROTOKOL!$A:$E,5,FALSE))</f>
        <v xml:space="preserve"> </v>
      </c>
      <c r="AO30" s="212" t="str">
        <f t="shared" si="180"/>
        <v xml:space="preserve"> </v>
      </c>
      <c r="AP30" s="176">
        <f t="shared" si="65"/>
        <v>0</v>
      </c>
      <c r="AQ30" s="177" t="str">
        <f t="shared" si="66"/>
        <v xml:space="preserve"> </v>
      </c>
      <c r="AS30" s="173">
        <v>3</v>
      </c>
      <c r="AT30" s="229"/>
      <c r="AU30" s="174" t="str">
        <f>IF(AW30=0," ",VLOOKUP(AW30,PROTOKOL!$A:$F,6,FALSE))</f>
        <v xml:space="preserve"> </v>
      </c>
      <c r="AV30" s="43"/>
      <c r="AW30" s="43"/>
      <c r="AX30" s="43"/>
      <c r="AY30" s="42" t="str">
        <f>IF(AW30=0," ",(VLOOKUP(AW30,PROTOKOL!$A$1:$E$29,2,FALSE))*AX30)</f>
        <v xml:space="preserve"> </v>
      </c>
      <c r="AZ30" s="175" t="str">
        <f t="shared" si="4"/>
        <v xml:space="preserve"> </v>
      </c>
      <c r="BA30" s="212" t="str">
        <f>IF(AW30=0," ",VLOOKUP(AW30,PROTOKOL!$A:$E,5,FALSE))</f>
        <v xml:space="preserve"> </v>
      </c>
      <c r="BB30" s="176" t="s">
        <v>142</v>
      </c>
      <c r="BC30" s="177" t="str">
        <f t="shared" si="168"/>
        <v xml:space="preserve"> </v>
      </c>
      <c r="BD30" s="217" t="str">
        <f>IF(BF30=0," ",VLOOKUP(BF30,PROTOKOL!$A:$F,6,FALSE))</f>
        <v xml:space="preserve"> </v>
      </c>
      <c r="BE30" s="43"/>
      <c r="BF30" s="43"/>
      <c r="BG30" s="43"/>
      <c r="BH30" s="91" t="str">
        <f>IF(BF30=0," ",(VLOOKUP(BF30,PROTOKOL!$A$1:$E$29,2,FALSE))*BG30)</f>
        <v xml:space="preserve"> </v>
      </c>
      <c r="BI30" s="175" t="str">
        <f t="shared" si="5"/>
        <v xml:space="preserve"> </v>
      </c>
      <c r="BJ30" s="176" t="str">
        <f>IF(BF30=0," ",VLOOKUP(BF30,PROTOKOL!$A:$E,5,FALSE))</f>
        <v xml:space="preserve"> </v>
      </c>
      <c r="BK30" s="212" t="str">
        <f t="shared" si="181"/>
        <v xml:space="preserve"> </v>
      </c>
      <c r="BL30" s="176">
        <f t="shared" si="67"/>
        <v>0</v>
      </c>
      <c r="BM30" s="177" t="str">
        <f t="shared" si="68"/>
        <v xml:space="preserve"> </v>
      </c>
      <c r="BO30" s="173">
        <v>3</v>
      </c>
      <c r="BP30" s="229"/>
      <c r="BQ30" s="174" t="str">
        <f>IF(BS30=0," ",VLOOKUP(BS30,PROTOKOL!$A:$F,6,FALSE))</f>
        <v>KOKU TESTİ</v>
      </c>
      <c r="BR30" s="43">
        <v>1</v>
      </c>
      <c r="BS30" s="43">
        <v>17</v>
      </c>
      <c r="BT30" s="43">
        <v>1</v>
      </c>
      <c r="BU30" s="42">
        <f>IF(BS30=0," ",(VLOOKUP(BS30,PROTOKOL!$A$1:$E$29,2,FALSE))*BT30)</f>
        <v>0</v>
      </c>
      <c r="BV30" s="175">
        <f t="shared" si="6"/>
        <v>1</v>
      </c>
      <c r="BW30" s="212" t="e">
        <f>IF(BS30=0," ",VLOOKUP(BS30,PROTOKOL!$A:$E,5,FALSE))</f>
        <v>#DIV/0!</v>
      </c>
      <c r="BX30" s="176" t="s">
        <v>142</v>
      </c>
      <c r="BY30" s="177" t="e">
        <f>IF(BS30=0," ",(BW30*BV30))/7.5*1</f>
        <v>#DIV/0!</v>
      </c>
      <c r="BZ30" s="217" t="str">
        <f>IF(CB30=0," ",VLOOKUP(CB30,PROTOKOL!$A:$F,6,FALSE))</f>
        <v xml:space="preserve"> </v>
      </c>
      <c r="CA30" s="43"/>
      <c r="CB30" s="43"/>
      <c r="CC30" s="43"/>
      <c r="CD30" s="91" t="str">
        <f>IF(CB30=0," ",(VLOOKUP(CB30,PROTOKOL!$A$1:$E$29,2,FALSE))*CC30)</f>
        <v xml:space="preserve"> </v>
      </c>
      <c r="CE30" s="175" t="str">
        <f t="shared" si="7"/>
        <v xml:space="preserve"> </v>
      </c>
      <c r="CF30" s="176" t="str">
        <f>IF(CB30=0," ",VLOOKUP(CB30,PROTOKOL!$A:$E,5,FALSE))</f>
        <v xml:space="preserve"> </v>
      </c>
      <c r="CG30" s="212" t="str">
        <f t="shared" si="207"/>
        <v xml:space="preserve"> </v>
      </c>
      <c r="CH30" s="176">
        <f t="shared" si="70"/>
        <v>0</v>
      </c>
      <c r="CI30" s="177" t="str">
        <f t="shared" si="71"/>
        <v xml:space="preserve"> </v>
      </c>
      <c r="CK30" s="173">
        <v>3</v>
      </c>
      <c r="CL30" s="229"/>
      <c r="CM30" s="174" t="str">
        <f>IF(CO30=0," ",VLOOKUP(CO30,PROTOKOL!$A:$F,6,FALSE))</f>
        <v xml:space="preserve"> </v>
      </c>
      <c r="CN30" s="43"/>
      <c r="CO30" s="43"/>
      <c r="CP30" s="43"/>
      <c r="CQ30" s="42" t="str">
        <f>IF(CO30=0," ",(VLOOKUP(CO30,PROTOKOL!$A$1:$E$29,2,FALSE))*CP30)</f>
        <v xml:space="preserve"> </v>
      </c>
      <c r="CR30" s="175" t="str">
        <f t="shared" si="8"/>
        <v xml:space="preserve"> </v>
      </c>
      <c r="CS30" s="212" t="str">
        <f>IF(CO30=0," ",VLOOKUP(CO30,PROTOKOL!$A:$E,5,FALSE))</f>
        <v xml:space="preserve"> </v>
      </c>
      <c r="CT30" s="176" t="s">
        <v>142</v>
      </c>
      <c r="CU30" s="177" t="str">
        <f t="shared" si="171"/>
        <v xml:space="preserve"> </v>
      </c>
      <c r="CV30" s="217" t="str">
        <f>IF(CX30=0," ",VLOOKUP(CX30,PROTOKOL!$A:$F,6,FALSE))</f>
        <v xml:space="preserve"> </v>
      </c>
      <c r="CW30" s="43"/>
      <c r="CX30" s="43"/>
      <c r="CY30" s="43"/>
      <c r="CZ30" s="91" t="str">
        <f>IF(CX30=0," ",(VLOOKUP(CX30,PROTOKOL!$A$1:$E$29,2,FALSE))*CY30)</f>
        <v xml:space="preserve"> </v>
      </c>
      <c r="DA30" s="175" t="str">
        <f t="shared" si="9"/>
        <v xml:space="preserve"> </v>
      </c>
      <c r="DB30" s="176" t="str">
        <f>IF(CX30=0," ",VLOOKUP(CX30,PROTOKOL!$A:$E,5,FALSE))</f>
        <v xml:space="preserve"> </v>
      </c>
      <c r="DC30" s="212" t="str">
        <f t="shared" si="182"/>
        <v xml:space="preserve"> </v>
      </c>
      <c r="DD30" s="176">
        <f t="shared" si="73"/>
        <v>0</v>
      </c>
      <c r="DE30" s="177" t="str">
        <f t="shared" si="74"/>
        <v xml:space="preserve"> </v>
      </c>
      <c r="DG30" s="173">
        <v>3</v>
      </c>
      <c r="DH30" s="229"/>
      <c r="DI30" s="174" t="str">
        <f>IF(DK30=0," ",VLOOKUP(DK30,PROTOKOL!$A:$F,6,FALSE))</f>
        <v xml:space="preserve"> </v>
      </c>
      <c r="DJ30" s="43"/>
      <c r="DK30" s="43"/>
      <c r="DL30" s="43"/>
      <c r="DM30" s="42" t="str">
        <f>IF(DK30=0," ",(VLOOKUP(DK30,PROTOKOL!$A$1:$E$29,2,FALSE))*DL30)</f>
        <v xml:space="preserve"> </v>
      </c>
      <c r="DN30" s="175" t="str">
        <f t="shared" si="10"/>
        <v xml:space="preserve"> </v>
      </c>
      <c r="DO30" s="212" t="str">
        <f>IF(DK30=0," ",VLOOKUP(DK30,PROTOKOL!$A:$E,5,FALSE))</f>
        <v xml:space="preserve"> </v>
      </c>
      <c r="DP30" s="176" t="s">
        <v>142</v>
      </c>
      <c r="DQ30" s="177" t="str">
        <f t="shared" si="75"/>
        <v xml:space="preserve"> </v>
      </c>
      <c r="DR30" s="217" t="str">
        <f>IF(DT30=0," ",VLOOKUP(DT30,PROTOKOL!$A:$F,6,FALSE))</f>
        <v xml:space="preserve"> </v>
      </c>
      <c r="DS30" s="43"/>
      <c r="DT30" s="43"/>
      <c r="DU30" s="43"/>
      <c r="DV30" s="91" t="str">
        <f>IF(DT30=0," ",(VLOOKUP(DT30,PROTOKOL!$A$1:$E$29,2,FALSE))*DU30)</f>
        <v xml:space="preserve"> </v>
      </c>
      <c r="DW30" s="175" t="str">
        <f t="shared" si="11"/>
        <v xml:space="preserve"> </v>
      </c>
      <c r="DX30" s="176" t="str">
        <f>IF(DT30=0," ",VLOOKUP(DT30,PROTOKOL!$A:$E,5,FALSE))</f>
        <v xml:space="preserve"> </v>
      </c>
      <c r="DY30" s="212" t="str">
        <f t="shared" si="183"/>
        <v xml:space="preserve"> </v>
      </c>
      <c r="DZ30" s="176">
        <f t="shared" si="77"/>
        <v>0</v>
      </c>
      <c r="EA30" s="177" t="str">
        <f t="shared" si="78"/>
        <v xml:space="preserve"> </v>
      </c>
      <c r="EC30" s="173">
        <v>3</v>
      </c>
      <c r="ED30" s="229"/>
      <c r="EE30" s="174" t="str">
        <f>IF(EG30=0," ",VLOOKUP(EG30,PROTOKOL!$A:$F,6,FALSE))</f>
        <v xml:space="preserve"> </v>
      </c>
      <c r="EF30" s="43"/>
      <c r="EG30" s="43"/>
      <c r="EH30" s="43"/>
      <c r="EI30" s="42" t="str">
        <f>IF(EG30=0," ",(VLOOKUP(EG30,PROTOKOL!$A$1:$E$29,2,FALSE))*EH30)</f>
        <v xml:space="preserve"> </v>
      </c>
      <c r="EJ30" s="175" t="str">
        <f t="shared" si="12"/>
        <v xml:space="preserve"> </v>
      </c>
      <c r="EK30" s="212" t="str">
        <f>IF(EG30=0," ",VLOOKUP(EG30,PROTOKOL!$A:$E,5,FALSE))</f>
        <v xml:space="preserve"> </v>
      </c>
      <c r="EL30" s="176" t="s">
        <v>142</v>
      </c>
      <c r="EM30" s="177" t="str">
        <f t="shared" si="79"/>
        <v xml:space="preserve"> </v>
      </c>
      <c r="EN30" s="217" t="str">
        <f>IF(EP30=0," ",VLOOKUP(EP30,PROTOKOL!$A:$F,6,FALSE))</f>
        <v xml:space="preserve"> </v>
      </c>
      <c r="EO30" s="43"/>
      <c r="EP30" s="43"/>
      <c r="EQ30" s="43"/>
      <c r="ER30" s="91" t="str">
        <f>IF(EP30=0," ",(VLOOKUP(EP30,PROTOKOL!$A$1:$E$29,2,FALSE))*EQ30)</f>
        <v xml:space="preserve"> </v>
      </c>
      <c r="ES30" s="175" t="str">
        <f t="shared" si="13"/>
        <v xml:space="preserve"> </v>
      </c>
      <c r="ET30" s="176" t="str">
        <f>IF(EP30=0," ",VLOOKUP(EP30,PROTOKOL!$A:$E,5,FALSE))</f>
        <v xml:space="preserve"> </v>
      </c>
      <c r="EU30" s="212" t="str">
        <f t="shared" si="184"/>
        <v xml:space="preserve"> </v>
      </c>
      <c r="EV30" s="176">
        <f t="shared" si="81"/>
        <v>0</v>
      </c>
      <c r="EW30" s="177" t="str">
        <f t="shared" si="82"/>
        <v xml:space="preserve"> </v>
      </c>
      <c r="EY30" s="173">
        <v>3</v>
      </c>
      <c r="EZ30" s="229"/>
      <c r="FA30" s="174" t="str">
        <f>IF(FC30=0," ",VLOOKUP(FC30,PROTOKOL!$A:$F,6,FALSE))</f>
        <v xml:space="preserve"> </v>
      </c>
      <c r="FB30" s="43"/>
      <c r="FC30" s="43"/>
      <c r="FD30" s="43"/>
      <c r="FE30" s="42" t="str">
        <f>IF(FC30=0," ",(VLOOKUP(FC30,PROTOKOL!$A$1:$E$29,2,FALSE))*FD30)</f>
        <v xml:space="preserve"> </v>
      </c>
      <c r="FF30" s="175" t="str">
        <f t="shared" si="14"/>
        <v xml:space="preserve"> </v>
      </c>
      <c r="FG30" s="212" t="str">
        <f>IF(FC30=0," ",VLOOKUP(FC30,PROTOKOL!$A:$E,5,FALSE))</f>
        <v xml:space="preserve"> </v>
      </c>
      <c r="FH30" s="176" t="s">
        <v>142</v>
      </c>
      <c r="FI30" s="177" t="str">
        <f t="shared" si="83"/>
        <v xml:space="preserve"> </v>
      </c>
      <c r="FJ30" s="217" t="str">
        <f>IF(FL30=0," ",VLOOKUP(FL30,PROTOKOL!$A:$F,6,FALSE))</f>
        <v xml:space="preserve"> </v>
      </c>
      <c r="FK30" s="43"/>
      <c r="FL30" s="43"/>
      <c r="FM30" s="43"/>
      <c r="FN30" s="91" t="str">
        <f>IF(FL30=0," ",(VLOOKUP(FL30,PROTOKOL!$A$1:$E$29,2,FALSE))*FM30)</f>
        <v xml:space="preserve"> </v>
      </c>
      <c r="FO30" s="175" t="str">
        <f t="shared" si="15"/>
        <v xml:space="preserve"> </v>
      </c>
      <c r="FP30" s="176" t="str">
        <f>IF(FL30=0," ",VLOOKUP(FL30,PROTOKOL!$A:$E,5,FALSE))</f>
        <v xml:space="preserve"> </v>
      </c>
      <c r="FQ30" s="212" t="str">
        <f t="shared" si="185"/>
        <v xml:space="preserve"> </v>
      </c>
      <c r="FR30" s="176">
        <f t="shared" si="85"/>
        <v>0</v>
      </c>
      <c r="FS30" s="177" t="str">
        <f t="shared" si="86"/>
        <v xml:space="preserve"> </v>
      </c>
      <c r="FU30" s="173">
        <v>3</v>
      </c>
      <c r="FV30" s="229"/>
      <c r="FW30" s="174" t="str">
        <f>IF(FY30=0," ",VLOOKUP(FY30,PROTOKOL!$A:$F,6,FALSE))</f>
        <v xml:space="preserve"> </v>
      </c>
      <c r="FX30" s="43"/>
      <c r="FY30" s="43"/>
      <c r="FZ30" s="43"/>
      <c r="GA30" s="42" t="str">
        <f>IF(FY30=0," ",(VLOOKUP(FY30,PROTOKOL!$A$1:$E$29,2,FALSE))*FZ30)</f>
        <v xml:space="preserve"> </v>
      </c>
      <c r="GB30" s="175" t="str">
        <f t="shared" si="16"/>
        <v xml:space="preserve"> </v>
      </c>
      <c r="GC30" s="212" t="str">
        <f>IF(FY30=0," ",VLOOKUP(FY30,PROTOKOL!$A:$E,5,FALSE))</f>
        <v xml:space="preserve"> </v>
      </c>
      <c r="GD30" s="176" t="s">
        <v>142</v>
      </c>
      <c r="GE30" s="177" t="str">
        <f t="shared" si="87"/>
        <v xml:space="preserve"> </v>
      </c>
      <c r="GF30" s="217" t="str">
        <f>IF(GH30=0," ",VLOOKUP(GH30,PROTOKOL!$A:$F,6,FALSE))</f>
        <v xml:space="preserve"> </v>
      </c>
      <c r="GG30" s="43"/>
      <c r="GH30" s="43"/>
      <c r="GI30" s="43"/>
      <c r="GJ30" s="91" t="str">
        <f>IF(GH30=0," ",(VLOOKUP(GH30,PROTOKOL!$A$1:$E$29,2,FALSE))*GI30)</f>
        <v xml:space="preserve"> </v>
      </c>
      <c r="GK30" s="175" t="str">
        <f t="shared" si="17"/>
        <v xml:space="preserve"> </v>
      </c>
      <c r="GL30" s="176" t="str">
        <f>IF(GH30=0," ",VLOOKUP(GH30,PROTOKOL!$A:$E,5,FALSE))</f>
        <v xml:space="preserve"> </v>
      </c>
      <c r="GM30" s="212" t="str">
        <f t="shared" si="186"/>
        <v xml:space="preserve"> </v>
      </c>
      <c r="GN30" s="176">
        <f t="shared" si="89"/>
        <v>0</v>
      </c>
      <c r="GO30" s="177" t="str">
        <f t="shared" si="90"/>
        <v xml:space="preserve"> </v>
      </c>
      <c r="GQ30" s="173">
        <v>3</v>
      </c>
      <c r="GR30" s="229"/>
      <c r="GS30" s="174" t="str">
        <f>IF(GU30=0," ",VLOOKUP(GU30,PROTOKOL!$A:$F,6,FALSE))</f>
        <v xml:space="preserve"> </v>
      </c>
      <c r="GT30" s="43"/>
      <c r="GU30" s="43"/>
      <c r="GV30" s="43"/>
      <c r="GW30" s="42" t="str">
        <f>IF(GU30=0," ",(VLOOKUP(GU30,PROTOKOL!$A$1:$E$29,2,FALSE))*GV30)</f>
        <v xml:space="preserve"> </v>
      </c>
      <c r="GX30" s="175" t="str">
        <f t="shared" si="18"/>
        <v xml:space="preserve"> </v>
      </c>
      <c r="GY30" s="212" t="str">
        <f>IF(GU30=0," ",VLOOKUP(GU30,PROTOKOL!$A:$E,5,FALSE))</f>
        <v xml:space="preserve"> </v>
      </c>
      <c r="GZ30" s="176" t="s">
        <v>142</v>
      </c>
      <c r="HA30" s="177" t="str">
        <f t="shared" si="91"/>
        <v xml:space="preserve"> </v>
      </c>
      <c r="HB30" s="217" t="str">
        <f>IF(HD30=0," ",VLOOKUP(HD30,PROTOKOL!$A:$F,6,FALSE))</f>
        <v xml:space="preserve"> </v>
      </c>
      <c r="HC30" s="43"/>
      <c r="HD30" s="43"/>
      <c r="HE30" s="43"/>
      <c r="HF30" s="91" t="str">
        <f>IF(HD30=0," ",(VLOOKUP(HD30,PROTOKOL!$A$1:$E$29,2,FALSE))*HE30)</f>
        <v xml:space="preserve"> </v>
      </c>
      <c r="HG30" s="175" t="str">
        <f t="shared" si="19"/>
        <v xml:space="preserve"> </v>
      </c>
      <c r="HH30" s="176" t="str">
        <f>IF(HD30=0," ",VLOOKUP(HD30,PROTOKOL!$A:$E,5,FALSE))</f>
        <v xml:space="preserve"> </v>
      </c>
      <c r="HI30" s="212" t="str">
        <f t="shared" si="187"/>
        <v xml:space="preserve"> </v>
      </c>
      <c r="HJ30" s="176">
        <f t="shared" si="92"/>
        <v>0</v>
      </c>
      <c r="HK30" s="177" t="str">
        <f t="shared" si="93"/>
        <v xml:space="preserve"> </v>
      </c>
      <c r="HM30" s="173">
        <v>3</v>
      </c>
      <c r="HN30" s="229"/>
      <c r="HO30" s="174" t="str">
        <f>IF(HQ30=0," ",VLOOKUP(HQ30,PROTOKOL!$A:$F,6,FALSE))</f>
        <v xml:space="preserve"> </v>
      </c>
      <c r="HP30" s="43"/>
      <c r="HQ30" s="43"/>
      <c r="HR30" s="43"/>
      <c r="HS30" s="42" t="str">
        <f>IF(HQ30=0," ",(VLOOKUP(HQ30,PROTOKOL!$A$1:$E$29,2,FALSE))*HR30)</f>
        <v xml:space="preserve"> </v>
      </c>
      <c r="HT30" s="175" t="str">
        <f t="shared" si="20"/>
        <v xml:space="preserve"> </v>
      </c>
      <c r="HU30" s="212" t="str">
        <f>IF(HQ30=0," ",VLOOKUP(HQ30,PROTOKOL!$A:$E,5,FALSE))</f>
        <v xml:space="preserve"> </v>
      </c>
      <c r="HV30" s="176" t="s">
        <v>142</v>
      </c>
      <c r="HW30" s="177" t="str">
        <f t="shared" si="94"/>
        <v xml:space="preserve"> </v>
      </c>
      <c r="HX30" s="217" t="str">
        <f>IF(HZ30=0," ",VLOOKUP(HZ30,PROTOKOL!$A:$F,6,FALSE))</f>
        <v xml:space="preserve"> </v>
      </c>
      <c r="HY30" s="43"/>
      <c r="HZ30" s="43"/>
      <c r="IA30" s="43"/>
      <c r="IB30" s="91" t="str">
        <f>IF(HZ30=0," ",(VLOOKUP(HZ30,PROTOKOL!$A$1:$E$29,2,FALSE))*IA30)</f>
        <v xml:space="preserve"> </v>
      </c>
      <c r="IC30" s="175" t="str">
        <f t="shared" si="21"/>
        <v xml:space="preserve"> </v>
      </c>
      <c r="ID30" s="176" t="str">
        <f>IF(HZ30=0," ",VLOOKUP(HZ30,PROTOKOL!$A:$E,5,FALSE))</f>
        <v xml:space="preserve"> </v>
      </c>
      <c r="IE30" s="212" t="str">
        <f t="shared" si="208"/>
        <v xml:space="preserve"> </v>
      </c>
      <c r="IF30" s="176">
        <f t="shared" si="96"/>
        <v>0</v>
      </c>
      <c r="IG30" s="177" t="str">
        <f t="shared" si="97"/>
        <v xml:space="preserve"> </v>
      </c>
      <c r="II30" s="173">
        <v>3</v>
      </c>
      <c r="IJ30" s="229"/>
      <c r="IK30" s="174" t="str">
        <f>IF(IM30=0," ",VLOOKUP(IM30,PROTOKOL!$A:$F,6,FALSE))</f>
        <v xml:space="preserve"> </v>
      </c>
      <c r="IL30" s="43"/>
      <c r="IM30" s="43"/>
      <c r="IN30" s="43"/>
      <c r="IO30" s="42" t="str">
        <f>IF(IM30=0," ",(VLOOKUP(IM30,PROTOKOL!$A$1:$E$29,2,FALSE))*IN30)</f>
        <v xml:space="preserve"> </v>
      </c>
      <c r="IP30" s="175" t="str">
        <f t="shared" si="22"/>
        <v xml:space="preserve"> </v>
      </c>
      <c r="IQ30" s="212" t="str">
        <f>IF(IM30=0," ",VLOOKUP(IM30,PROTOKOL!$A:$E,5,FALSE))</f>
        <v xml:space="preserve"> </v>
      </c>
      <c r="IR30" s="176" t="s">
        <v>142</v>
      </c>
      <c r="IS30" s="177" t="str">
        <f t="shared" si="98"/>
        <v xml:space="preserve"> </v>
      </c>
      <c r="IT30" s="217" t="str">
        <f>IF(IV30=0," ",VLOOKUP(IV30,PROTOKOL!$A:$F,6,FALSE))</f>
        <v xml:space="preserve"> </v>
      </c>
      <c r="IU30" s="43"/>
      <c r="IV30" s="43"/>
      <c r="IW30" s="43"/>
      <c r="IX30" s="91" t="str">
        <f>IF(IV30=0," ",(VLOOKUP(IV30,PROTOKOL!$A$1:$E$29,2,FALSE))*IW30)</f>
        <v xml:space="preserve"> </v>
      </c>
      <c r="IY30" s="175" t="str">
        <f t="shared" si="23"/>
        <v xml:space="preserve"> </v>
      </c>
      <c r="IZ30" s="176" t="str">
        <f>IF(IV30=0," ",VLOOKUP(IV30,PROTOKOL!$A:$E,5,FALSE))</f>
        <v xml:space="preserve"> </v>
      </c>
      <c r="JA30" s="212" t="str">
        <f t="shared" si="188"/>
        <v xml:space="preserve"> </v>
      </c>
      <c r="JB30" s="176">
        <f t="shared" si="100"/>
        <v>0</v>
      </c>
      <c r="JC30" s="177" t="str">
        <f t="shared" si="101"/>
        <v xml:space="preserve"> </v>
      </c>
      <c r="JE30" s="173">
        <v>3</v>
      </c>
      <c r="JF30" s="229"/>
      <c r="JG30" s="174" t="str">
        <f>IF(JI30=0," ",VLOOKUP(JI30,PROTOKOL!$A:$F,6,FALSE))</f>
        <v xml:space="preserve"> </v>
      </c>
      <c r="JH30" s="43"/>
      <c r="JI30" s="43"/>
      <c r="JJ30" s="43"/>
      <c r="JK30" s="42" t="str">
        <f>IF(JI30=0," ",(VLOOKUP(JI30,PROTOKOL!$A$1:$E$29,2,FALSE))*JJ30)</f>
        <v xml:space="preserve"> </v>
      </c>
      <c r="JL30" s="175" t="str">
        <f t="shared" si="24"/>
        <v xml:space="preserve"> </v>
      </c>
      <c r="JM30" s="212" t="str">
        <f>IF(JI30=0," ",VLOOKUP(JI30,PROTOKOL!$A:$E,5,FALSE))</f>
        <v xml:space="preserve"> </v>
      </c>
      <c r="JN30" s="176" t="s">
        <v>142</v>
      </c>
      <c r="JO30" s="177" t="str">
        <f t="shared" si="102"/>
        <v xml:space="preserve"> </v>
      </c>
      <c r="JP30" s="217" t="str">
        <f>IF(JR30=0," ",VLOOKUP(JR30,PROTOKOL!$A:$F,6,FALSE))</f>
        <v xml:space="preserve"> </v>
      </c>
      <c r="JQ30" s="43"/>
      <c r="JR30" s="43"/>
      <c r="JS30" s="43"/>
      <c r="JT30" s="91" t="str">
        <f>IF(JR30=0," ",(VLOOKUP(JR30,PROTOKOL!$A$1:$E$29,2,FALSE))*JS30)</f>
        <v xml:space="preserve"> </v>
      </c>
      <c r="JU30" s="175" t="str">
        <f t="shared" si="25"/>
        <v xml:space="preserve"> </v>
      </c>
      <c r="JV30" s="176" t="str">
        <f>IF(JR30=0," ",VLOOKUP(JR30,PROTOKOL!$A:$E,5,FALSE))</f>
        <v xml:space="preserve"> </v>
      </c>
      <c r="JW30" s="212" t="str">
        <f t="shared" si="189"/>
        <v xml:space="preserve"> </v>
      </c>
      <c r="JX30" s="176">
        <f t="shared" si="104"/>
        <v>0</v>
      </c>
      <c r="JY30" s="177" t="str">
        <f t="shared" si="105"/>
        <v xml:space="preserve"> </v>
      </c>
      <c r="KA30" s="173">
        <v>3</v>
      </c>
      <c r="KB30" s="229"/>
      <c r="KC30" s="174" t="str">
        <f>IF(KE30=0," ",VLOOKUP(KE30,PROTOKOL!$A:$F,6,FALSE))</f>
        <v>VAKUM TEST</v>
      </c>
      <c r="KD30" s="43">
        <v>75</v>
      </c>
      <c r="KE30" s="43">
        <v>4</v>
      </c>
      <c r="KF30" s="43">
        <v>2.5</v>
      </c>
      <c r="KG30" s="42">
        <f>IF(KE30=0," ",(VLOOKUP(KE30,PROTOKOL!$A$1:$E$29,2,FALSE))*KF30)</f>
        <v>50</v>
      </c>
      <c r="KH30" s="175">
        <f t="shared" si="26"/>
        <v>25</v>
      </c>
      <c r="KI30" s="212">
        <f>IF(KE30=0," ",VLOOKUP(KE30,PROTOKOL!$A:$E,5,FALSE))</f>
        <v>0.44947554687499996</v>
      </c>
      <c r="KJ30" s="176" t="s">
        <v>142</v>
      </c>
      <c r="KK30" s="177">
        <f t="shared" si="173"/>
        <v>11.236888671874999</v>
      </c>
      <c r="KL30" s="217" t="str">
        <f>IF(KN30=0," ",VLOOKUP(KN30,PROTOKOL!$A:$F,6,FALSE))</f>
        <v xml:space="preserve"> </v>
      </c>
      <c r="KM30" s="43"/>
      <c r="KN30" s="43"/>
      <c r="KO30" s="43"/>
      <c r="KP30" s="91" t="str">
        <f>IF(KN30=0," ",(VLOOKUP(KN30,PROTOKOL!$A$1:$E$29,2,FALSE))*KO30)</f>
        <v xml:space="preserve"> </v>
      </c>
      <c r="KQ30" s="175" t="str">
        <f t="shared" si="27"/>
        <v xml:space="preserve"> </v>
      </c>
      <c r="KR30" s="176" t="str">
        <f>IF(KN30=0," ",VLOOKUP(KN30,PROTOKOL!$A:$E,5,FALSE))</f>
        <v xml:space="preserve"> </v>
      </c>
      <c r="KS30" s="212" t="str">
        <f t="shared" si="190"/>
        <v xml:space="preserve"> </v>
      </c>
      <c r="KT30" s="176">
        <f t="shared" si="106"/>
        <v>0</v>
      </c>
      <c r="KU30" s="177" t="str">
        <f t="shared" si="107"/>
        <v xml:space="preserve"> </v>
      </c>
      <c r="KW30" s="173">
        <v>3</v>
      </c>
      <c r="KX30" s="229"/>
      <c r="KY30" s="174" t="str">
        <f>IF(LA30=0," ",VLOOKUP(LA30,PROTOKOL!$A:$F,6,FALSE))</f>
        <v xml:space="preserve"> </v>
      </c>
      <c r="KZ30" s="43"/>
      <c r="LA30" s="43"/>
      <c r="LB30" s="43"/>
      <c r="LC30" s="42" t="str">
        <f>IF(LA30=0," ",(VLOOKUP(LA30,PROTOKOL!$A$1:$E$29,2,FALSE))*LB30)</f>
        <v xml:space="preserve"> </v>
      </c>
      <c r="LD30" s="175" t="str">
        <f t="shared" si="28"/>
        <v xml:space="preserve"> </v>
      </c>
      <c r="LE30" s="212" t="str">
        <f>IF(LA30=0," ",VLOOKUP(LA30,PROTOKOL!$A:$E,5,FALSE))</f>
        <v xml:space="preserve"> </v>
      </c>
      <c r="LF30" s="176" t="s">
        <v>142</v>
      </c>
      <c r="LG30" s="177" t="str">
        <f t="shared" si="108"/>
        <v xml:space="preserve"> </v>
      </c>
      <c r="LH30" s="217" t="str">
        <f>IF(LJ30=0," ",VLOOKUP(LJ30,PROTOKOL!$A:$F,6,FALSE))</f>
        <v xml:space="preserve"> </v>
      </c>
      <c r="LI30" s="43"/>
      <c r="LJ30" s="43"/>
      <c r="LK30" s="43"/>
      <c r="LL30" s="91" t="str">
        <f>IF(LJ30=0," ",(VLOOKUP(LJ30,PROTOKOL!$A$1:$E$29,2,FALSE))*LK30)</f>
        <v xml:space="preserve"> </v>
      </c>
      <c r="LM30" s="175" t="str">
        <f t="shared" si="29"/>
        <v xml:space="preserve"> </v>
      </c>
      <c r="LN30" s="176" t="str">
        <f>IF(LJ30=0," ",VLOOKUP(LJ30,PROTOKOL!$A:$E,5,FALSE))</f>
        <v xml:space="preserve"> </v>
      </c>
      <c r="LO30" s="212" t="str">
        <f t="shared" si="191"/>
        <v xml:space="preserve"> </v>
      </c>
      <c r="LP30" s="176">
        <f t="shared" si="110"/>
        <v>0</v>
      </c>
      <c r="LQ30" s="177" t="str">
        <f t="shared" si="111"/>
        <v xml:space="preserve"> </v>
      </c>
      <c r="LS30" s="173">
        <v>3</v>
      </c>
      <c r="LT30" s="229"/>
      <c r="LU30" s="174" t="str">
        <f>IF(LW30=0," ",VLOOKUP(LW30,PROTOKOL!$A:$F,6,FALSE))</f>
        <v xml:space="preserve"> </v>
      </c>
      <c r="LV30" s="43"/>
      <c r="LW30" s="43"/>
      <c r="LX30" s="43"/>
      <c r="LY30" s="42" t="str">
        <f>IF(LW30=0," ",(VLOOKUP(LW30,PROTOKOL!$A$1:$E$29,2,FALSE))*LX30)</f>
        <v xml:space="preserve"> </v>
      </c>
      <c r="LZ30" s="175" t="str">
        <f t="shared" si="30"/>
        <v xml:space="preserve"> </v>
      </c>
      <c r="MA30" s="212" t="str">
        <f>IF(LW30=0," ",VLOOKUP(LW30,PROTOKOL!$A:$E,5,FALSE))</f>
        <v xml:space="preserve"> </v>
      </c>
      <c r="MB30" s="176" t="s">
        <v>142</v>
      </c>
      <c r="MC30" s="177" t="str">
        <f t="shared" si="175"/>
        <v xml:space="preserve"> </v>
      </c>
      <c r="MD30" s="217" t="str">
        <f>IF(MF30=0," ",VLOOKUP(MF30,PROTOKOL!$A:$F,6,FALSE))</f>
        <v xml:space="preserve"> </v>
      </c>
      <c r="ME30" s="43"/>
      <c r="MF30" s="43"/>
      <c r="MG30" s="43"/>
      <c r="MH30" s="91" t="str">
        <f>IF(MF30=0," ",(VLOOKUP(MF30,PROTOKOL!$A$1:$E$29,2,FALSE))*MG30)</f>
        <v xml:space="preserve"> </v>
      </c>
      <c r="MI30" s="175" t="str">
        <f t="shared" si="31"/>
        <v xml:space="preserve"> </v>
      </c>
      <c r="MJ30" s="176" t="str">
        <f>IF(MF30=0," ",VLOOKUP(MF30,PROTOKOL!$A:$E,5,FALSE))</f>
        <v xml:space="preserve"> </v>
      </c>
      <c r="MK30" s="212" t="str">
        <f t="shared" si="192"/>
        <v xml:space="preserve"> </v>
      </c>
      <c r="ML30" s="176">
        <f t="shared" si="113"/>
        <v>0</v>
      </c>
      <c r="MM30" s="177" t="str">
        <f t="shared" si="114"/>
        <v xml:space="preserve"> </v>
      </c>
      <c r="MO30" s="173">
        <v>3</v>
      </c>
      <c r="MP30" s="229"/>
      <c r="MQ30" s="174" t="str">
        <f>IF(MS30=0," ",VLOOKUP(MS30,PROTOKOL!$A:$F,6,FALSE))</f>
        <v xml:space="preserve"> </v>
      </c>
      <c r="MR30" s="43"/>
      <c r="MS30" s="43"/>
      <c r="MT30" s="43"/>
      <c r="MU30" s="42" t="str">
        <f>IF(MS30=0," ",(VLOOKUP(MS30,PROTOKOL!$A$1:$E$29,2,FALSE))*MT30)</f>
        <v xml:space="preserve"> </v>
      </c>
      <c r="MV30" s="175" t="str">
        <f t="shared" si="32"/>
        <v xml:space="preserve"> </v>
      </c>
      <c r="MW30" s="212" t="str">
        <f>IF(MS30=0," ",VLOOKUP(MS30,PROTOKOL!$A:$E,5,FALSE))</f>
        <v xml:space="preserve"> </v>
      </c>
      <c r="MX30" s="176" t="s">
        <v>142</v>
      </c>
      <c r="MY30" s="177" t="str">
        <f t="shared" si="115"/>
        <v xml:space="preserve"> </v>
      </c>
      <c r="MZ30" s="217" t="str">
        <f>IF(NB30=0," ",VLOOKUP(NB30,PROTOKOL!$A:$F,6,FALSE))</f>
        <v xml:space="preserve"> </v>
      </c>
      <c r="NA30" s="43"/>
      <c r="NB30" s="43"/>
      <c r="NC30" s="43"/>
      <c r="ND30" s="91" t="str">
        <f>IF(NB30=0," ",(VLOOKUP(NB30,PROTOKOL!$A$1:$E$29,2,FALSE))*NC30)</f>
        <v xml:space="preserve"> </v>
      </c>
      <c r="NE30" s="175" t="str">
        <f t="shared" si="33"/>
        <v xml:space="preserve"> </v>
      </c>
      <c r="NF30" s="176" t="str">
        <f>IF(NB30=0," ",VLOOKUP(NB30,PROTOKOL!$A:$E,5,FALSE))</f>
        <v xml:space="preserve"> </v>
      </c>
      <c r="NG30" s="212" t="str">
        <f t="shared" si="193"/>
        <v xml:space="preserve"> </v>
      </c>
      <c r="NH30" s="176">
        <f t="shared" si="117"/>
        <v>0</v>
      </c>
      <c r="NI30" s="177" t="str">
        <f t="shared" si="118"/>
        <v xml:space="preserve"> </v>
      </c>
      <c r="NK30" s="173">
        <v>3</v>
      </c>
      <c r="NL30" s="229"/>
      <c r="NM30" s="174" t="str">
        <f>IF(NO30=0," ",VLOOKUP(NO30,PROTOKOL!$A:$F,6,FALSE))</f>
        <v>ÜRÜN KONTROL</v>
      </c>
      <c r="NN30" s="43">
        <v>1</v>
      </c>
      <c r="NO30" s="43">
        <v>20</v>
      </c>
      <c r="NP30" s="43">
        <v>2</v>
      </c>
      <c r="NQ30" s="42">
        <f>IF(NO30=0," ",(VLOOKUP(NO30,PROTOKOL!$A$1:$E$29,2,FALSE))*NP30)</f>
        <v>0</v>
      </c>
      <c r="NR30" s="175">
        <f t="shared" si="34"/>
        <v>1</v>
      </c>
      <c r="NS30" s="212" t="e">
        <f>IF(NO30=0," ",VLOOKUP(NO30,PROTOKOL!$A:$E,5,FALSE))</f>
        <v>#DIV/0!</v>
      </c>
      <c r="NT30" s="176" t="s">
        <v>142</v>
      </c>
      <c r="NU30" s="177" t="e">
        <f>IF(NO30=0," ",(NS30*NR30))/7.5*2</f>
        <v>#DIV/0!</v>
      </c>
      <c r="NV30" s="217" t="str">
        <f>IF(NX30=0," ",VLOOKUP(NX30,PROTOKOL!$A:$F,6,FALSE))</f>
        <v xml:space="preserve"> </v>
      </c>
      <c r="NW30" s="43"/>
      <c r="NX30" s="43"/>
      <c r="NY30" s="43"/>
      <c r="NZ30" s="91" t="str">
        <f>IF(NX30=0," ",(VLOOKUP(NX30,PROTOKOL!$A$1:$E$29,2,FALSE))*NY30)</f>
        <v xml:space="preserve"> </v>
      </c>
      <c r="OA30" s="175" t="str">
        <f t="shared" si="35"/>
        <v xml:space="preserve"> </v>
      </c>
      <c r="OB30" s="176" t="str">
        <f>IF(NX30=0," ",VLOOKUP(NX30,PROTOKOL!$A:$E,5,FALSE))</f>
        <v xml:space="preserve"> </v>
      </c>
      <c r="OC30" s="212" t="str">
        <f t="shared" si="194"/>
        <v xml:space="preserve"> </v>
      </c>
      <c r="OD30" s="176">
        <f t="shared" si="120"/>
        <v>0</v>
      </c>
      <c r="OE30" s="177" t="str">
        <f t="shared" si="121"/>
        <v xml:space="preserve"> </v>
      </c>
      <c r="OG30" s="173">
        <v>3</v>
      </c>
      <c r="OH30" s="229"/>
      <c r="OI30" s="174" t="str">
        <f>IF(OK30=0," ",VLOOKUP(OK30,PROTOKOL!$A:$F,6,FALSE))</f>
        <v xml:space="preserve"> </v>
      </c>
      <c r="OJ30" s="43"/>
      <c r="OK30" s="43"/>
      <c r="OL30" s="43"/>
      <c r="OM30" s="42" t="str">
        <f>IF(OK30=0," ",(VLOOKUP(OK30,PROTOKOL!$A$1:$E$29,2,FALSE))*OL30)</f>
        <v xml:space="preserve"> </v>
      </c>
      <c r="ON30" s="175" t="str">
        <f t="shared" si="36"/>
        <v xml:space="preserve"> </v>
      </c>
      <c r="OO30" s="212" t="str">
        <f>IF(OK30=0," ",VLOOKUP(OK30,PROTOKOL!$A:$E,5,FALSE))</f>
        <v xml:space="preserve"> </v>
      </c>
      <c r="OP30" s="176" t="s">
        <v>142</v>
      </c>
      <c r="OQ30" s="177" t="str">
        <f t="shared" si="177"/>
        <v xml:space="preserve"> </v>
      </c>
      <c r="OR30" s="217" t="str">
        <f>IF(OT30=0," ",VLOOKUP(OT30,PROTOKOL!$A:$F,6,FALSE))</f>
        <v xml:space="preserve"> </v>
      </c>
      <c r="OS30" s="43"/>
      <c r="OT30" s="43"/>
      <c r="OU30" s="43"/>
      <c r="OV30" s="91" t="str">
        <f>IF(OT30=0," ",(VLOOKUP(OT30,PROTOKOL!$A$1:$E$29,2,FALSE))*OU30)</f>
        <v xml:space="preserve"> </v>
      </c>
      <c r="OW30" s="175" t="str">
        <f t="shared" si="37"/>
        <v xml:space="preserve"> </v>
      </c>
      <c r="OX30" s="176" t="str">
        <f>IF(OT30=0," ",VLOOKUP(OT30,PROTOKOL!$A:$E,5,FALSE))</f>
        <v xml:space="preserve"> </v>
      </c>
      <c r="OY30" s="212" t="str">
        <f t="shared" si="195"/>
        <v xml:space="preserve"> </v>
      </c>
      <c r="OZ30" s="176">
        <f t="shared" si="123"/>
        <v>0</v>
      </c>
      <c r="PA30" s="177" t="str">
        <f t="shared" si="124"/>
        <v xml:space="preserve"> </v>
      </c>
      <c r="PC30" s="173">
        <v>3</v>
      </c>
      <c r="PD30" s="229"/>
      <c r="PE30" s="174" t="str">
        <f>IF(PG30=0," ",VLOOKUP(PG30,PROTOKOL!$A:$F,6,FALSE))</f>
        <v xml:space="preserve"> </v>
      </c>
      <c r="PF30" s="43"/>
      <c r="PG30" s="43"/>
      <c r="PH30" s="43"/>
      <c r="PI30" s="42" t="str">
        <f>IF(PG30=0," ",(VLOOKUP(PG30,PROTOKOL!$A$1:$E$29,2,FALSE))*PH30)</f>
        <v xml:space="preserve"> </v>
      </c>
      <c r="PJ30" s="175" t="str">
        <f t="shared" si="38"/>
        <v xml:space="preserve"> </v>
      </c>
      <c r="PK30" s="212" t="str">
        <f>IF(PG30=0," ",VLOOKUP(PG30,PROTOKOL!$A:$E,5,FALSE))</f>
        <v xml:space="preserve"> </v>
      </c>
      <c r="PL30" s="176" t="s">
        <v>142</v>
      </c>
      <c r="PM30" s="177" t="str">
        <f t="shared" si="178"/>
        <v xml:space="preserve"> </v>
      </c>
      <c r="PN30" s="217" t="str">
        <f>IF(PP30=0," ",VLOOKUP(PP30,PROTOKOL!$A:$F,6,FALSE))</f>
        <v xml:space="preserve"> </v>
      </c>
      <c r="PO30" s="43"/>
      <c r="PP30" s="43"/>
      <c r="PQ30" s="43"/>
      <c r="PR30" s="91" t="str">
        <f>IF(PP30=0," ",(VLOOKUP(PP30,PROTOKOL!$A$1:$E$29,2,FALSE))*PQ30)</f>
        <v xml:space="preserve"> </v>
      </c>
      <c r="PS30" s="175" t="str">
        <f t="shared" si="39"/>
        <v xml:space="preserve"> </v>
      </c>
      <c r="PT30" s="176" t="str">
        <f>IF(PP30=0," ",VLOOKUP(PP30,PROTOKOL!$A:$E,5,FALSE))</f>
        <v xml:space="preserve"> </v>
      </c>
      <c r="PU30" s="212" t="str">
        <f t="shared" si="196"/>
        <v xml:space="preserve"> </v>
      </c>
      <c r="PV30" s="176">
        <f t="shared" si="126"/>
        <v>0</v>
      </c>
      <c r="PW30" s="177" t="str">
        <f t="shared" si="127"/>
        <v xml:space="preserve"> </v>
      </c>
      <c r="PY30" s="173">
        <v>3</v>
      </c>
      <c r="PZ30" s="229"/>
      <c r="QA30" s="174" t="str">
        <f>IF(QC30=0," ",VLOOKUP(QC30,PROTOKOL!$A:$F,6,FALSE))</f>
        <v xml:space="preserve"> </v>
      </c>
      <c r="QB30" s="43"/>
      <c r="QC30" s="43"/>
      <c r="QD30" s="43"/>
      <c r="QE30" s="42" t="str">
        <f>IF(QC30=0," ",(VLOOKUP(QC30,PROTOKOL!$A$1:$E$29,2,FALSE))*QD30)</f>
        <v xml:space="preserve"> </v>
      </c>
      <c r="QF30" s="175" t="str">
        <f t="shared" si="40"/>
        <v xml:space="preserve"> </v>
      </c>
      <c r="QG30" s="212" t="str">
        <f>IF(QC30=0," ",VLOOKUP(QC30,PROTOKOL!$A:$E,5,FALSE))</f>
        <v xml:space="preserve"> </v>
      </c>
      <c r="QH30" s="176" t="s">
        <v>142</v>
      </c>
      <c r="QI30" s="177" t="str">
        <f t="shared" si="128"/>
        <v xml:space="preserve"> </v>
      </c>
      <c r="QJ30" s="217" t="str">
        <f>IF(QL30=0," ",VLOOKUP(QL30,PROTOKOL!$A:$F,6,FALSE))</f>
        <v xml:space="preserve"> </v>
      </c>
      <c r="QK30" s="43"/>
      <c r="QL30" s="43"/>
      <c r="QM30" s="43"/>
      <c r="QN30" s="91" t="str">
        <f>IF(QL30=0," ",(VLOOKUP(QL30,PROTOKOL!$A$1:$E$29,2,FALSE))*QM30)</f>
        <v xml:space="preserve"> </v>
      </c>
      <c r="QO30" s="175" t="str">
        <f t="shared" si="41"/>
        <v xml:space="preserve"> </v>
      </c>
      <c r="QP30" s="176" t="str">
        <f>IF(QL30=0," ",VLOOKUP(QL30,PROTOKOL!$A:$E,5,FALSE))</f>
        <v xml:space="preserve"> </v>
      </c>
      <c r="QQ30" s="212" t="str">
        <f t="shared" si="197"/>
        <v xml:space="preserve"> </v>
      </c>
      <c r="QR30" s="176">
        <f t="shared" si="130"/>
        <v>0</v>
      </c>
      <c r="QS30" s="177" t="str">
        <f t="shared" si="131"/>
        <v xml:space="preserve"> </v>
      </c>
      <c r="QU30" s="173">
        <v>3</v>
      </c>
      <c r="QV30" s="229"/>
      <c r="QW30" s="174" t="str">
        <f>IF(QY30=0," ",VLOOKUP(QY30,PROTOKOL!$A:$F,6,FALSE))</f>
        <v>TAH.BORU MONTAJ</v>
      </c>
      <c r="QX30" s="43">
        <v>84</v>
      </c>
      <c r="QY30" s="43">
        <v>3</v>
      </c>
      <c r="QZ30" s="43">
        <v>3</v>
      </c>
      <c r="RA30" s="42">
        <f>IF(QY30=0," ",(VLOOKUP(QY30,PROTOKOL!$A$1:$E$29,2,FALSE))*QZ30)</f>
        <v>39.200000000000003</v>
      </c>
      <c r="RB30" s="175">
        <f t="shared" si="42"/>
        <v>44.8</v>
      </c>
      <c r="RC30" s="212">
        <f>IF(QY30=0," ",VLOOKUP(QY30,PROTOKOL!$A:$E,5,FALSE))</f>
        <v>0.69150084134615386</v>
      </c>
      <c r="RD30" s="176" t="s">
        <v>142</v>
      </c>
      <c r="RE30" s="177">
        <f t="shared" si="132"/>
        <v>30.979237692307692</v>
      </c>
      <c r="RF30" s="217" t="str">
        <f>IF(RH30=0," ",VLOOKUP(RH30,PROTOKOL!$A:$F,6,FALSE))</f>
        <v xml:space="preserve"> </v>
      </c>
      <c r="RG30" s="43"/>
      <c r="RH30" s="43"/>
      <c r="RI30" s="43"/>
      <c r="RJ30" s="91" t="str">
        <f>IF(RH30=0," ",(VLOOKUP(RH30,PROTOKOL!$A$1:$E$29,2,FALSE))*RI30)</f>
        <v xml:space="preserve"> </v>
      </c>
      <c r="RK30" s="175" t="str">
        <f t="shared" si="43"/>
        <v xml:space="preserve"> </v>
      </c>
      <c r="RL30" s="176" t="str">
        <f>IF(RH30=0," ",VLOOKUP(RH30,PROTOKOL!$A:$E,5,FALSE))</f>
        <v xml:space="preserve"> </v>
      </c>
      <c r="RM30" s="212" t="str">
        <f t="shared" si="198"/>
        <v xml:space="preserve"> </v>
      </c>
      <c r="RN30" s="176">
        <f t="shared" si="134"/>
        <v>0</v>
      </c>
      <c r="RO30" s="177" t="str">
        <f t="shared" si="135"/>
        <v xml:space="preserve"> </v>
      </c>
      <c r="RQ30" s="173">
        <v>3</v>
      </c>
      <c r="RR30" s="229"/>
      <c r="RS30" s="174" t="str">
        <f>IF(RU30=0," ",VLOOKUP(RU30,PROTOKOL!$A:$F,6,FALSE))</f>
        <v>ÜRÜN KONTROL</v>
      </c>
      <c r="RT30" s="43">
        <v>1</v>
      </c>
      <c r="RU30" s="43">
        <v>20</v>
      </c>
      <c r="RV30" s="43">
        <v>1</v>
      </c>
      <c r="RW30" s="42">
        <f>IF(RU30=0," ",(VLOOKUP(RU30,PROTOKOL!$A$1:$E$29,2,FALSE))*RV30)</f>
        <v>0</v>
      </c>
      <c r="RX30" s="175">
        <f t="shared" si="44"/>
        <v>1</v>
      </c>
      <c r="RY30" s="212" t="e">
        <f>IF(RU30=0," ",VLOOKUP(RU30,PROTOKOL!$A:$E,5,FALSE))</f>
        <v>#DIV/0!</v>
      </c>
      <c r="RZ30" s="176" t="s">
        <v>142</v>
      </c>
      <c r="SA30" s="177" t="e">
        <f>IF(RU30=0," ",(RY30*RX30))/7.5*1</f>
        <v>#DIV/0!</v>
      </c>
      <c r="SB30" s="217" t="str">
        <f>IF(SD30=0," ",VLOOKUP(SD30,PROTOKOL!$A:$F,6,FALSE))</f>
        <v xml:space="preserve"> </v>
      </c>
      <c r="SC30" s="43"/>
      <c r="SD30" s="43"/>
      <c r="SE30" s="43"/>
      <c r="SF30" s="91" t="str">
        <f>IF(SD30=0," ",(VLOOKUP(SD30,PROTOKOL!$A$1:$E$29,2,FALSE))*SE30)</f>
        <v xml:space="preserve"> </v>
      </c>
      <c r="SG30" s="175" t="str">
        <f t="shared" si="45"/>
        <v xml:space="preserve"> </v>
      </c>
      <c r="SH30" s="176" t="str">
        <f>IF(SD30=0," ",VLOOKUP(SD30,PROTOKOL!$A:$E,5,FALSE))</f>
        <v xml:space="preserve"> </v>
      </c>
      <c r="SI30" s="212" t="str">
        <f t="shared" si="199"/>
        <v xml:space="preserve"> </v>
      </c>
      <c r="SJ30" s="176">
        <f t="shared" si="137"/>
        <v>0</v>
      </c>
      <c r="SK30" s="177" t="str">
        <f t="shared" si="138"/>
        <v xml:space="preserve"> </v>
      </c>
      <c r="SM30" s="173">
        <v>3</v>
      </c>
      <c r="SN30" s="229"/>
      <c r="SO30" s="174" t="str">
        <f>IF(SQ30=0," ",VLOOKUP(SQ30,PROTOKOL!$A:$F,6,FALSE))</f>
        <v xml:space="preserve"> </v>
      </c>
      <c r="SP30" s="43"/>
      <c r="SQ30" s="43"/>
      <c r="SR30" s="43"/>
      <c r="SS30" s="42" t="str">
        <f>IF(SQ30=0," ",(VLOOKUP(SQ30,PROTOKOL!$A$1:$E$29,2,FALSE))*SR30)</f>
        <v xml:space="preserve"> </v>
      </c>
      <c r="ST30" s="175" t="str">
        <f t="shared" si="46"/>
        <v xml:space="preserve"> </v>
      </c>
      <c r="SU30" s="212" t="str">
        <f>IF(SQ30=0," ",VLOOKUP(SQ30,PROTOKOL!$A:$E,5,FALSE))</f>
        <v xml:space="preserve"> </v>
      </c>
      <c r="SV30" s="176" t="s">
        <v>142</v>
      </c>
      <c r="SW30" s="177" t="str">
        <f t="shared" si="139"/>
        <v xml:space="preserve"> </v>
      </c>
      <c r="SX30" s="217" t="str">
        <f>IF(SZ30=0," ",VLOOKUP(SZ30,PROTOKOL!$A:$F,6,FALSE))</f>
        <v xml:space="preserve"> </v>
      </c>
      <c r="SY30" s="43"/>
      <c r="SZ30" s="43"/>
      <c r="TA30" s="43"/>
      <c r="TB30" s="91" t="str">
        <f>IF(SZ30=0," ",(VLOOKUP(SZ30,PROTOKOL!$A$1:$E$29,2,FALSE))*TA30)</f>
        <v xml:space="preserve"> </v>
      </c>
      <c r="TC30" s="175" t="str">
        <f t="shared" si="47"/>
        <v xml:space="preserve"> </v>
      </c>
      <c r="TD30" s="176" t="str">
        <f>IF(SZ30=0," ",VLOOKUP(SZ30,PROTOKOL!$A:$E,5,FALSE))</f>
        <v xml:space="preserve"> </v>
      </c>
      <c r="TE30" s="212" t="str">
        <f t="shared" si="200"/>
        <v xml:space="preserve"> </v>
      </c>
      <c r="TF30" s="176">
        <f t="shared" si="141"/>
        <v>0</v>
      </c>
      <c r="TG30" s="177" t="str">
        <f t="shared" si="142"/>
        <v xml:space="preserve"> </v>
      </c>
      <c r="TI30" s="173">
        <v>3</v>
      </c>
      <c r="TJ30" s="229"/>
      <c r="TK30" s="174" t="str">
        <f>IF(TM30=0," ",VLOOKUP(TM30,PROTOKOL!$A:$F,6,FALSE))</f>
        <v xml:space="preserve"> </v>
      </c>
      <c r="TL30" s="43"/>
      <c r="TM30" s="43"/>
      <c r="TN30" s="43"/>
      <c r="TO30" s="42" t="str">
        <f>IF(TM30=0," ",(VLOOKUP(TM30,PROTOKOL!$A$1:$E$29,2,FALSE))*TN30)</f>
        <v xml:space="preserve"> </v>
      </c>
      <c r="TP30" s="175" t="str">
        <f t="shared" si="48"/>
        <v xml:space="preserve"> </v>
      </c>
      <c r="TQ30" s="212" t="str">
        <f>IF(TM30=0," ",VLOOKUP(TM30,PROTOKOL!$A:$E,5,FALSE))</f>
        <v xml:space="preserve"> </v>
      </c>
      <c r="TR30" s="176" t="s">
        <v>142</v>
      </c>
      <c r="TS30" s="177" t="str">
        <f t="shared" si="143"/>
        <v xml:space="preserve"> </v>
      </c>
      <c r="TT30" s="217" t="str">
        <f>IF(TV30=0," ",VLOOKUP(TV30,PROTOKOL!$A:$F,6,FALSE))</f>
        <v xml:space="preserve"> </v>
      </c>
      <c r="TU30" s="43"/>
      <c r="TV30" s="43"/>
      <c r="TW30" s="43"/>
      <c r="TX30" s="91" t="str">
        <f>IF(TV30=0," ",(VLOOKUP(TV30,PROTOKOL!$A$1:$E$29,2,FALSE))*TW30)</f>
        <v xml:space="preserve"> </v>
      </c>
      <c r="TY30" s="175" t="str">
        <f t="shared" si="49"/>
        <v xml:space="preserve"> </v>
      </c>
      <c r="TZ30" s="176" t="str">
        <f>IF(TV30=0," ",VLOOKUP(TV30,PROTOKOL!$A:$E,5,FALSE))</f>
        <v xml:space="preserve"> </v>
      </c>
      <c r="UA30" s="212" t="str">
        <f t="shared" si="201"/>
        <v xml:space="preserve"> </v>
      </c>
      <c r="UB30" s="176">
        <f t="shared" si="145"/>
        <v>0</v>
      </c>
      <c r="UC30" s="177" t="str">
        <f t="shared" si="146"/>
        <v xml:space="preserve"> </v>
      </c>
      <c r="UE30" s="173">
        <v>3</v>
      </c>
      <c r="UF30" s="229"/>
      <c r="UG30" s="174" t="str">
        <f>IF(UI30=0," ",VLOOKUP(UI30,PROTOKOL!$A:$F,6,FALSE))</f>
        <v xml:space="preserve"> </v>
      </c>
      <c r="UH30" s="43"/>
      <c r="UI30" s="43"/>
      <c r="UJ30" s="43"/>
      <c r="UK30" s="42" t="str">
        <f>IF(UI30=0," ",(VLOOKUP(UI30,PROTOKOL!$A$1:$E$29,2,FALSE))*UJ30)</f>
        <v xml:space="preserve"> </v>
      </c>
      <c r="UL30" s="175" t="str">
        <f t="shared" si="50"/>
        <v xml:space="preserve"> </v>
      </c>
      <c r="UM30" s="212" t="str">
        <f>IF(UI30=0," ",VLOOKUP(UI30,PROTOKOL!$A:$E,5,FALSE))</f>
        <v xml:space="preserve"> </v>
      </c>
      <c r="UN30" s="176" t="s">
        <v>142</v>
      </c>
      <c r="UO30" s="177" t="str">
        <f t="shared" si="147"/>
        <v xml:space="preserve"> </v>
      </c>
      <c r="UP30" s="217" t="str">
        <f>IF(UR30=0," ",VLOOKUP(UR30,PROTOKOL!$A:$F,6,FALSE))</f>
        <v xml:space="preserve"> </v>
      </c>
      <c r="UQ30" s="43"/>
      <c r="UR30" s="43"/>
      <c r="US30" s="43"/>
      <c r="UT30" s="91" t="str">
        <f>IF(UR30=0," ",(VLOOKUP(UR30,PROTOKOL!$A$1:$E$29,2,FALSE))*US30)</f>
        <v xml:space="preserve"> </v>
      </c>
      <c r="UU30" s="175" t="str">
        <f t="shared" si="51"/>
        <v xml:space="preserve"> </v>
      </c>
      <c r="UV30" s="176" t="str">
        <f>IF(UR30=0," ",VLOOKUP(UR30,PROTOKOL!$A:$E,5,FALSE))</f>
        <v xml:space="preserve"> </v>
      </c>
      <c r="UW30" s="212" t="str">
        <f t="shared" si="202"/>
        <v xml:space="preserve"> </v>
      </c>
      <c r="UX30" s="176">
        <f t="shared" si="149"/>
        <v>0</v>
      </c>
      <c r="UY30" s="177" t="str">
        <f t="shared" si="150"/>
        <v xml:space="preserve"> </v>
      </c>
      <c r="VA30" s="173">
        <v>3</v>
      </c>
      <c r="VB30" s="229"/>
      <c r="VC30" s="174" t="str">
        <f>IF(VE30=0," ",VLOOKUP(VE30,PROTOKOL!$A:$F,6,FALSE))</f>
        <v>ÜRÜN KONTROL</v>
      </c>
      <c r="VD30" s="43">
        <v>1</v>
      </c>
      <c r="VE30" s="43">
        <v>20</v>
      </c>
      <c r="VF30" s="43">
        <v>2</v>
      </c>
      <c r="VG30" s="42">
        <f>IF(VE30=0," ",(VLOOKUP(VE30,PROTOKOL!$A$1:$E$29,2,FALSE))*VF30)</f>
        <v>0</v>
      </c>
      <c r="VH30" s="175">
        <f t="shared" si="52"/>
        <v>1</v>
      </c>
      <c r="VI30" s="212" t="e">
        <f>IF(VE30=0," ",VLOOKUP(VE30,PROTOKOL!$A:$E,5,FALSE))</f>
        <v>#DIV/0!</v>
      </c>
      <c r="VJ30" s="176" t="s">
        <v>142</v>
      </c>
      <c r="VK30" s="177" t="e">
        <f>IF(VE30=0," ",(VI30*VH30))/7.5*2</f>
        <v>#DIV/0!</v>
      </c>
      <c r="VL30" s="217" t="str">
        <f>IF(VN30=0," ",VLOOKUP(VN30,PROTOKOL!$A:$F,6,FALSE))</f>
        <v xml:space="preserve"> </v>
      </c>
      <c r="VM30" s="43"/>
      <c r="VN30" s="43"/>
      <c r="VO30" s="43"/>
      <c r="VP30" s="91" t="str">
        <f>IF(VN30=0," ",(VLOOKUP(VN30,PROTOKOL!$A$1:$E$29,2,FALSE))*VO30)</f>
        <v xml:space="preserve"> </v>
      </c>
      <c r="VQ30" s="175" t="str">
        <f t="shared" si="53"/>
        <v xml:space="preserve"> </v>
      </c>
      <c r="VR30" s="176" t="str">
        <f>IF(VN30=0," ",VLOOKUP(VN30,PROTOKOL!$A:$E,5,FALSE))</f>
        <v xml:space="preserve"> </v>
      </c>
      <c r="VS30" s="212" t="str">
        <f t="shared" si="203"/>
        <v xml:space="preserve"> </v>
      </c>
      <c r="VT30" s="176">
        <f t="shared" si="153"/>
        <v>0</v>
      </c>
      <c r="VU30" s="177" t="str">
        <f t="shared" si="154"/>
        <v xml:space="preserve"> </v>
      </c>
      <c r="VW30" s="173">
        <v>3</v>
      </c>
      <c r="VX30" s="229"/>
      <c r="VY30" s="174" t="str">
        <f>IF(WA30=0," ",VLOOKUP(WA30,PROTOKOL!$A:$F,6,FALSE))</f>
        <v xml:space="preserve"> </v>
      </c>
      <c r="VZ30" s="43"/>
      <c r="WA30" s="43"/>
      <c r="WB30" s="43"/>
      <c r="WC30" s="42" t="str">
        <f>IF(WA30=0," ",(VLOOKUP(WA30,PROTOKOL!$A$1:$E$29,2,FALSE))*WB30)</f>
        <v xml:space="preserve"> </v>
      </c>
      <c r="WD30" s="175" t="str">
        <f t="shared" si="54"/>
        <v xml:space="preserve"> </v>
      </c>
      <c r="WE30" s="212" t="str">
        <f>IF(WA30=0," ",VLOOKUP(WA30,PROTOKOL!$A:$E,5,FALSE))</f>
        <v xml:space="preserve"> </v>
      </c>
      <c r="WF30" s="176" t="s">
        <v>142</v>
      </c>
      <c r="WG30" s="177" t="str">
        <f t="shared" si="155"/>
        <v xml:space="preserve"> </v>
      </c>
      <c r="WH30" s="217" t="str">
        <f>IF(WJ30=0," ",VLOOKUP(WJ30,PROTOKOL!$A:$F,6,FALSE))</f>
        <v xml:space="preserve"> </v>
      </c>
      <c r="WI30" s="43"/>
      <c r="WJ30" s="43"/>
      <c r="WK30" s="43"/>
      <c r="WL30" s="91" t="str">
        <f>IF(WJ30=0," ",(VLOOKUP(WJ30,PROTOKOL!$A$1:$E$29,2,FALSE))*WK30)</f>
        <v xml:space="preserve"> </v>
      </c>
      <c r="WM30" s="175" t="str">
        <f t="shared" si="55"/>
        <v xml:space="preserve"> </v>
      </c>
      <c r="WN30" s="176" t="str">
        <f>IF(WJ30=0," ",VLOOKUP(WJ30,PROTOKOL!$A:$E,5,FALSE))</f>
        <v xml:space="preserve"> </v>
      </c>
      <c r="WO30" s="212" t="str">
        <f t="shared" si="204"/>
        <v xml:space="preserve"> </v>
      </c>
      <c r="WP30" s="176">
        <f t="shared" si="157"/>
        <v>0</v>
      </c>
      <c r="WQ30" s="177" t="str">
        <f t="shared" si="158"/>
        <v xml:space="preserve"> </v>
      </c>
      <c r="WS30" s="173">
        <v>3</v>
      </c>
      <c r="WT30" s="229"/>
      <c r="WU30" s="174" t="str">
        <f>IF(WW30=0," ",VLOOKUP(WW30,PROTOKOL!$A:$F,6,FALSE))</f>
        <v xml:space="preserve"> </v>
      </c>
      <c r="WV30" s="43"/>
      <c r="WW30" s="43"/>
      <c r="WX30" s="43"/>
      <c r="WY30" s="42" t="str">
        <f>IF(WW30=0," ",(VLOOKUP(WW30,PROTOKOL!$A$1:$E$29,2,FALSE))*WX30)</f>
        <v xml:space="preserve"> </v>
      </c>
      <c r="WZ30" s="175" t="str">
        <f t="shared" si="56"/>
        <v xml:space="preserve"> </v>
      </c>
      <c r="XA30" s="212" t="str">
        <f>IF(WW30=0," ",VLOOKUP(WW30,PROTOKOL!$A:$E,5,FALSE))</f>
        <v xml:space="preserve"> </v>
      </c>
      <c r="XB30" s="176" t="s">
        <v>142</v>
      </c>
      <c r="XC30" s="177" t="str">
        <f t="shared" si="159"/>
        <v xml:space="preserve"> </v>
      </c>
      <c r="XD30" s="217" t="str">
        <f>IF(XF30=0," ",VLOOKUP(XF30,PROTOKOL!$A:$F,6,FALSE))</f>
        <v xml:space="preserve"> </v>
      </c>
      <c r="XE30" s="43"/>
      <c r="XF30" s="43"/>
      <c r="XG30" s="43"/>
      <c r="XH30" s="91" t="str">
        <f>IF(XF30=0," ",(VLOOKUP(XF30,PROTOKOL!$A$1:$E$29,2,FALSE))*XG30)</f>
        <v xml:space="preserve"> </v>
      </c>
      <c r="XI30" s="175" t="str">
        <f t="shared" si="57"/>
        <v xml:space="preserve"> </v>
      </c>
      <c r="XJ30" s="176" t="str">
        <f>IF(XF30=0," ",VLOOKUP(XF30,PROTOKOL!$A:$E,5,FALSE))</f>
        <v xml:space="preserve"> </v>
      </c>
      <c r="XK30" s="212" t="str">
        <f t="shared" si="205"/>
        <v xml:space="preserve"> </v>
      </c>
      <c r="XL30" s="176">
        <f t="shared" si="161"/>
        <v>0</v>
      </c>
      <c r="XM30" s="177" t="str">
        <f t="shared" si="162"/>
        <v xml:space="preserve"> </v>
      </c>
      <c r="XO30" s="173">
        <v>3</v>
      </c>
      <c r="XP30" s="229"/>
      <c r="XQ30" s="174" t="str">
        <f>IF(XS30=0," ",VLOOKUP(XS30,PROTOKOL!$A:$F,6,FALSE))</f>
        <v xml:space="preserve"> </v>
      </c>
      <c r="XR30" s="43"/>
      <c r="XS30" s="43"/>
      <c r="XT30" s="43"/>
      <c r="XU30" s="42" t="str">
        <f>IF(XS30=0," ",(VLOOKUP(XS30,PROTOKOL!$A$1:$E$29,2,FALSE))*XT30)</f>
        <v xml:space="preserve"> </v>
      </c>
      <c r="XV30" s="175" t="str">
        <f t="shared" si="58"/>
        <v xml:space="preserve"> </v>
      </c>
      <c r="XW30" s="212" t="str">
        <f>IF(XS30=0," ",VLOOKUP(XS30,PROTOKOL!$A:$E,5,FALSE))</f>
        <v xml:space="preserve"> </v>
      </c>
      <c r="XX30" s="176" t="s">
        <v>142</v>
      </c>
      <c r="XY30" s="177" t="str">
        <f t="shared" si="163"/>
        <v xml:space="preserve"> </v>
      </c>
      <c r="XZ30" s="217" t="str">
        <f>IF(YB30=0," ",VLOOKUP(YB30,PROTOKOL!$A:$F,6,FALSE))</f>
        <v xml:space="preserve"> </v>
      </c>
      <c r="YA30" s="43"/>
      <c r="YB30" s="43"/>
      <c r="YC30" s="43"/>
      <c r="YD30" s="91" t="str">
        <f>IF(YB30=0," ",(VLOOKUP(YB30,PROTOKOL!$A$1:$E$29,2,FALSE))*YC30)</f>
        <v xml:space="preserve"> </v>
      </c>
      <c r="YE30" s="175" t="str">
        <f t="shared" si="59"/>
        <v xml:space="preserve"> </v>
      </c>
      <c r="YF30" s="176" t="str">
        <f>IF(YB30=0," ",VLOOKUP(YB30,PROTOKOL!$A:$E,5,FALSE))</f>
        <v xml:space="preserve"> </v>
      </c>
      <c r="YG30" s="212" t="str">
        <f t="shared" si="206"/>
        <v xml:space="preserve"> </v>
      </c>
      <c r="YH30" s="176">
        <f t="shared" si="165"/>
        <v>0</v>
      </c>
      <c r="YI30" s="177" t="str">
        <f t="shared" si="166"/>
        <v xml:space="preserve"> </v>
      </c>
    </row>
    <row r="31" spans="1:659" ht="13.8">
      <c r="A31" s="173">
        <v>3</v>
      </c>
      <c r="B31" s="230"/>
      <c r="C31" s="174" t="str">
        <f>IF(E31=0," ",VLOOKUP(E31,PROTOKOL!$A:$F,6,FALSE))</f>
        <v xml:space="preserve"> </v>
      </c>
      <c r="D31" s="43"/>
      <c r="E31" s="43"/>
      <c r="F31" s="43"/>
      <c r="G31" s="42" t="str">
        <f>IF(E31=0," ",(VLOOKUP(E31,PROTOKOL!$A$1:$E$29,2,FALSE))*F31)</f>
        <v xml:space="preserve"> </v>
      </c>
      <c r="H31" s="175" t="str">
        <f t="shared" si="0"/>
        <v xml:space="preserve"> </v>
      </c>
      <c r="I31" s="212" t="str">
        <f>IF(E31=0," ",VLOOKUP(E31,PROTOKOL!$A:$E,5,FALSE))</f>
        <v xml:space="preserve"> </v>
      </c>
      <c r="J31" s="176" t="s">
        <v>142</v>
      </c>
      <c r="K31" s="177" t="str">
        <f t="shared" si="60"/>
        <v xml:space="preserve"> </v>
      </c>
      <c r="L31" s="217" t="str">
        <f>IF(N31=0," ",VLOOKUP(N31,PROTOKOL!$A:$F,6,FALSE))</f>
        <v xml:space="preserve"> </v>
      </c>
      <c r="M31" s="43"/>
      <c r="N31" s="43"/>
      <c r="O31" s="43"/>
      <c r="P31" s="91" t="str">
        <f>IF(N31=0," ",(VLOOKUP(N31,PROTOKOL!$A$1:$E$29,2,FALSE))*O31)</f>
        <v xml:space="preserve"> </v>
      </c>
      <c r="Q31" s="175" t="str">
        <f t="shared" si="1"/>
        <v xml:space="preserve"> </v>
      </c>
      <c r="R31" s="176" t="str">
        <f>IF(N31=0," ",VLOOKUP(N31,PROTOKOL!$A:$E,5,FALSE))</f>
        <v xml:space="preserve"> </v>
      </c>
      <c r="S31" s="212" t="str">
        <f t="shared" si="61"/>
        <v xml:space="preserve"> </v>
      </c>
      <c r="T31" s="176">
        <f t="shared" si="62"/>
        <v>0</v>
      </c>
      <c r="U31" s="177" t="str">
        <f t="shared" si="63"/>
        <v xml:space="preserve"> </v>
      </c>
      <c r="W31" s="173">
        <v>3</v>
      </c>
      <c r="X31" s="230"/>
      <c r="Y31" s="174" t="str">
        <f>IF(AA31=0," ",VLOOKUP(AA31,PROTOKOL!$A:$F,6,FALSE))</f>
        <v xml:space="preserve"> </v>
      </c>
      <c r="Z31" s="43"/>
      <c r="AA31" s="43"/>
      <c r="AB31" s="43"/>
      <c r="AC31" s="42" t="str">
        <f>IF(AA31=0," ",(VLOOKUP(AA31,PROTOKOL!$A$1:$E$29,2,FALSE))*AB31)</f>
        <v xml:space="preserve"> </v>
      </c>
      <c r="AD31" s="175" t="str">
        <f t="shared" si="2"/>
        <v xml:space="preserve"> </v>
      </c>
      <c r="AE31" s="212" t="str">
        <f>IF(AA31=0," ",VLOOKUP(AA31,PROTOKOL!$A:$E,5,FALSE))</f>
        <v xml:space="preserve"> </v>
      </c>
      <c r="AF31" s="176" t="s">
        <v>142</v>
      </c>
      <c r="AG31" s="177" t="str">
        <f t="shared" si="167"/>
        <v xml:space="preserve"> </v>
      </c>
      <c r="AH31" s="217" t="str">
        <f>IF(AJ31=0," ",VLOOKUP(AJ31,PROTOKOL!$A:$F,6,FALSE))</f>
        <v xml:space="preserve"> </v>
      </c>
      <c r="AI31" s="43"/>
      <c r="AJ31" s="43"/>
      <c r="AK31" s="43"/>
      <c r="AL31" s="91" t="str">
        <f>IF(AJ31=0," ",(VLOOKUP(AJ31,PROTOKOL!$A$1:$E$29,2,FALSE))*AK31)</f>
        <v xml:space="preserve"> </v>
      </c>
      <c r="AM31" s="175" t="str">
        <f t="shared" si="3"/>
        <v xml:space="preserve"> </v>
      </c>
      <c r="AN31" s="176" t="str">
        <f>IF(AJ31=0," ",VLOOKUP(AJ31,PROTOKOL!$A:$E,5,FALSE))</f>
        <v xml:space="preserve"> </v>
      </c>
      <c r="AO31" s="212" t="str">
        <f t="shared" si="180"/>
        <v xml:space="preserve"> </v>
      </c>
      <c r="AP31" s="176">
        <f t="shared" si="65"/>
        <v>0</v>
      </c>
      <c r="AQ31" s="177" t="str">
        <f t="shared" si="66"/>
        <v xml:space="preserve"> </v>
      </c>
      <c r="AS31" s="173">
        <v>3</v>
      </c>
      <c r="AT31" s="230"/>
      <c r="AU31" s="174" t="str">
        <f>IF(AW31=0," ",VLOOKUP(AW31,PROTOKOL!$A:$F,6,FALSE))</f>
        <v xml:space="preserve"> </v>
      </c>
      <c r="AV31" s="43"/>
      <c r="AW31" s="43"/>
      <c r="AX31" s="43"/>
      <c r="AY31" s="42" t="str">
        <f>IF(AW31=0," ",(VLOOKUP(AW31,PROTOKOL!$A$1:$E$29,2,FALSE))*AX31)</f>
        <v xml:space="preserve"> </v>
      </c>
      <c r="AZ31" s="175" t="str">
        <f t="shared" si="4"/>
        <v xml:space="preserve"> </v>
      </c>
      <c r="BA31" s="212" t="str">
        <f>IF(AW31=0," ",VLOOKUP(AW31,PROTOKOL!$A:$E,5,FALSE))</f>
        <v xml:space="preserve"> </v>
      </c>
      <c r="BB31" s="176" t="s">
        <v>142</v>
      </c>
      <c r="BC31" s="177" t="str">
        <f t="shared" si="168"/>
        <v xml:space="preserve"> </v>
      </c>
      <c r="BD31" s="217" t="str">
        <f>IF(BF31=0," ",VLOOKUP(BF31,PROTOKOL!$A:$F,6,FALSE))</f>
        <v xml:space="preserve"> </v>
      </c>
      <c r="BE31" s="43"/>
      <c r="BF31" s="43"/>
      <c r="BG31" s="43"/>
      <c r="BH31" s="91" t="str">
        <f>IF(BF31=0," ",(VLOOKUP(BF31,PROTOKOL!$A$1:$E$29,2,FALSE))*BG31)</f>
        <v xml:space="preserve"> </v>
      </c>
      <c r="BI31" s="175" t="str">
        <f t="shared" si="5"/>
        <v xml:space="preserve"> </v>
      </c>
      <c r="BJ31" s="176" t="str">
        <f>IF(BF31=0," ",VLOOKUP(BF31,PROTOKOL!$A:$E,5,FALSE))</f>
        <v xml:space="preserve"> </v>
      </c>
      <c r="BK31" s="212" t="str">
        <f t="shared" si="181"/>
        <v xml:space="preserve"> </v>
      </c>
      <c r="BL31" s="176">
        <f t="shared" si="67"/>
        <v>0</v>
      </c>
      <c r="BM31" s="177" t="str">
        <f t="shared" si="68"/>
        <v xml:space="preserve"> </v>
      </c>
      <c r="BO31" s="173">
        <v>3</v>
      </c>
      <c r="BP31" s="230"/>
      <c r="BQ31" s="174" t="str">
        <f>IF(BS31=0," ",VLOOKUP(BS31,PROTOKOL!$A:$F,6,FALSE))</f>
        <v xml:space="preserve"> </v>
      </c>
      <c r="BR31" s="43"/>
      <c r="BS31" s="43"/>
      <c r="BT31" s="43"/>
      <c r="BU31" s="42" t="str">
        <f>IF(BS31=0," ",(VLOOKUP(BS31,PROTOKOL!$A$1:$E$29,2,FALSE))*BT31)</f>
        <v xml:space="preserve"> </v>
      </c>
      <c r="BV31" s="175" t="str">
        <f t="shared" si="6"/>
        <v xml:space="preserve"> </v>
      </c>
      <c r="BW31" s="212" t="str">
        <f>IF(BS31=0," ",VLOOKUP(BS31,PROTOKOL!$A:$E,5,FALSE))</f>
        <v xml:space="preserve"> </v>
      </c>
      <c r="BX31" s="176" t="s">
        <v>142</v>
      </c>
      <c r="BY31" s="177" t="str">
        <f t="shared" si="170"/>
        <v xml:space="preserve"> </v>
      </c>
      <c r="BZ31" s="217" t="str">
        <f>IF(CB31=0," ",VLOOKUP(CB31,PROTOKOL!$A:$F,6,FALSE))</f>
        <v xml:space="preserve"> </v>
      </c>
      <c r="CA31" s="43"/>
      <c r="CB31" s="43"/>
      <c r="CC31" s="43"/>
      <c r="CD31" s="91" t="str">
        <f>IF(CB31=0," ",(VLOOKUP(CB31,PROTOKOL!$A$1:$E$29,2,FALSE))*CC31)</f>
        <v xml:space="preserve"> </v>
      </c>
      <c r="CE31" s="175" t="str">
        <f t="shared" si="7"/>
        <v xml:space="preserve"> </v>
      </c>
      <c r="CF31" s="176" t="str">
        <f>IF(CB31=0," ",VLOOKUP(CB31,PROTOKOL!$A:$E,5,FALSE))</f>
        <v xml:space="preserve"> </v>
      </c>
      <c r="CG31" s="212" t="str">
        <f t="shared" si="207"/>
        <v xml:space="preserve"> </v>
      </c>
      <c r="CH31" s="176">
        <f t="shared" si="70"/>
        <v>0</v>
      </c>
      <c r="CI31" s="177" t="str">
        <f t="shared" si="71"/>
        <v xml:space="preserve"> </v>
      </c>
      <c r="CK31" s="173">
        <v>3</v>
      </c>
      <c r="CL31" s="230"/>
      <c r="CM31" s="174" t="str">
        <f>IF(CO31=0," ",VLOOKUP(CO31,PROTOKOL!$A:$F,6,FALSE))</f>
        <v xml:space="preserve"> </v>
      </c>
      <c r="CN31" s="43"/>
      <c r="CO31" s="43"/>
      <c r="CP31" s="43"/>
      <c r="CQ31" s="42" t="str">
        <f>IF(CO31=0," ",(VLOOKUP(CO31,PROTOKOL!$A$1:$E$29,2,FALSE))*CP31)</f>
        <v xml:space="preserve"> </v>
      </c>
      <c r="CR31" s="175" t="str">
        <f t="shared" si="8"/>
        <v xml:space="preserve"> </v>
      </c>
      <c r="CS31" s="212" t="str">
        <f>IF(CO31=0," ",VLOOKUP(CO31,PROTOKOL!$A:$E,5,FALSE))</f>
        <v xml:space="preserve"> </v>
      </c>
      <c r="CT31" s="176" t="s">
        <v>142</v>
      </c>
      <c r="CU31" s="177" t="str">
        <f t="shared" si="171"/>
        <v xml:space="preserve"> </v>
      </c>
      <c r="CV31" s="217" t="str">
        <f>IF(CX31=0," ",VLOOKUP(CX31,PROTOKOL!$A:$F,6,FALSE))</f>
        <v xml:space="preserve"> </v>
      </c>
      <c r="CW31" s="43"/>
      <c r="CX31" s="43"/>
      <c r="CY31" s="43"/>
      <c r="CZ31" s="91" t="str">
        <f>IF(CX31=0," ",(VLOOKUP(CX31,PROTOKOL!$A$1:$E$29,2,FALSE))*CY31)</f>
        <v xml:space="preserve"> </v>
      </c>
      <c r="DA31" s="175" t="str">
        <f t="shared" si="9"/>
        <v xml:space="preserve"> </v>
      </c>
      <c r="DB31" s="176" t="str">
        <f>IF(CX31=0," ",VLOOKUP(CX31,PROTOKOL!$A:$E,5,FALSE))</f>
        <v xml:space="preserve"> </v>
      </c>
      <c r="DC31" s="212" t="str">
        <f t="shared" si="182"/>
        <v xml:space="preserve"> </v>
      </c>
      <c r="DD31" s="176">
        <f t="shared" si="73"/>
        <v>0</v>
      </c>
      <c r="DE31" s="177" t="str">
        <f t="shared" si="74"/>
        <v xml:space="preserve"> </v>
      </c>
      <c r="DG31" s="173">
        <v>3</v>
      </c>
      <c r="DH31" s="230"/>
      <c r="DI31" s="174" t="str">
        <f>IF(DK31=0," ",VLOOKUP(DK31,PROTOKOL!$A:$F,6,FALSE))</f>
        <v xml:space="preserve"> </v>
      </c>
      <c r="DJ31" s="43"/>
      <c r="DK31" s="43"/>
      <c r="DL31" s="43"/>
      <c r="DM31" s="42" t="str">
        <f>IF(DK31=0," ",(VLOOKUP(DK31,PROTOKOL!$A$1:$E$29,2,FALSE))*DL31)</f>
        <v xml:space="preserve"> </v>
      </c>
      <c r="DN31" s="175" t="str">
        <f t="shared" si="10"/>
        <v xml:space="preserve"> </v>
      </c>
      <c r="DO31" s="212" t="str">
        <f>IF(DK31=0," ",VLOOKUP(DK31,PROTOKOL!$A:$E,5,FALSE))</f>
        <v xml:space="preserve"> </v>
      </c>
      <c r="DP31" s="176" t="s">
        <v>142</v>
      </c>
      <c r="DQ31" s="177" t="str">
        <f t="shared" si="75"/>
        <v xml:space="preserve"> </v>
      </c>
      <c r="DR31" s="217" t="str">
        <f>IF(DT31=0," ",VLOOKUP(DT31,PROTOKOL!$A:$F,6,FALSE))</f>
        <v xml:space="preserve"> </v>
      </c>
      <c r="DS31" s="43"/>
      <c r="DT31" s="43"/>
      <c r="DU31" s="43"/>
      <c r="DV31" s="91" t="str">
        <f>IF(DT31=0," ",(VLOOKUP(DT31,PROTOKOL!$A$1:$E$29,2,FALSE))*DU31)</f>
        <v xml:space="preserve"> </v>
      </c>
      <c r="DW31" s="175" t="str">
        <f t="shared" si="11"/>
        <v xml:space="preserve"> </v>
      </c>
      <c r="DX31" s="176" t="str">
        <f>IF(DT31=0," ",VLOOKUP(DT31,PROTOKOL!$A:$E,5,FALSE))</f>
        <v xml:space="preserve"> </v>
      </c>
      <c r="DY31" s="212" t="str">
        <f t="shared" si="183"/>
        <v xml:space="preserve"> </v>
      </c>
      <c r="DZ31" s="176">
        <f t="shared" si="77"/>
        <v>0</v>
      </c>
      <c r="EA31" s="177" t="str">
        <f t="shared" si="78"/>
        <v xml:space="preserve"> </v>
      </c>
      <c r="EC31" s="173">
        <v>3</v>
      </c>
      <c r="ED31" s="230"/>
      <c r="EE31" s="174" t="str">
        <f>IF(EG31=0," ",VLOOKUP(EG31,PROTOKOL!$A:$F,6,FALSE))</f>
        <v xml:space="preserve"> </v>
      </c>
      <c r="EF31" s="43"/>
      <c r="EG31" s="43"/>
      <c r="EH31" s="43"/>
      <c r="EI31" s="42" t="str">
        <f>IF(EG31=0," ",(VLOOKUP(EG31,PROTOKOL!$A$1:$E$29,2,FALSE))*EH31)</f>
        <v xml:space="preserve"> </v>
      </c>
      <c r="EJ31" s="175" t="str">
        <f t="shared" si="12"/>
        <v xml:space="preserve"> </v>
      </c>
      <c r="EK31" s="212" t="str">
        <f>IF(EG31=0," ",VLOOKUP(EG31,PROTOKOL!$A:$E,5,FALSE))</f>
        <v xml:space="preserve"> </v>
      </c>
      <c r="EL31" s="176" t="s">
        <v>142</v>
      </c>
      <c r="EM31" s="177" t="str">
        <f t="shared" si="79"/>
        <v xml:space="preserve"> </v>
      </c>
      <c r="EN31" s="217" t="str">
        <f>IF(EP31=0," ",VLOOKUP(EP31,PROTOKOL!$A:$F,6,FALSE))</f>
        <v xml:space="preserve"> </v>
      </c>
      <c r="EO31" s="43"/>
      <c r="EP31" s="43"/>
      <c r="EQ31" s="43"/>
      <c r="ER31" s="91" t="str">
        <f>IF(EP31=0," ",(VLOOKUP(EP31,PROTOKOL!$A$1:$E$29,2,FALSE))*EQ31)</f>
        <v xml:space="preserve"> </v>
      </c>
      <c r="ES31" s="175" t="str">
        <f t="shared" si="13"/>
        <v xml:space="preserve"> </v>
      </c>
      <c r="ET31" s="176" t="str">
        <f>IF(EP31=0," ",VLOOKUP(EP31,PROTOKOL!$A:$E,5,FALSE))</f>
        <v xml:space="preserve"> </v>
      </c>
      <c r="EU31" s="212" t="str">
        <f t="shared" si="184"/>
        <v xml:space="preserve"> </v>
      </c>
      <c r="EV31" s="176">
        <f t="shared" si="81"/>
        <v>0</v>
      </c>
      <c r="EW31" s="177" t="str">
        <f t="shared" si="82"/>
        <v xml:space="preserve"> </v>
      </c>
      <c r="EY31" s="173">
        <v>3</v>
      </c>
      <c r="EZ31" s="230"/>
      <c r="FA31" s="174" t="str">
        <f>IF(FC31=0," ",VLOOKUP(FC31,PROTOKOL!$A:$F,6,FALSE))</f>
        <v xml:space="preserve"> </v>
      </c>
      <c r="FB31" s="43"/>
      <c r="FC31" s="43"/>
      <c r="FD31" s="43"/>
      <c r="FE31" s="42" t="str">
        <f>IF(FC31=0," ",(VLOOKUP(FC31,PROTOKOL!$A$1:$E$29,2,FALSE))*FD31)</f>
        <v xml:space="preserve"> </v>
      </c>
      <c r="FF31" s="175" t="str">
        <f t="shared" si="14"/>
        <v xml:space="preserve"> </v>
      </c>
      <c r="FG31" s="212" t="str">
        <f>IF(FC31=0," ",VLOOKUP(FC31,PROTOKOL!$A:$E,5,FALSE))</f>
        <v xml:space="preserve"> </v>
      </c>
      <c r="FH31" s="176" t="s">
        <v>142</v>
      </c>
      <c r="FI31" s="177" t="str">
        <f t="shared" si="83"/>
        <v xml:space="preserve"> </v>
      </c>
      <c r="FJ31" s="217" t="str">
        <f>IF(FL31=0," ",VLOOKUP(FL31,PROTOKOL!$A:$F,6,FALSE))</f>
        <v xml:space="preserve"> </v>
      </c>
      <c r="FK31" s="43"/>
      <c r="FL31" s="43"/>
      <c r="FM31" s="43"/>
      <c r="FN31" s="91" t="str">
        <f>IF(FL31=0," ",(VLOOKUP(FL31,PROTOKOL!$A$1:$E$29,2,FALSE))*FM31)</f>
        <v xml:space="preserve"> </v>
      </c>
      <c r="FO31" s="175" t="str">
        <f t="shared" si="15"/>
        <v xml:space="preserve"> </v>
      </c>
      <c r="FP31" s="176" t="str">
        <f>IF(FL31=0," ",VLOOKUP(FL31,PROTOKOL!$A:$E,5,FALSE))</f>
        <v xml:space="preserve"> </v>
      </c>
      <c r="FQ31" s="212" t="str">
        <f t="shared" si="185"/>
        <v xml:space="preserve"> </v>
      </c>
      <c r="FR31" s="176">
        <f t="shared" si="85"/>
        <v>0</v>
      </c>
      <c r="FS31" s="177" t="str">
        <f t="shared" si="86"/>
        <v xml:space="preserve"> </v>
      </c>
      <c r="FU31" s="173">
        <v>3</v>
      </c>
      <c r="FV31" s="230"/>
      <c r="FW31" s="174" t="str">
        <f>IF(FY31=0," ",VLOOKUP(FY31,PROTOKOL!$A:$F,6,FALSE))</f>
        <v xml:space="preserve"> </v>
      </c>
      <c r="FX31" s="43"/>
      <c r="FY31" s="43"/>
      <c r="FZ31" s="43"/>
      <c r="GA31" s="42" t="str">
        <f>IF(FY31=0," ",(VLOOKUP(FY31,PROTOKOL!$A$1:$E$29,2,FALSE))*FZ31)</f>
        <v xml:space="preserve"> </v>
      </c>
      <c r="GB31" s="175" t="str">
        <f t="shared" si="16"/>
        <v xml:space="preserve"> </v>
      </c>
      <c r="GC31" s="212" t="str">
        <f>IF(FY31=0," ",VLOOKUP(FY31,PROTOKOL!$A:$E,5,FALSE))</f>
        <v xml:space="preserve"> </v>
      </c>
      <c r="GD31" s="176" t="s">
        <v>142</v>
      </c>
      <c r="GE31" s="177" t="str">
        <f t="shared" si="87"/>
        <v xml:space="preserve"> </v>
      </c>
      <c r="GF31" s="217" t="str">
        <f>IF(GH31=0," ",VLOOKUP(GH31,PROTOKOL!$A:$F,6,FALSE))</f>
        <v xml:space="preserve"> </v>
      </c>
      <c r="GG31" s="43"/>
      <c r="GH31" s="43"/>
      <c r="GI31" s="43"/>
      <c r="GJ31" s="91" t="str">
        <f>IF(GH31=0," ",(VLOOKUP(GH31,PROTOKOL!$A$1:$E$29,2,FALSE))*GI31)</f>
        <v xml:space="preserve"> </v>
      </c>
      <c r="GK31" s="175" t="str">
        <f t="shared" si="17"/>
        <v xml:space="preserve"> </v>
      </c>
      <c r="GL31" s="176" t="str">
        <f>IF(GH31=0," ",VLOOKUP(GH31,PROTOKOL!$A:$E,5,FALSE))</f>
        <v xml:space="preserve"> </v>
      </c>
      <c r="GM31" s="212" t="str">
        <f t="shared" si="186"/>
        <v xml:space="preserve"> </v>
      </c>
      <c r="GN31" s="176">
        <f t="shared" si="89"/>
        <v>0</v>
      </c>
      <c r="GO31" s="177" t="str">
        <f t="shared" si="90"/>
        <v xml:space="preserve"> </v>
      </c>
      <c r="GQ31" s="173">
        <v>3</v>
      </c>
      <c r="GR31" s="230"/>
      <c r="GS31" s="174" t="str">
        <f>IF(GU31=0," ",VLOOKUP(GU31,PROTOKOL!$A:$F,6,FALSE))</f>
        <v xml:space="preserve"> </v>
      </c>
      <c r="GT31" s="43"/>
      <c r="GU31" s="43"/>
      <c r="GV31" s="43"/>
      <c r="GW31" s="42" t="str">
        <f>IF(GU31=0," ",(VLOOKUP(GU31,PROTOKOL!$A$1:$E$29,2,FALSE))*GV31)</f>
        <v xml:space="preserve"> </v>
      </c>
      <c r="GX31" s="175" t="str">
        <f t="shared" si="18"/>
        <v xml:space="preserve"> </v>
      </c>
      <c r="GY31" s="212" t="str">
        <f>IF(GU31=0," ",VLOOKUP(GU31,PROTOKOL!$A:$E,5,FALSE))</f>
        <v xml:space="preserve"> </v>
      </c>
      <c r="GZ31" s="176" t="s">
        <v>142</v>
      </c>
      <c r="HA31" s="177" t="str">
        <f t="shared" si="91"/>
        <v xml:space="preserve"> </v>
      </c>
      <c r="HB31" s="217" t="str">
        <f>IF(HD31=0," ",VLOOKUP(HD31,PROTOKOL!$A:$F,6,FALSE))</f>
        <v xml:space="preserve"> </v>
      </c>
      <c r="HC31" s="43"/>
      <c r="HD31" s="43"/>
      <c r="HE31" s="43"/>
      <c r="HF31" s="91" t="str">
        <f>IF(HD31=0," ",(VLOOKUP(HD31,PROTOKOL!$A$1:$E$29,2,FALSE))*HE31)</f>
        <v xml:space="preserve"> </v>
      </c>
      <c r="HG31" s="175" t="str">
        <f t="shared" si="19"/>
        <v xml:space="preserve"> </v>
      </c>
      <c r="HH31" s="176" t="str">
        <f>IF(HD31=0," ",VLOOKUP(HD31,PROTOKOL!$A:$E,5,FALSE))</f>
        <v xml:space="preserve"> </v>
      </c>
      <c r="HI31" s="212" t="str">
        <f t="shared" si="187"/>
        <v xml:space="preserve"> </v>
      </c>
      <c r="HJ31" s="176">
        <f t="shared" si="92"/>
        <v>0</v>
      </c>
      <c r="HK31" s="177" t="str">
        <f t="shared" si="93"/>
        <v xml:space="preserve"> </v>
      </c>
      <c r="HM31" s="173">
        <v>3</v>
      </c>
      <c r="HN31" s="230"/>
      <c r="HO31" s="174" t="str">
        <f>IF(HQ31=0," ",VLOOKUP(HQ31,PROTOKOL!$A:$F,6,FALSE))</f>
        <v xml:space="preserve"> </v>
      </c>
      <c r="HP31" s="43"/>
      <c r="HQ31" s="43"/>
      <c r="HR31" s="43"/>
      <c r="HS31" s="42" t="str">
        <f>IF(HQ31=0," ",(VLOOKUP(HQ31,PROTOKOL!$A$1:$E$29,2,FALSE))*HR31)</f>
        <v xml:space="preserve"> </v>
      </c>
      <c r="HT31" s="175" t="str">
        <f t="shared" si="20"/>
        <v xml:space="preserve"> </v>
      </c>
      <c r="HU31" s="212" t="str">
        <f>IF(HQ31=0," ",VLOOKUP(HQ31,PROTOKOL!$A:$E,5,FALSE))</f>
        <v xml:space="preserve"> </v>
      </c>
      <c r="HV31" s="176" t="s">
        <v>142</v>
      </c>
      <c r="HW31" s="177" t="str">
        <f t="shared" si="94"/>
        <v xml:space="preserve"> </v>
      </c>
      <c r="HX31" s="217" t="str">
        <f>IF(HZ31=0," ",VLOOKUP(HZ31,PROTOKOL!$A:$F,6,FALSE))</f>
        <v xml:space="preserve"> </v>
      </c>
      <c r="HY31" s="43"/>
      <c r="HZ31" s="43"/>
      <c r="IA31" s="43"/>
      <c r="IB31" s="91" t="str">
        <f>IF(HZ31=0," ",(VLOOKUP(HZ31,PROTOKOL!$A$1:$E$29,2,FALSE))*IA31)</f>
        <v xml:space="preserve"> </v>
      </c>
      <c r="IC31" s="175" t="str">
        <f t="shared" si="21"/>
        <v xml:space="preserve"> </v>
      </c>
      <c r="ID31" s="176" t="str">
        <f>IF(HZ31=0," ",VLOOKUP(HZ31,PROTOKOL!$A:$E,5,FALSE))</f>
        <v xml:space="preserve"> </v>
      </c>
      <c r="IE31" s="212" t="str">
        <f t="shared" si="208"/>
        <v xml:space="preserve"> </v>
      </c>
      <c r="IF31" s="176">
        <f t="shared" si="96"/>
        <v>0</v>
      </c>
      <c r="IG31" s="177" t="str">
        <f t="shared" si="97"/>
        <v xml:space="preserve"> </v>
      </c>
      <c r="II31" s="173">
        <v>3</v>
      </c>
      <c r="IJ31" s="230"/>
      <c r="IK31" s="174" t="str">
        <f>IF(IM31=0," ",VLOOKUP(IM31,PROTOKOL!$A:$F,6,FALSE))</f>
        <v xml:space="preserve"> </v>
      </c>
      <c r="IL31" s="43"/>
      <c r="IM31" s="43"/>
      <c r="IN31" s="43"/>
      <c r="IO31" s="42" t="str">
        <f>IF(IM31=0," ",(VLOOKUP(IM31,PROTOKOL!$A$1:$E$29,2,FALSE))*IN31)</f>
        <v xml:space="preserve"> </v>
      </c>
      <c r="IP31" s="175" t="str">
        <f t="shared" si="22"/>
        <v xml:space="preserve"> </v>
      </c>
      <c r="IQ31" s="212" t="str">
        <f>IF(IM31=0," ",VLOOKUP(IM31,PROTOKOL!$A:$E,5,FALSE))</f>
        <v xml:space="preserve"> </v>
      </c>
      <c r="IR31" s="176" t="s">
        <v>142</v>
      </c>
      <c r="IS31" s="177" t="str">
        <f t="shared" si="98"/>
        <v xml:space="preserve"> </v>
      </c>
      <c r="IT31" s="217" t="str">
        <f>IF(IV31=0," ",VLOOKUP(IV31,PROTOKOL!$A:$F,6,FALSE))</f>
        <v xml:space="preserve"> </v>
      </c>
      <c r="IU31" s="43"/>
      <c r="IV31" s="43"/>
      <c r="IW31" s="43"/>
      <c r="IX31" s="91" t="str">
        <f>IF(IV31=0," ",(VLOOKUP(IV31,PROTOKOL!$A$1:$E$29,2,FALSE))*IW31)</f>
        <v xml:space="preserve"> </v>
      </c>
      <c r="IY31" s="175" t="str">
        <f t="shared" si="23"/>
        <v xml:space="preserve"> </v>
      </c>
      <c r="IZ31" s="176" t="str">
        <f>IF(IV31=0," ",VLOOKUP(IV31,PROTOKOL!$A:$E,5,FALSE))</f>
        <v xml:space="preserve"> </v>
      </c>
      <c r="JA31" s="212" t="str">
        <f t="shared" si="188"/>
        <v xml:space="preserve"> </v>
      </c>
      <c r="JB31" s="176">
        <f t="shared" si="100"/>
        <v>0</v>
      </c>
      <c r="JC31" s="177" t="str">
        <f t="shared" si="101"/>
        <v xml:space="preserve"> </v>
      </c>
      <c r="JE31" s="173">
        <v>3</v>
      </c>
      <c r="JF31" s="230"/>
      <c r="JG31" s="174" t="str">
        <f>IF(JI31=0," ",VLOOKUP(JI31,PROTOKOL!$A:$F,6,FALSE))</f>
        <v xml:space="preserve"> </v>
      </c>
      <c r="JH31" s="43"/>
      <c r="JI31" s="43"/>
      <c r="JJ31" s="43"/>
      <c r="JK31" s="42" t="str">
        <f>IF(JI31=0," ",(VLOOKUP(JI31,PROTOKOL!$A$1:$E$29,2,FALSE))*JJ31)</f>
        <v xml:space="preserve"> </v>
      </c>
      <c r="JL31" s="175" t="str">
        <f t="shared" si="24"/>
        <v xml:space="preserve"> </v>
      </c>
      <c r="JM31" s="212" t="str">
        <f>IF(JI31=0," ",VLOOKUP(JI31,PROTOKOL!$A:$E,5,FALSE))</f>
        <v xml:space="preserve"> </v>
      </c>
      <c r="JN31" s="176" t="s">
        <v>142</v>
      </c>
      <c r="JO31" s="177" t="str">
        <f t="shared" si="102"/>
        <v xml:space="preserve"> </v>
      </c>
      <c r="JP31" s="217" t="str">
        <f>IF(JR31=0," ",VLOOKUP(JR31,PROTOKOL!$A:$F,6,FALSE))</f>
        <v xml:space="preserve"> </v>
      </c>
      <c r="JQ31" s="43"/>
      <c r="JR31" s="43"/>
      <c r="JS31" s="43"/>
      <c r="JT31" s="91" t="str">
        <f>IF(JR31=0," ",(VLOOKUP(JR31,PROTOKOL!$A$1:$E$29,2,FALSE))*JS31)</f>
        <v xml:space="preserve"> </v>
      </c>
      <c r="JU31" s="175" t="str">
        <f t="shared" si="25"/>
        <v xml:space="preserve"> </v>
      </c>
      <c r="JV31" s="176" t="str">
        <f>IF(JR31=0," ",VLOOKUP(JR31,PROTOKOL!$A:$E,5,FALSE))</f>
        <v xml:space="preserve"> </v>
      </c>
      <c r="JW31" s="212" t="str">
        <f t="shared" si="189"/>
        <v xml:space="preserve"> </v>
      </c>
      <c r="JX31" s="176">
        <f t="shared" si="104"/>
        <v>0</v>
      </c>
      <c r="JY31" s="177" t="str">
        <f t="shared" si="105"/>
        <v xml:space="preserve"> </v>
      </c>
      <c r="KA31" s="173">
        <v>3</v>
      </c>
      <c r="KB31" s="230"/>
      <c r="KC31" s="174" t="str">
        <f>IF(KE31=0," ",VLOOKUP(KE31,PROTOKOL!$A:$F,6,FALSE))</f>
        <v>KOKU TESTİ</v>
      </c>
      <c r="KD31" s="43">
        <v>1</v>
      </c>
      <c r="KE31" s="43">
        <v>17</v>
      </c>
      <c r="KF31" s="43">
        <v>1</v>
      </c>
      <c r="KG31" s="42">
        <f>IF(KE31=0," ",(VLOOKUP(KE31,PROTOKOL!$A$1:$E$29,2,FALSE))*KF31)</f>
        <v>0</v>
      </c>
      <c r="KH31" s="175">
        <f t="shared" si="26"/>
        <v>1</v>
      </c>
      <c r="KI31" s="212" t="e">
        <f>IF(KE31=0," ",VLOOKUP(KE31,PROTOKOL!$A:$E,5,FALSE))</f>
        <v>#DIV/0!</v>
      </c>
      <c r="KJ31" s="176" t="s">
        <v>142</v>
      </c>
      <c r="KK31" s="177" t="e">
        <f>IF(KE31=0," ",(KI31*KH31))/7.5*1</f>
        <v>#DIV/0!</v>
      </c>
      <c r="KL31" s="217" t="str">
        <f>IF(KN31=0," ",VLOOKUP(KN31,PROTOKOL!$A:$F,6,FALSE))</f>
        <v xml:space="preserve"> </v>
      </c>
      <c r="KM31" s="43"/>
      <c r="KN31" s="43"/>
      <c r="KO31" s="43"/>
      <c r="KP31" s="91" t="str">
        <f>IF(KN31=0," ",(VLOOKUP(KN31,PROTOKOL!$A$1:$E$29,2,FALSE))*KO31)</f>
        <v xml:space="preserve"> </v>
      </c>
      <c r="KQ31" s="175" t="str">
        <f t="shared" si="27"/>
        <v xml:space="preserve"> </v>
      </c>
      <c r="KR31" s="176" t="str">
        <f>IF(KN31=0," ",VLOOKUP(KN31,PROTOKOL!$A:$E,5,FALSE))</f>
        <v xml:space="preserve"> </v>
      </c>
      <c r="KS31" s="212" t="str">
        <f t="shared" si="190"/>
        <v xml:space="preserve"> </v>
      </c>
      <c r="KT31" s="176">
        <f t="shared" si="106"/>
        <v>0</v>
      </c>
      <c r="KU31" s="177" t="str">
        <f t="shared" si="107"/>
        <v xml:space="preserve"> </v>
      </c>
      <c r="KW31" s="173">
        <v>3</v>
      </c>
      <c r="KX31" s="230"/>
      <c r="KY31" s="174" t="str">
        <f>IF(LA31=0," ",VLOOKUP(LA31,PROTOKOL!$A:$F,6,FALSE))</f>
        <v xml:space="preserve"> </v>
      </c>
      <c r="KZ31" s="43"/>
      <c r="LA31" s="43"/>
      <c r="LB31" s="43"/>
      <c r="LC31" s="42" t="str">
        <f>IF(LA31=0," ",(VLOOKUP(LA31,PROTOKOL!$A$1:$E$29,2,FALSE))*LB31)</f>
        <v xml:space="preserve"> </v>
      </c>
      <c r="LD31" s="175" t="str">
        <f t="shared" si="28"/>
        <v xml:space="preserve"> </v>
      </c>
      <c r="LE31" s="212" t="str">
        <f>IF(LA31=0," ",VLOOKUP(LA31,PROTOKOL!$A:$E,5,FALSE))</f>
        <v xml:space="preserve"> </v>
      </c>
      <c r="LF31" s="176" t="s">
        <v>142</v>
      </c>
      <c r="LG31" s="177" t="str">
        <f t="shared" si="108"/>
        <v xml:space="preserve"> </v>
      </c>
      <c r="LH31" s="217" t="str">
        <f>IF(LJ31=0," ",VLOOKUP(LJ31,PROTOKOL!$A:$F,6,FALSE))</f>
        <v xml:space="preserve"> </v>
      </c>
      <c r="LI31" s="43"/>
      <c r="LJ31" s="43"/>
      <c r="LK31" s="43"/>
      <c r="LL31" s="91" t="str">
        <f>IF(LJ31=0," ",(VLOOKUP(LJ31,PROTOKOL!$A$1:$E$29,2,FALSE))*LK31)</f>
        <v xml:space="preserve"> </v>
      </c>
      <c r="LM31" s="175" t="str">
        <f t="shared" si="29"/>
        <v xml:space="preserve"> </v>
      </c>
      <c r="LN31" s="176" t="str">
        <f>IF(LJ31=0," ",VLOOKUP(LJ31,PROTOKOL!$A:$E,5,FALSE))</f>
        <v xml:space="preserve"> </v>
      </c>
      <c r="LO31" s="212" t="str">
        <f t="shared" si="191"/>
        <v xml:space="preserve"> </v>
      </c>
      <c r="LP31" s="176">
        <f t="shared" si="110"/>
        <v>0</v>
      </c>
      <c r="LQ31" s="177" t="str">
        <f t="shared" si="111"/>
        <v xml:space="preserve"> </v>
      </c>
      <c r="LS31" s="173">
        <v>3</v>
      </c>
      <c r="LT31" s="230"/>
      <c r="LU31" s="174" t="str">
        <f>IF(LW31=0," ",VLOOKUP(LW31,PROTOKOL!$A:$F,6,FALSE))</f>
        <v xml:space="preserve"> </v>
      </c>
      <c r="LV31" s="43"/>
      <c r="LW31" s="43"/>
      <c r="LX31" s="43"/>
      <c r="LY31" s="42" t="str">
        <f>IF(LW31=0," ",(VLOOKUP(LW31,PROTOKOL!$A$1:$E$29,2,FALSE))*LX31)</f>
        <v xml:space="preserve"> </v>
      </c>
      <c r="LZ31" s="175" t="str">
        <f t="shared" si="30"/>
        <v xml:space="preserve"> </v>
      </c>
      <c r="MA31" s="212" t="str">
        <f>IF(LW31=0," ",VLOOKUP(LW31,PROTOKOL!$A:$E,5,FALSE))</f>
        <v xml:space="preserve"> </v>
      </c>
      <c r="MB31" s="176" t="s">
        <v>142</v>
      </c>
      <c r="MC31" s="177" t="str">
        <f t="shared" si="175"/>
        <v xml:space="preserve"> </v>
      </c>
      <c r="MD31" s="217" t="str">
        <f>IF(MF31=0," ",VLOOKUP(MF31,PROTOKOL!$A:$F,6,FALSE))</f>
        <v xml:space="preserve"> </v>
      </c>
      <c r="ME31" s="43"/>
      <c r="MF31" s="43"/>
      <c r="MG31" s="43"/>
      <c r="MH31" s="91" t="str">
        <f>IF(MF31=0," ",(VLOOKUP(MF31,PROTOKOL!$A$1:$E$29,2,FALSE))*MG31)</f>
        <v xml:space="preserve"> </v>
      </c>
      <c r="MI31" s="175" t="str">
        <f t="shared" si="31"/>
        <v xml:space="preserve"> </v>
      </c>
      <c r="MJ31" s="176" t="str">
        <f>IF(MF31=0," ",VLOOKUP(MF31,PROTOKOL!$A:$E,5,FALSE))</f>
        <v xml:space="preserve"> </v>
      </c>
      <c r="MK31" s="212" t="str">
        <f t="shared" si="192"/>
        <v xml:space="preserve"> </v>
      </c>
      <c r="ML31" s="176">
        <f t="shared" si="113"/>
        <v>0</v>
      </c>
      <c r="MM31" s="177" t="str">
        <f t="shared" si="114"/>
        <v xml:space="preserve"> </v>
      </c>
      <c r="MO31" s="173">
        <v>3</v>
      </c>
      <c r="MP31" s="230"/>
      <c r="MQ31" s="174" t="str">
        <f>IF(MS31=0," ",VLOOKUP(MS31,PROTOKOL!$A:$F,6,FALSE))</f>
        <v xml:space="preserve"> </v>
      </c>
      <c r="MR31" s="43"/>
      <c r="MS31" s="43"/>
      <c r="MT31" s="43"/>
      <c r="MU31" s="42" t="str">
        <f>IF(MS31=0," ",(VLOOKUP(MS31,PROTOKOL!$A$1:$E$29,2,FALSE))*MT31)</f>
        <v xml:space="preserve"> </v>
      </c>
      <c r="MV31" s="175" t="str">
        <f t="shared" si="32"/>
        <v xml:space="preserve"> </v>
      </c>
      <c r="MW31" s="212" t="str">
        <f>IF(MS31=0," ",VLOOKUP(MS31,PROTOKOL!$A:$E,5,FALSE))</f>
        <v xml:space="preserve"> </v>
      </c>
      <c r="MX31" s="176" t="s">
        <v>142</v>
      </c>
      <c r="MY31" s="177" t="str">
        <f t="shared" si="115"/>
        <v xml:space="preserve"> </v>
      </c>
      <c r="MZ31" s="217" t="str">
        <f>IF(NB31=0," ",VLOOKUP(NB31,PROTOKOL!$A:$F,6,FALSE))</f>
        <v xml:space="preserve"> </v>
      </c>
      <c r="NA31" s="43"/>
      <c r="NB31" s="43"/>
      <c r="NC31" s="43"/>
      <c r="ND31" s="91" t="str">
        <f>IF(NB31=0," ",(VLOOKUP(NB31,PROTOKOL!$A$1:$E$29,2,FALSE))*NC31)</f>
        <v xml:space="preserve"> </v>
      </c>
      <c r="NE31" s="175" t="str">
        <f t="shared" si="33"/>
        <v xml:space="preserve"> </v>
      </c>
      <c r="NF31" s="176" t="str">
        <f>IF(NB31=0," ",VLOOKUP(NB31,PROTOKOL!$A:$E,5,FALSE))</f>
        <v xml:space="preserve"> </v>
      </c>
      <c r="NG31" s="212" t="str">
        <f t="shared" si="193"/>
        <v xml:space="preserve"> </v>
      </c>
      <c r="NH31" s="176">
        <f t="shared" si="117"/>
        <v>0</v>
      </c>
      <c r="NI31" s="177" t="str">
        <f t="shared" si="118"/>
        <v xml:space="preserve"> </v>
      </c>
      <c r="NK31" s="173">
        <v>3</v>
      </c>
      <c r="NL31" s="230"/>
      <c r="NM31" s="174" t="str">
        <f>IF(NO31=0," ",VLOOKUP(NO31,PROTOKOL!$A:$F,6,FALSE))</f>
        <v xml:space="preserve"> </v>
      </c>
      <c r="NN31" s="43"/>
      <c r="NO31" s="43"/>
      <c r="NP31" s="43"/>
      <c r="NQ31" s="42" t="str">
        <f>IF(NO31=0," ",(VLOOKUP(NO31,PROTOKOL!$A$1:$E$29,2,FALSE))*NP31)</f>
        <v xml:space="preserve"> </v>
      </c>
      <c r="NR31" s="175" t="str">
        <f t="shared" si="34"/>
        <v xml:space="preserve"> </v>
      </c>
      <c r="NS31" s="212" t="str">
        <f>IF(NO31=0," ",VLOOKUP(NO31,PROTOKOL!$A:$E,5,FALSE))</f>
        <v xml:space="preserve"> </v>
      </c>
      <c r="NT31" s="176" t="s">
        <v>142</v>
      </c>
      <c r="NU31" s="177" t="str">
        <f t="shared" si="119"/>
        <v xml:space="preserve"> </v>
      </c>
      <c r="NV31" s="217" t="str">
        <f>IF(NX31=0," ",VLOOKUP(NX31,PROTOKOL!$A:$F,6,FALSE))</f>
        <v xml:space="preserve"> </v>
      </c>
      <c r="NW31" s="43"/>
      <c r="NX31" s="43"/>
      <c r="NY31" s="43"/>
      <c r="NZ31" s="91" t="str">
        <f>IF(NX31=0," ",(VLOOKUP(NX31,PROTOKOL!$A$1:$E$29,2,FALSE))*NY31)</f>
        <v xml:space="preserve"> </v>
      </c>
      <c r="OA31" s="175" t="str">
        <f t="shared" si="35"/>
        <v xml:space="preserve"> </v>
      </c>
      <c r="OB31" s="176" t="str">
        <f>IF(NX31=0," ",VLOOKUP(NX31,PROTOKOL!$A:$E,5,FALSE))</f>
        <v xml:space="preserve"> </v>
      </c>
      <c r="OC31" s="212" t="str">
        <f t="shared" si="194"/>
        <v xml:space="preserve"> </v>
      </c>
      <c r="OD31" s="176">
        <f t="shared" si="120"/>
        <v>0</v>
      </c>
      <c r="OE31" s="177" t="str">
        <f t="shared" si="121"/>
        <v xml:space="preserve"> </v>
      </c>
      <c r="OG31" s="173">
        <v>3</v>
      </c>
      <c r="OH31" s="230"/>
      <c r="OI31" s="174" t="str">
        <f>IF(OK31=0," ",VLOOKUP(OK31,PROTOKOL!$A:$F,6,FALSE))</f>
        <v xml:space="preserve"> </v>
      </c>
      <c r="OJ31" s="43"/>
      <c r="OK31" s="43"/>
      <c r="OL31" s="43"/>
      <c r="OM31" s="42" t="str">
        <f>IF(OK31=0," ",(VLOOKUP(OK31,PROTOKOL!$A$1:$E$29,2,FALSE))*OL31)</f>
        <v xml:space="preserve"> </v>
      </c>
      <c r="ON31" s="175" t="str">
        <f t="shared" si="36"/>
        <v xml:space="preserve"> </v>
      </c>
      <c r="OO31" s="212" t="str">
        <f>IF(OK31=0," ",VLOOKUP(OK31,PROTOKOL!$A:$E,5,FALSE))</f>
        <v xml:space="preserve"> </v>
      </c>
      <c r="OP31" s="176" t="s">
        <v>142</v>
      </c>
      <c r="OQ31" s="177" t="str">
        <f t="shared" si="177"/>
        <v xml:space="preserve"> </v>
      </c>
      <c r="OR31" s="217" t="str">
        <f>IF(OT31=0," ",VLOOKUP(OT31,PROTOKOL!$A:$F,6,FALSE))</f>
        <v xml:space="preserve"> </v>
      </c>
      <c r="OS31" s="43"/>
      <c r="OT31" s="43"/>
      <c r="OU31" s="43"/>
      <c r="OV31" s="91" t="str">
        <f>IF(OT31=0," ",(VLOOKUP(OT31,PROTOKOL!$A$1:$E$29,2,FALSE))*OU31)</f>
        <v xml:space="preserve"> </v>
      </c>
      <c r="OW31" s="175" t="str">
        <f t="shared" si="37"/>
        <v xml:space="preserve"> </v>
      </c>
      <c r="OX31" s="176" t="str">
        <f>IF(OT31=0," ",VLOOKUP(OT31,PROTOKOL!$A:$E,5,FALSE))</f>
        <v xml:space="preserve"> </v>
      </c>
      <c r="OY31" s="212" t="str">
        <f t="shared" si="195"/>
        <v xml:space="preserve"> </v>
      </c>
      <c r="OZ31" s="176">
        <f t="shared" si="123"/>
        <v>0</v>
      </c>
      <c r="PA31" s="177" t="str">
        <f t="shared" si="124"/>
        <v xml:space="preserve"> </v>
      </c>
      <c r="PC31" s="173">
        <v>3</v>
      </c>
      <c r="PD31" s="230"/>
      <c r="PE31" s="174" t="str">
        <f>IF(PG31=0," ",VLOOKUP(PG31,PROTOKOL!$A:$F,6,FALSE))</f>
        <v xml:space="preserve"> </v>
      </c>
      <c r="PF31" s="43"/>
      <c r="PG31" s="43"/>
      <c r="PH31" s="43"/>
      <c r="PI31" s="42" t="str">
        <f>IF(PG31=0," ",(VLOOKUP(PG31,PROTOKOL!$A$1:$E$29,2,FALSE))*PH31)</f>
        <v xml:space="preserve"> </v>
      </c>
      <c r="PJ31" s="175" t="str">
        <f t="shared" si="38"/>
        <v xml:space="preserve"> </v>
      </c>
      <c r="PK31" s="212" t="str">
        <f>IF(PG31=0," ",VLOOKUP(PG31,PROTOKOL!$A:$E,5,FALSE))</f>
        <v xml:space="preserve"> </v>
      </c>
      <c r="PL31" s="176" t="s">
        <v>142</v>
      </c>
      <c r="PM31" s="177" t="str">
        <f t="shared" si="178"/>
        <v xml:space="preserve"> </v>
      </c>
      <c r="PN31" s="217" t="str">
        <f>IF(PP31=0," ",VLOOKUP(PP31,PROTOKOL!$A:$F,6,FALSE))</f>
        <v xml:space="preserve"> </v>
      </c>
      <c r="PO31" s="43"/>
      <c r="PP31" s="43"/>
      <c r="PQ31" s="43"/>
      <c r="PR31" s="91" t="str">
        <f>IF(PP31=0," ",(VLOOKUP(PP31,PROTOKOL!$A$1:$E$29,2,FALSE))*PQ31)</f>
        <v xml:space="preserve"> </v>
      </c>
      <c r="PS31" s="175" t="str">
        <f t="shared" si="39"/>
        <v xml:space="preserve"> </v>
      </c>
      <c r="PT31" s="176" t="str">
        <f>IF(PP31=0," ",VLOOKUP(PP31,PROTOKOL!$A:$E,5,FALSE))</f>
        <v xml:space="preserve"> </v>
      </c>
      <c r="PU31" s="212" t="str">
        <f t="shared" si="196"/>
        <v xml:space="preserve"> </v>
      </c>
      <c r="PV31" s="176">
        <f t="shared" si="126"/>
        <v>0</v>
      </c>
      <c r="PW31" s="177" t="str">
        <f t="shared" si="127"/>
        <v xml:space="preserve"> </v>
      </c>
      <c r="PY31" s="173">
        <v>3</v>
      </c>
      <c r="PZ31" s="230"/>
      <c r="QA31" s="174" t="str">
        <f>IF(QC31=0," ",VLOOKUP(QC31,PROTOKOL!$A:$F,6,FALSE))</f>
        <v xml:space="preserve"> </v>
      </c>
      <c r="QB31" s="43"/>
      <c r="QC31" s="43"/>
      <c r="QD31" s="43"/>
      <c r="QE31" s="42" t="str">
        <f>IF(QC31=0," ",(VLOOKUP(QC31,PROTOKOL!$A$1:$E$29,2,FALSE))*QD31)</f>
        <v xml:space="preserve"> </v>
      </c>
      <c r="QF31" s="175" t="str">
        <f t="shared" si="40"/>
        <v xml:space="preserve"> </v>
      </c>
      <c r="QG31" s="212" t="str">
        <f>IF(QC31=0," ",VLOOKUP(QC31,PROTOKOL!$A:$E,5,FALSE))</f>
        <v xml:space="preserve"> </v>
      </c>
      <c r="QH31" s="176" t="s">
        <v>142</v>
      </c>
      <c r="QI31" s="177" t="str">
        <f t="shared" si="128"/>
        <v xml:space="preserve"> </v>
      </c>
      <c r="QJ31" s="217" t="str">
        <f>IF(QL31=0," ",VLOOKUP(QL31,PROTOKOL!$A:$F,6,FALSE))</f>
        <v xml:space="preserve"> </v>
      </c>
      <c r="QK31" s="43"/>
      <c r="QL31" s="43"/>
      <c r="QM31" s="43"/>
      <c r="QN31" s="91" t="str">
        <f>IF(QL31=0," ",(VLOOKUP(QL31,PROTOKOL!$A$1:$E$29,2,FALSE))*QM31)</f>
        <v xml:space="preserve"> </v>
      </c>
      <c r="QO31" s="175" t="str">
        <f t="shared" si="41"/>
        <v xml:space="preserve"> </v>
      </c>
      <c r="QP31" s="176" t="str">
        <f>IF(QL31=0," ",VLOOKUP(QL31,PROTOKOL!$A:$E,5,FALSE))</f>
        <v xml:space="preserve"> </v>
      </c>
      <c r="QQ31" s="212" t="str">
        <f t="shared" si="197"/>
        <v xml:space="preserve"> </v>
      </c>
      <c r="QR31" s="176">
        <f t="shared" si="130"/>
        <v>0</v>
      </c>
      <c r="QS31" s="177" t="str">
        <f t="shared" si="131"/>
        <v xml:space="preserve"> </v>
      </c>
      <c r="QU31" s="173">
        <v>3</v>
      </c>
      <c r="QV31" s="230"/>
      <c r="QW31" s="174" t="str">
        <f>IF(QY31=0," ",VLOOKUP(QY31,PROTOKOL!$A:$F,6,FALSE))</f>
        <v xml:space="preserve"> </v>
      </c>
      <c r="QX31" s="43"/>
      <c r="QY31" s="43"/>
      <c r="QZ31" s="43"/>
      <c r="RA31" s="42" t="str">
        <f>IF(QY31=0," ",(VLOOKUP(QY31,PROTOKOL!$A$1:$E$29,2,FALSE))*QZ31)</f>
        <v xml:space="preserve"> </v>
      </c>
      <c r="RB31" s="175" t="str">
        <f t="shared" si="42"/>
        <v xml:space="preserve"> </v>
      </c>
      <c r="RC31" s="212" t="str">
        <f>IF(QY31=0," ",VLOOKUP(QY31,PROTOKOL!$A:$E,5,FALSE))</f>
        <v xml:space="preserve"> </v>
      </c>
      <c r="RD31" s="176" t="s">
        <v>142</v>
      </c>
      <c r="RE31" s="177" t="str">
        <f t="shared" si="132"/>
        <v xml:space="preserve"> </v>
      </c>
      <c r="RF31" s="217" t="str">
        <f>IF(RH31=0," ",VLOOKUP(RH31,PROTOKOL!$A:$F,6,FALSE))</f>
        <v xml:space="preserve"> </v>
      </c>
      <c r="RG31" s="43"/>
      <c r="RH31" s="43"/>
      <c r="RI31" s="43"/>
      <c r="RJ31" s="91" t="str">
        <f>IF(RH31=0," ",(VLOOKUP(RH31,PROTOKOL!$A$1:$E$29,2,FALSE))*RI31)</f>
        <v xml:space="preserve"> </v>
      </c>
      <c r="RK31" s="175" t="str">
        <f t="shared" si="43"/>
        <v xml:space="preserve"> </v>
      </c>
      <c r="RL31" s="176" t="str">
        <f>IF(RH31=0," ",VLOOKUP(RH31,PROTOKOL!$A:$E,5,FALSE))</f>
        <v xml:space="preserve"> </v>
      </c>
      <c r="RM31" s="212" t="str">
        <f t="shared" si="198"/>
        <v xml:space="preserve"> </v>
      </c>
      <c r="RN31" s="176">
        <f t="shared" si="134"/>
        <v>0</v>
      </c>
      <c r="RO31" s="177" t="str">
        <f t="shared" si="135"/>
        <v xml:space="preserve"> </v>
      </c>
      <c r="RQ31" s="173">
        <v>3</v>
      </c>
      <c r="RR31" s="230"/>
      <c r="RS31" s="174" t="str">
        <f>IF(RU31=0," ",VLOOKUP(RU31,PROTOKOL!$A:$F,6,FALSE))</f>
        <v xml:space="preserve"> </v>
      </c>
      <c r="RT31" s="43"/>
      <c r="RU31" s="43"/>
      <c r="RV31" s="43"/>
      <c r="RW31" s="42" t="str">
        <f>IF(RU31=0," ",(VLOOKUP(RU31,PROTOKOL!$A$1:$E$29,2,FALSE))*RV31)</f>
        <v xml:space="preserve"> </v>
      </c>
      <c r="RX31" s="175" t="str">
        <f t="shared" si="44"/>
        <v xml:space="preserve"> </v>
      </c>
      <c r="RY31" s="212" t="str">
        <f>IF(RU31=0," ",VLOOKUP(RU31,PROTOKOL!$A:$E,5,FALSE))</f>
        <v xml:space="preserve"> </v>
      </c>
      <c r="RZ31" s="176" t="s">
        <v>142</v>
      </c>
      <c r="SA31" s="177" t="str">
        <f t="shared" si="179"/>
        <v xml:space="preserve"> </v>
      </c>
      <c r="SB31" s="217" t="str">
        <f>IF(SD31=0," ",VLOOKUP(SD31,PROTOKOL!$A:$F,6,FALSE))</f>
        <v xml:space="preserve"> </v>
      </c>
      <c r="SC31" s="43"/>
      <c r="SD31" s="43"/>
      <c r="SE31" s="43"/>
      <c r="SF31" s="91" t="str">
        <f>IF(SD31=0," ",(VLOOKUP(SD31,PROTOKOL!$A$1:$E$29,2,FALSE))*SE31)</f>
        <v xml:space="preserve"> </v>
      </c>
      <c r="SG31" s="175" t="str">
        <f t="shared" si="45"/>
        <v xml:space="preserve"> </v>
      </c>
      <c r="SH31" s="176" t="str">
        <f>IF(SD31=0," ",VLOOKUP(SD31,PROTOKOL!$A:$E,5,FALSE))</f>
        <v xml:space="preserve"> </v>
      </c>
      <c r="SI31" s="212" t="str">
        <f t="shared" si="199"/>
        <v xml:space="preserve"> </v>
      </c>
      <c r="SJ31" s="176">
        <f t="shared" si="137"/>
        <v>0</v>
      </c>
      <c r="SK31" s="177" t="str">
        <f t="shared" si="138"/>
        <v xml:space="preserve"> </v>
      </c>
      <c r="SM31" s="173">
        <v>3</v>
      </c>
      <c r="SN31" s="230"/>
      <c r="SO31" s="174" t="str">
        <f>IF(SQ31=0," ",VLOOKUP(SQ31,PROTOKOL!$A:$F,6,FALSE))</f>
        <v xml:space="preserve"> </v>
      </c>
      <c r="SP31" s="43"/>
      <c r="SQ31" s="43"/>
      <c r="SR31" s="43"/>
      <c r="SS31" s="42" t="str">
        <f>IF(SQ31=0," ",(VLOOKUP(SQ31,PROTOKOL!$A$1:$E$29,2,FALSE))*SR31)</f>
        <v xml:space="preserve"> </v>
      </c>
      <c r="ST31" s="175" t="str">
        <f t="shared" si="46"/>
        <v xml:space="preserve"> </v>
      </c>
      <c r="SU31" s="212" t="str">
        <f>IF(SQ31=0," ",VLOOKUP(SQ31,PROTOKOL!$A:$E,5,FALSE))</f>
        <v xml:space="preserve"> </v>
      </c>
      <c r="SV31" s="176" t="s">
        <v>142</v>
      </c>
      <c r="SW31" s="177" t="str">
        <f t="shared" si="139"/>
        <v xml:space="preserve"> </v>
      </c>
      <c r="SX31" s="217" t="str">
        <f>IF(SZ31=0," ",VLOOKUP(SZ31,PROTOKOL!$A:$F,6,FALSE))</f>
        <v xml:space="preserve"> </v>
      </c>
      <c r="SY31" s="43"/>
      <c r="SZ31" s="43"/>
      <c r="TA31" s="43"/>
      <c r="TB31" s="91" t="str">
        <f>IF(SZ31=0," ",(VLOOKUP(SZ31,PROTOKOL!$A$1:$E$29,2,FALSE))*TA31)</f>
        <v xml:space="preserve"> </v>
      </c>
      <c r="TC31" s="175" t="str">
        <f t="shared" si="47"/>
        <v xml:space="preserve"> </v>
      </c>
      <c r="TD31" s="176" t="str">
        <f>IF(SZ31=0," ",VLOOKUP(SZ31,PROTOKOL!$A:$E,5,FALSE))</f>
        <v xml:space="preserve"> </v>
      </c>
      <c r="TE31" s="212" t="str">
        <f t="shared" si="200"/>
        <v xml:space="preserve"> </v>
      </c>
      <c r="TF31" s="176">
        <f t="shared" si="141"/>
        <v>0</v>
      </c>
      <c r="TG31" s="177" t="str">
        <f t="shared" si="142"/>
        <v xml:space="preserve"> </v>
      </c>
      <c r="TI31" s="173">
        <v>3</v>
      </c>
      <c r="TJ31" s="230"/>
      <c r="TK31" s="174" t="str">
        <f>IF(TM31=0," ",VLOOKUP(TM31,PROTOKOL!$A:$F,6,FALSE))</f>
        <v xml:space="preserve"> </v>
      </c>
      <c r="TL31" s="43"/>
      <c r="TM31" s="43"/>
      <c r="TN31" s="43"/>
      <c r="TO31" s="42" t="str">
        <f>IF(TM31=0," ",(VLOOKUP(TM31,PROTOKOL!$A$1:$E$29,2,FALSE))*TN31)</f>
        <v xml:space="preserve"> </v>
      </c>
      <c r="TP31" s="175" t="str">
        <f t="shared" si="48"/>
        <v xml:space="preserve"> </v>
      </c>
      <c r="TQ31" s="212" t="str">
        <f>IF(TM31=0," ",VLOOKUP(TM31,PROTOKOL!$A:$E,5,FALSE))</f>
        <v xml:space="preserve"> </v>
      </c>
      <c r="TR31" s="176" t="s">
        <v>142</v>
      </c>
      <c r="TS31" s="177" t="str">
        <f t="shared" si="143"/>
        <v xml:space="preserve"> </v>
      </c>
      <c r="TT31" s="217" t="str">
        <f>IF(TV31=0," ",VLOOKUP(TV31,PROTOKOL!$A:$F,6,FALSE))</f>
        <v xml:space="preserve"> </v>
      </c>
      <c r="TU31" s="43"/>
      <c r="TV31" s="43"/>
      <c r="TW31" s="43"/>
      <c r="TX31" s="91" t="str">
        <f>IF(TV31=0," ",(VLOOKUP(TV31,PROTOKOL!$A$1:$E$29,2,FALSE))*TW31)</f>
        <v xml:space="preserve"> </v>
      </c>
      <c r="TY31" s="175" t="str">
        <f t="shared" si="49"/>
        <v xml:space="preserve"> </v>
      </c>
      <c r="TZ31" s="176" t="str">
        <f>IF(TV31=0," ",VLOOKUP(TV31,PROTOKOL!$A:$E,5,FALSE))</f>
        <v xml:space="preserve"> </v>
      </c>
      <c r="UA31" s="212" t="str">
        <f t="shared" si="201"/>
        <v xml:space="preserve"> </v>
      </c>
      <c r="UB31" s="176">
        <f t="shared" si="145"/>
        <v>0</v>
      </c>
      <c r="UC31" s="177" t="str">
        <f t="shared" si="146"/>
        <v xml:space="preserve"> </v>
      </c>
      <c r="UE31" s="173">
        <v>3</v>
      </c>
      <c r="UF31" s="230"/>
      <c r="UG31" s="174" t="str">
        <f>IF(UI31=0," ",VLOOKUP(UI31,PROTOKOL!$A:$F,6,FALSE))</f>
        <v xml:space="preserve"> </v>
      </c>
      <c r="UH31" s="43"/>
      <c r="UI31" s="43"/>
      <c r="UJ31" s="43"/>
      <c r="UK31" s="42" t="str">
        <f>IF(UI31=0," ",(VLOOKUP(UI31,PROTOKOL!$A$1:$E$29,2,FALSE))*UJ31)</f>
        <v xml:space="preserve"> </v>
      </c>
      <c r="UL31" s="175" t="str">
        <f t="shared" si="50"/>
        <v xml:space="preserve"> </v>
      </c>
      <c r="UM31" s="212" t="str">
        <f>IF(UI31=0," ",VLOOKUP(UI31,PROTOKOL!$A:$E,5,FALSE))</f>
        <v xml:space="preserve"> </v>
      </c>
      <c r="UN31" s="176" t="s">
        <v>142</v>
      </c>
      <c r="UO31" s="177" t="str">
        <f t="shared" si="147"/>
        <v xml:space="preserve"> </v>
      </c>
      <c r="UP31" s="217" t="str">
        <f>IF(UR31=0," ",VLOOKUP(UR31,PROTOKOL!$A:$F,6,FALSE))</f>
        <v xml:space="preserve"> </v>
      </c>
      <c r="UQ31" s="43"/>
      <c r="UR31" s="43"/>
      <c r="US31" s="43"/>
      <c r="UT31" s="91" t="str">
        <f>IF(UR31=0," ",(VLOOKUP(UR31,PROTOKOL!$A$1:$E$29,2,FALSE))*US31)</f>
        <v xml:space="preserve"> </v>
      </c>
      <c r="UU31" s="175" t="str">
        <f t="shared" si="51"/>
        <v xml:space="preserve"> </v>
      </c>
      <c r="UV31" s="176" t="str">
        <f>IF(UR31=0," ",VLOOKUP(UR31,PROTOKOL!$A:$E,5,FALSE))</f>
        <v xml:space="preserve"> </v>
      </c>
      <c r="UW31" s="212" t="str">
        <f t="shared" si="202"/>
        <v xml:space="preserve"> </v>
      </c>
      <c r="UX31" s="176">
        <f t="shared" si="149"/>
        <v>0</v>
      </c>
      <c r="UY31" s="177" t="str">
        <f t="shared" si="150"/>
        <v xml:space="preserve"> </v>
      </c>
      <c r="VA31" s="173">
        <v>3</v>
      </c>
      <c r="VB31" s="230"/>
      <c r="VC31" s="174" t="str">
        <f>IF(VE31=0," ",VLOOKUP(VE31,PROTOKOL!$A:$F,6,FALSE))</f>
        <v xml:space="preserve"> </v>
      </c>
      <c r="VD31" s="43"/>
      <c r="VE31" s="43"/>
      <c r="VF31" s="43"/>
      <c r="VG31" s="42" t="str">
        <f>IF(VE31=0," ",(VLOOKUP(VE31,PROTOKOL!$A$1:$E$29,2,FALSE))*VF31)</f>
        <v xml:space="preserve"> </v>
      </c>
      <c r="VH31" s="175" t="str">
        <f t="shared" si="52"/>
        <v xml:space="preserve"> </v>
      </c>
      <c r="VI31" s="212" t="str">
        <f>IF(VE31=0," ",VLOOKUP(VE31,PROTOKOL!$A:$E,5,FALSE))</f>
        <v xml:space="preserve"> </v>
      </c>
      <c r="VJ31" s="176" t="s">
        <v>142</v>
      </c>
      <c r="VK31" s="177" t="str">
        <f t="shared" si="151"/>
        <v xml:space="preserve"> </v>
      </c>
      <c r="VL31" s="217" t="str">
        <f>IF(VN31=0," ",VLOOKUP(VN31,PROTOKOL!$A:$F,6,FALSE))</f>
        <v xml:space="preserve"> </v>
      </c>
      <c r="VM31" s="43"/>
      <c r="VN31" s="43"/>
      <c r="VO31" s="43"/>
      <c r="VP31" s="91" t="str">
        <f>IF(VN31=0," ",(VLOOKUP(VN31,PROTOKOL!$A$1:$E$29,2,FALSE))*VO31)</f>
        <v xml:space="preserve"> </v>
      </c>
      <c r="VQ31" s="175" t="str">
        <f t="shared" si="53"/>
        <v xml:space="preserve"> </v>
      </c>
      <c r="VR31" s="176" t="str">
        <f>IF(VN31=0," ",VLOOKUP(VN31,PROTOKOL!$A:$E,5,FALSE))</f>
        <v xml:space="preserve"> </v>
      </c>
      <c r="VS31" s="212" t="str">
        <f t="shared" si="203"/>
        <v xml:space="preserve"> </v>
      </c>
      <c r="VT31" s="176">
        <f t="shared" si="153"/>
        <v>0</v>
      </c>
      <c r="VU31" s="177" t="str">
        <f t="shared" si="154"/>
        <v xml:space="preserve"> </v>
      </c>
      <c r="VW31" s="173">
        <v>3</v>
      </c>
      <c r="VX31" s="230"/>
      <c r="VY31" s="174" t="str">
        <f>IF(WA31=0," ",VLOOKUP(WA31,PROTOKOL!$A:$F,6,FALSE))</f>
        <v xml:space="preserve"> </v>
      </c>
      <c r="VZ31" s="43"/>
      <c r="WA31" s="43"/>
      <c r="WB31" s="43"/>
      <c r="WC31" s="42" t="str">
        <f>IF(WA31=0," ",(VLOOKUP(WA31,PROTOKOL!$A$1:$E$29,2,FALSE))*WB31)</f>
        <v xml:space="preserve"> </v>
      </c>
      <c r="WD31" s="175" t="str">
        <f t="shared" si="54"/>
        <v xml:space="preserve"> </v>
      </c>
      <c r="WE31" s="212" t="str">
        <f>IF(WA31=0," ",VLOOKUP(WA31,PROTOKOL!$A:$E,5,FALSE))</f>
        <v xml:space="preserve"> </v>
      </c>
      <c r="WF31" s="176" t="s">
        <v>142</v>
      </c>
      <c r="WG31" s="177" t="str">
        <f t="shared" si="155"/>
        <v xml:space="preserve"> </v>
      </c>
      <c r="WH31" s="217" t="str">
        <f>IF(WJ31=0," ",VLOOKUP(WJ31,PROTOKOL!$A:$F,6,FALSE))</f>
        <v xml:space="preserve"> </v>
      </c>
      <c r="WI31" s="43"/>
      <c r="WJ31" s="43"/>
      <c r="WK31" s="43"/>
      <c r="WL31" s="91" t="str">
        <f>IF(WJ31=0," ",(VLOOKUP(WJ31,PROTOKOL!$A$1:$E$29,2,FALSE))*WK31)</f>
        <v xml:space="preserve"> </v>
      </c>
      <c r="WM31" s="175" t="str">
        <f t="shared" si="55"/>
        <v xml:space="preserve"> </v>
      </c>
      <c r="WN31" s="176" t="str">
        <f>IF(WJ31=0," ",VLOOKUP(WJ31,PROTOKOL!$A:$E,5,FALSE))</f>
        <v xml:space="preserve"> </v>
      </c>
      <c r="WO31" s="212" t="str">
        <f t="shared" si="204"/>
        <v xml:space="preserve"> </v>
      </c>
      <c r="WP31" s="176">
        <f t="shared" si="157"/>
        <v>0</v>
      </c>
      <c r="WQ31" s="177" t="str">
        <f t="shared" si="158"/>
        <v xml:space="preserve"> </v>
      </c>
      <c r="WS31" s="173">
        <v>3</v>
      </c>
      <c r="WT31" s="230"/>
      <c r="WU31" s="174" t="str">
        <f>IF(WW31=0," ",VLOOKUP(WW31,PROTOKOL!$A:$F,6,FALSE))</f>
        <v xml:space="preserve"> </v>
      </c>
      <c r="WV31" s="43"/>
      <c r="WW31" s="43"/>
      <c r="WX31" s="43"/>
      <c r="WY31" s="42" t="str">
        <f>IF(WW31=0," ",(VLOOKUP(WW31,PROTOKOL!$A$1:$E$29,2,FALSE))*WX31)</f>
        <v xml:space="preserve"> </v>
      </c>
      <c r="WZ31" s="175" t="str">
        <f t="shared" si="56"/>
        <v xml:space="preserve"> </v>
      </c>
      <c r="XA31" s="212" t="str">
        <f>IF(WW31=0," ",VLOOKUP(WW31,PROTOKOL!$A:$E,5,FALSE))</f>
        <v xml:space="preserve"> </v>
      </c>
      <c r="XB31" s="176" t="s">
        <v>142</v>
      </c>
      <c r="XC31" s="177" t="str">
        <f t="shared" si="159"/>
        <v xml:space="preserve"> </v>
      </c>
      <c r="XD31" s="217" t="str">
        <f>IF(XF31=0," ",VLOOKUP(XF31,PROTOKOL!$A:$F,6,FALSE))</f>
        <v xml:space="preserve"> </v>
      </c>
      <c r="XE31" s="43"/>
      <c r="XF31" s="43"/>
      <c r="XG31" s="43"/>
      <c r="XH31" s="91" t="str">
        <f>IF(XF31=0," ",(VLOOKUP(XF31,PROTOKOL!$A$1:$E$29,2,FALSE))*XG31)</f>
        <v xml:space="preserve"> </v>
      </c>
      <c r="XI31" s="175" t="str">
        <f t="shared" si="57"/>
        <v xml:space="preserve"> </v>
      </c>
      <c r="XJ31" s="176" t="str">
        <f>IF(XF31=0," ",VLOOKUP(XF31,PROTOKOL!$A:$E,5,FALSE))</f>
        <v xml:space="preserve"> </v>
      </c>
      <c r="XK31" s="212" t="str">
        <f t="shared" si="205"/>
        <v xml:space="preserve"> </v>
      </c>
      <c r="XL31" s="176">
        <f t="shared" si="161"/>
        <v>0</v>
      </c>
      <c r="XM31" s="177" t="str">
        <f t="shared" si="162"/>
        <v xml:space="preserve"> </v>
      </c>
      <c r="XO31" s="173">
        <v>3</v>
      </c>
      <c r="XP31" s="230"/>
      <c r="XQ31" s="174" t="str">
        <f>IF(XS31=0," ",VLOOKUP(XS31,PROTOKOL!$A:$F,6,FALSE))</f>
        <v xml:space="preserve"> </v>
      </c>
      <c r="XR31" s="43"/>
      <c r="XS31" s="43"/>
      <c r="XT31" s="43"/>
      <c r="XU31" s="42" t="str">
        <f>IF(XS31=0," ",(VLOOKUP(XS31,PROTOKOL!$A$1:$E$29,2,FALSE))*XT31)</f>
        <v xml:space="preserve"> </v>
      </c>
      <c r="XV31" s="175" t="str">
        <f t="shared" si="58"/>
        <v xml:space="preserve"> </v>
      </c>
      <c r="XW31" s="212" t="str">
        <f>IF(XS31=0," ",VLOOKUP(XS31,PROTOKOL!$A:$E,5,FALSE))</f>
        <v xml:space="preserve"> </v>
      </c>
      <c r="XX31" s="176" t="s">
        <v>142</v>
      </c>
      <c r="XY31" s="177" t="str">
        <f t="shared" si="163"/>
        <v xml:space="preserve"> </v>
      </c>
      <c r="XZ31" s="217" t="str">
        <f>IF(YB31=0," ",VLOOKUP(YB31,PROTOKOL!$A:$F,6,FALSE))</f>
        <v xml:space="preserve"> </v>
      </c>
      <c r="YA31" s="43"/>
      <c r="YB31" s="43"/>
      <c r="YC31" s="43"/>
      <c r="YD31" s="91" t="str">
        <f>IF(YB31=0," ",(VLOOKUP(YB31,PROTOKOL!$A$1:$E$29,2,FALSE))*YC31)</f>
        <v xml:space="preserve"> </v>
      </c>
      <c r="YE31" s="175" t="str">
        <f t="shared" si="59"/>
        <v xml:space="preserve"> </v>
      </c>
      <c r="YF31" s="176" t="str">
        <f>IF(YB31=0," ",VLOOKUP(YB31,PROTOKOL!$A:$E,5,FALSE))</f>
        <v xml:space="preserve"> </v>
      </c>
      <c r="YG31" s="212" t="str">
        <f t="shared" si="206"/>
        <v xml:space="preserve"> </v>
      </c>
      <c r="YH31" s="176">
        <f t="shared" si="165"/>
        <v>0</v>
      </c>
      <c r="YI31" s="177" t="str">
        <f t="shared" si="166"/>
        <v xml:space="preserve"> </v>
      </c>
    </row>
    <row r="32" spans="1:659" ht="13.8">
      <c r="A32" s="173">
        <v>4</v>
      </c>
      <c r="B32" s="231">
        <v>4</v>
      </c>
      <c r="C32" s="174" t="str">
        <f>IF(E32=0," ",VLOOKUP(E32,PROTOKOL!$A:$F,6,FALSE))</f>
        <v>ÜRÜN KONTROL</v>
      </c>
      <c r="D32" s="43">
        <v>1</v>
      </c>
      <c r="E32" s="43">
        <v>20</v>
      </c>
      <c r="F32" s="43">
        <v>7.5</v>
      </c>
      <c r="G32" s="42">
        <f>IF(E32=0," ",(VLOOKUP(E32,PROTOKOL!$A$1:$E$29,2,FALSE))*F32)</f>
        <v>0</v>
      </c>
      <c r="H32" s="175">
        <f t="shared" si="0"/>
        <v>1</v>
      </c>
      <c r="I32" s="212" t="e">
        <f>IF(E32=0," ",VLOOKUP(E32,PROTOKOL!$A:$E,5,FALSE))</f>
        <v>#DIV/0!</v>
      </c>
      <c r="J32" s="176" t="s">
        <v>142</v>
      </c>
      <c r="K32" s="177" t="e">
        <f>IF(E32=0," ",(I32*H32))/7.5*7.5</f>
        <v>#DIV/0!</v>
      </c>
      <c r="L32" s="217" t="str">
        <f>IF(N32=0," ",VLOOKUP(N32,PROTOKOL!$A:$F,6,FALSE))</f>
        <v xml:space="preserve"> </v>
      </c>
      <c r="M32" s="43"/>
      <c r="N32" s="43"/>
      <c r="O32" s="43"/>
      <c r="P32" s="91" t="str">
        <f>IF(N32=0," ",(VLOOKUP(N32,PROTOKOL!$A$1:$E$29,2,FALSE))*O32)</f>
        <v xml:space="preserve"> </v>
      </c>
      <c r="Q32" s="175" t="str">
        <f t="shared" si="1"/>
        <v xml:space="preserve"> </v>
      </c>
      <c r="R32" s="176" t="str">
        <f>IF(N32=0," ",VLOOKUP(N32,PROTOKOL!$A:$E,5,FALSE))</f>
        <v xml:space="preserve"> </v>
      </c>
      <c r="S32" s="212" t="str">
        <f t="shared" si="61"/>
        <v xml:space="preserve"> </v>
      </c>
      <c r="T32" s="176">
        <f t="shared" si="62"/>
        <v>0</v>
      </c>
      <c r="U32" s="177" t="str">
        <f t="shared" si="63"/>
        <v xml:space="preserve"> </v>
      </c>
      <c r="W32" s="173">
        <v>4</v>
      </c>
      <c r="X32" s="231">
        <v>4</v>
      </c>
      <c r="Y32" s="174" t="str">
        <f>IF(AA32=0," ",VLOOKUP(AA32,PROTOKOL!$A:$F,6,FALSE))</f>
        <v>SIZDIRMAZLIK TAMİR</v>
      </c>
      <c r="Z32" s="43">
        <v>139</v>
      </c>
      <c r="AA32" s="43">
        <v>12</v>
      </c>
      <c r="AB32" s="43">
        <v>5</v>
      </c>
      <c r="AC32" s="42">
        <f>IF(AA32=0," ",(VLOOKUP(AA32,PROTOKOL!$A$1:$E$29,2,FALSE))*AB32)</f>
        <v>52</v>
      </c>
      <c r="AD32" s="175">
        <f t="shared" si="2"/>
        <v>87</v>
      </c>
      <c r="AE32" s="212">
        <f>IF(AA32=0," ",VLOOKUP(AA32,PROTOKOL!$A:$E,5,FALSE))</f>
        <v>0.8561438988095238</v>
      </c>
      <c r="AF32" s="176" t="s">
        <v>142</v>
      </c>
      <c r="AG32" s="177">
        <f t="shared" si="167"/>
        <v>74.484519196428565</v>
      </c>
      <c r="AH32" s="217" t="str">
        <f>IF(AJ32=0," ",VLOOKUP(AJ32,PROTOKOL!$A:$F,6,FALSE))</f>
        <v>SIZDIRMAZLIK TAMİR</v>
      </c>
      <c r="AI32" s="43">
        <v>70</v>
      </c>
      <c r="AJ32" s="43">
        <v>12</v>
      </c>
      <c r="AK32" s="43">
        <v>3.5</v>
      </c>
      <c r="AL32" s="91">
        <f>IF(AJ32=0," ",(VLOOKUP(AJ32,PROTOKOL!$A$1:$E$29,2,FALSE))*AK32)</f>
        <v>36.4</v>
      </c>
      <c r="AM32" s="175">
        <f t="shared" si="3"/>
        <v>33.6</v>
      </c>
      <c r="AN32" s="176">
        <f>IF(AJ32=0," ",VLOOKUP(AJ32,PROTOKOL!$A:$E,5,FALSE))</f>
        <v>0.8561438988095238</v>
      </c>
      <c r="AO32" s="212">
        <f t="shared" si="180"/>
        <v>28.766435000000001</v>
      </c>
      <c r="AP32" s="176">
        <f t="shared" si="65"/>
        <v>7</v>
      </c>
      <c r="AQ32" s="177">
        <f t="shared" si="66"/>
        <v>57.532870000000003</v>
      </c>
      <c r="AS32" s="173">
        <v>4</v>
      </c>
      <c r="AT32" s="231">
        <v>4</v>
      </c>
      <c r="AU32" s="174" t="str">
        <f>IF(AW32=0," ",VLOOKUP(AW32,PROTOKOL!$A:$F,6,FALSE))</f>
        <v>VAKUM TEST</v>
      </c>
      <c r="AV32" s="43">
        <v>200</v>
      </c>
      <c r="AW32" s="43">
        <v>4</v>
      </c>
      <c r="AX32" s="43">
        <v>6.5</v>
      </c>
      <c r="AY32" s="42">
        <f>IF(AW32=0," ",(VLOOKUP(AW32,PROTOKOL!$A$1:$E$29,2,FALSE))*AX32)</f>
        <v>130</v>
      </c>
      <c r="AZ32" s="175">
        <f t="shared" si="4"/>
        <v>70</v>
      </c>
      <c r="BA32" s="212">
        <f>IF(AW32=0," ",VLOOKUP(AW32,PROTOKOL!$A:$E,5,FALSE))</f>
        <v>0.44947554687499996</v>
      </c>
      <c r="BB32" s="176" t="s">
        <v>142</v>
      </c>
      <c r="BC32" s="177">
        <f t="shared" si="168"/>
        <v>31.463288281249998</v>
      </c>
      <c r="BD32" s="217" t="str">
        <f>IF(BF32=0," ",VLOOKUP(BF32,PROTOKOL!$A:$F,6,FALSE))</f>
        <v xml:space="preserve"> </v>
      </c>
      <c r="BE32" s="43"/>
      <c r="BF32" s="43"/>
      <c r="BG32" s="43"/>
      <c r="BH32" s="91" t="str">
        <f>IF(BF32=0," ",(VLOOKUP(BF32,PROTOKOL!$A$1:$E$29,2,FALSE))*BG32)</f>
        <v xml:space="preserve"> </v>
      </c>
      <c r="BI32" s="175" t="str">
        <f t="shared" si="5"/>
        <v xml:space="preserve"> </v>
      </c>
      <c r="BJ32" s="176" t="str">
        <f>IF(BF32=0," ",VLOOKUP(BF32,PROTOKOL!$A:$E,5,FALSE))</f>
        <v xml:space="preserve"> </v>
      </c>
      <c r="BK32" s="212" t="str">
        <f t="shared" si="181"/>
        <v xml:space="preserve"> </v>
      </c>
      <c r="BL32" s="176">
        <f t="shared" si="67"/>
        <v>0</v>
      </c>
      <c r="BM32" s="177" t="str">
        <f t="shared" si="68"/>
        <v xml:space="preserve"> </v>
      </c>
      <c r="BO32" s="173">
        <v>4</v>
      </c>
      <c r="BP32" s="231">
        <v>4</v>
      </c>
      <c r="BQ32" s="174" t="str">
        <f>IF(BS32=0," ",VLOOKUP(BS32,PROTOKOL!$A:$F,6,FALSE))</f>
        <v>VAKUM TEST</v>
      </c>
      <c r="BR32" s="43">
        <v>180</v>
      </c>
      <c r="BS32" s="43">
        <v>4</v>
      </c>
      <c r="BT32" s="43">
        <v>6</v>
      </c>
      <c r="BU32" s="42">
        <f>IF(BS32=0," ",(VLOOKUP(BS32,PROTOKOL!$A$1:$E$29,2,FALSE))*BT32)</f>
        <v>120</v>
      </c>
      <c r="BV32" s="175">
        <f t="shared" si="6"/>
        <v>60</v>
      </c>
      <c r="BW32" s="212">
        <f>IF(BS32=0," ",VLOOKUP(BS32,PROTOKOL!$A:$E,5,FALSE))</f>
        <v>0.44947554687499996</v>
      </c>
      <c r="BX32" s="176" t="s">
        <v>142</v>
      </c>
      <c r="BY32" s="177">
        <f t="shared" si="170"/>
        <v>26.968532812499998</v>
      </c>
      <c r="BZ32" s="217" t="str">
        <f>IF(CB32=0," ",VLOOKUP(CB32,PROTOKOL!$A:$F,6,FALSE))</f>
        <v xml:space="preserve"> </v>
      </c>
      <c r="CA32" s="43"/>
      <c r="CB32" s="43"/>
      <c r="CC32" s="43"/>
      <c r="CD32" s="91" t="str">
        <f>IF(CB32=0," ",(VLOOKUP(CB32,PROTOKOL!$A$1:$E$29,2,FALSE))*CC32)</f>
        <v xml:space="preserve"> </v>
      </c>
      <c r="CE32" s="175" t="str">
        <f t="shared" si="7"/>
        <v xml:space="preserve"> </v>
      </c>
      <c r="CF32" s="176" t="str">
        <f>IF(CB32=0," ",VLOOKUP(CB32,PROTOKOL!$A:$E,5,FALSE))</f>
        <v xml:space="preserve"> </v>
      </c>
      <c r="CG32" s="212" t="str">
        <f t="shared" si="207"/>
        <v xml:space="preserve"> </v>
      </c>
      <c r="CH32" s="176">
        <f t="shared" si="70"/>
        <v>0</v>
      </c>
      <c r="CI32" s="177" t="str">
        <f t="shared" si="71"/>
        <v xml:space="preserve"> </v>
      </c>
      <c r="CK32" s="173">
        <v>4</v>
      </c>
      <c r="CL32" s="231">
        <v>4</v>
      </c>
      <c r="CM32" s="174" t="str">
        <f>IF(CO32=0," ",VLOOKUP(CO32,PROTOKOL!$A:$F,6,FALSE))</f>
        <v>WNZL. YERD.KLZ. TAŞLAMA</v>
      </c>
      <c r="CN32" s="43">
        <v>110</v>
      </c>
      <c r="CO32" s="43">
        <v>2</v>
      </c>
      <c r="CP32" s="43">
        <v>4.5</v>
      </c>
      <c r="CQ32" s="42">
        <f>IF(CO32=0," ",(VLOOKUP(CO32,PROTOKOL!$A$1:$E$29,2,FALSE))*CP32)</f>
        <v>74.400000000000006</v>
      </c>
      <c r="CR32" s="175">
        <f t="shared" si="8"/>
        <v>35.599999999999994</v>
      </c>
      <c r="CS32" s="212">
        <f>IF(CO32=0," ",VLOOKUP(CO32,PROTOKOL!$A:$E,5,FALSE))</f>
        <v>0.54481884469696984</v>
      </c>
      <c r="CT32" s="176" t="s">
        <v>142</v>
      </c>
      <c r="CU32" s="177">
        <f t="shared" si="171"/>
        <v>19.395550871212123</v>
      </c>
      <c r="CV32" s="217" t="str">
        <f>IF(CX32=0," ",VLOOKUP(CX32,PROTOKOL!$A:$F,6,FALSE))</f>
        <v xml:space="preserve"> </v>
      </c>
      <c r="CW32" s="43"/>
      <c r="CX32" s="43"/>
      <c r="CY32" s="43"/>
      <c r="CZ32" s="91" t="str">
        <f>IF(CX32=0," ",(VLOOKUP(CX32,PROTOKOL!$A$1:$E$29,2,FALSE))*CY32)</f>
        <v xml:space="preserve"> </v>
      </c>
      <c r="DA32" s="175" t="str">
        <f t="shared" si="9"/>
        <v xml:space="preserve"> </v>
      </c>
      <c r="DB32" s="176" t="str">
        <f>IF(CX32=0," ",VLOOKUP(CX32,PROTOKOL!$A:$E,5,FALSE))</f>
        <v xml:space="preserve"> </v>
      </c>
      <c r="DC32" s="212" t="str">
        <f t="shared" si="182"/>
        <v xml:space="preserve"> </v>
      </c>
      <c r="DD32" s="176">
        <f t="shared" si="73"/>
        <v>0</v>
      </c>
      <c r="DE32" s="177" t="str">
        <f t="shared" si="74"/>
        <v xml:space="preserve"> </v>
      </c>
      <c r="DG32" s="173">
        <v>4</v>
      </c>
      <c r="DH32" s="231">
        <v>4</v>
      </c>
      <c r="DI32" s="174" t="str">
        <f>IF(DK32=0," ",VLOOKUP(DK32,PROTOKOL!$A:$F,6,FALSE))</f>
        <v>FORKLİFT OPERATÖRÜ</v>
      </c>
      <c r="DJ32" s="43">
        <v>1</v>
      </c>
      <c r="DK32" s="43">
        <v>14</v>
      </c>
      <c r="DL32" s="43">
        <v>7.5</v>
      </c>
      <c r="DM32" s="42">
        <f>IF(DK32=0," ",(VLOOKUP(DK32,PROTOKOL!$A$1:$E$29,2,FALSE))*DL32)</f>
        <v>0</v>
      </c>
      <c r="DN32" s="175">
        <f t="shared" si="10"/>
        <v>1</v>
      </c>
      <c r="DO32" s="212">
        <f>IF(DK32=0," ",VLOOKUP(DK32,PROTOKOL!$A:$E,5,FALSE))</f>
        <v>7.5</v>
      </c>
      <c r="DP32" s="176" t="s">
        <v>142</v>
      </c>
      <c r="DQ32" s="177">
        <f>IF(DK32=0," ",(DO32*DN32))/7.5*7.5</f>
        <v>7.5</v>
      </c>
      <c r="DR32" s="217" t="str">
        <f>IF(DT32=0," ",VLOOKUP(DT32,PROTOKOL!$A:$F,6,FALSE))</f>
        <v xml:space="preserve"> </v>
      </c>
      <c r="DS32" s="43"/>
      <c r="DT32" s="43"/>
      <c r="DU32" s="43"/>
      <c r="DV32" s="91" t="str">
        <f>IF(DT32=0," ",(VLOOKUP(DT32,PROTOKOL!$A$1:$E$29,2,FALSE))*DU32)</f>
        <v xml:space="preserve"> </v>
      </c>
      <c r="DW32" s="175" t="str">
        <f t="shared" si="11"/>
        <v xml:space="preserve"> </v>
      </c>
      <c r="DX32" s="176" t="str">
        <f>IF(DT32=0," ",VLOOKUP(DT32,PROTOKOL!$A:$E,5,FALSE))</f>
        <v xml:space="preserve"> </v>
      </c>
      <c r="DY32" s="212" t="str">
        <f t="shared" si="183"/>
        <v xml:space="preserve"> </v>
      </c>
      <c r="DZ32" s="176">
        <f t="shared" si="77"/>
        <v>0</v>
      </c>
      <c r="EA32" s="177" t="str">
        <f t="shared" si="78"/>
        <v xml:space="preserve"> </v>
      </c>
      <c r="EC32" s="173">
        <v>4</v>
      </c>
      <c r="ED32" s="231">
        <v>4</v>
      </c>
      <c r="EE32" s="174" t="str">
        <f>IF(EG32=0," ",VLOOKUP(EG32,PROTOKOL!$A:$F,6,FALSE))</f>
        <v>FORKLİFT OPERATÖRÜ</v>
      </c>
      <c r="EF32" s="43">
        <v>1</v>
      </c>
      <c r="EG32" s="43">
        <v>14</v>
      </c>
      <c r="EH32" s="43">
        <v>7.5</v>
      </c>
      <c r="EI32" s="42">
        <f>IF(EG32=0," ",(VLOOKUP(EG32,PROTOKOL!$A$1:$E$29,2,FALSE))*EH32)</f>
        <v>0</v>
      </c>
      <c r="EJ32" s="175">
        <f t="shared" si="12"/>
        <v>1</v>
      </c>
      <c r="EK32" s="212">
        <f>IF(EG32=0," ",VLOOKUP(EG32,PROTOKOL!$A:$E,5,FALSE))</f>
        <v>7.5</v>
      </c>
      <c r="EL32" s="176" t="s">
        <v>142</v>
      </c>
      <c r="EM32" s="177">
        <f>IF(EG32=0," ",(EK32*EJ32))/7.5*7.5</f>
        <v>7.5</v>
      </c>
      <c r="EN32" s="217" t="str">
        <f>IF(EP32=0," ",VLOOKUP(EP32,PROTOKOL!$A:$F,6,FALSE))</f>
        <v xml:space="preserve"> </v>
      </c>
      <c r="EO32" s="43"/>
      <c r="EP32" s="43"/>
      <c r="EQ32" s="43"/>
      <c r="ER32" s="91" t="str">
        <f>IF(EP32=0," ",(VLOOKUP(EP32,PROTOKOL!$A$1:$E$29,2,FALSE))*EQ32)</f>
        <v xml:space="preserve"> </v>
      </c>
      <c r="ES32" s="175" t="str">
        <f t="shared" si="13"/>
        <v xml:space="preserve"> </v>
      </c>
      <c r="ET32" s="176" t="str">
        <f>IF(EP32=0," ",VLOOKUP(EP32,PROTOKOL!$A:$E,5,FALSE))</f>
        <v xml:space="preserve"> </v>
      </c>
      <c r="EU32" s="212" t="str">
        <f t="shared" si="184"/>
        <v xml:space="preserve"> </v>
      </c>
      <c r="EV32" s="176">
        <f t="shared" si="81"/>
        <v>0</v>
      </c>
      <c r="EW32" s="177" t="str">
        <f t="shared" si="82"/>
        <v xml:space="preserve"> </v>
      </c>
      <c r="EY32" s="173">
        <v>4</v>
      </c>
      <c r="EZ32" s="231">
        <v>4</v>
      </c>
      <c r="FA32" s="174" t="str">
        <f>IF(FC32=0," ",VLOOKUP(FC32,PROTOKOL!$A:$F,6,FALSE))</f>
        <v>VAKUM TEST</v>
      </c>
      <c r="FB32" s="43">
        <v>230</v>
      </c>
      <c r="FC32" s="43">
        <v>4</v>
      </c>
      <c r="FD32" s="43">
        <v>7.5</v>
      </c>
      <c r="FE32" s="42">
        <f>IF(FC32=0," ",(VLOOKUP(FC32,PROTOKOL!$A$1:$E$29,2,FALSE))*FD32)</f>
        <v>150</v>
      </c>
      <c r="FF32" s="175">
        <f t="shared" si="14"/>
        <v>80</v>
      </c>
      <c r="FG32" s="212">
        <f>IF(FC32=0," ",VLOOKUP(FC32,PROTOKOL!$A:$E,5,FALSE))</f>
        <v>0.44947554687499996</v>
      </c>
      <c r="FH32" s="176" t="s">
        <v>142</v>
      </c>
      <c r="FI32" s="177">
        <f t="shared" si="83"/>
        <v>35.958043749999995</v>
      </c>
      <c r="FJ32" s="217" t="str">
        <f>IF(FL32=0," ",VLOOKUP(FL32,PROTOKOL!$A:$F,6,FALSE))</f>
        <v xml:space="preserve"> </v>
      </c>
      <c r="FK32" s="43"/>
      <c r="FL32" s="43"/>
      <c r="FM32" s="43"/>
      <c r="FN32" s="91" t="str">
        <f>IF(FL32=0," ",(VLOOKUP(FL32,PROTOKOL!$A$1:$E$29,2,FALSE))*FM32)</f>
        <v xml:space="preserve"> </v>
      </c>
      <c r="FO32" s="175" t="str">
        <f t="shared" si="15"/>
        <v xml:space="preserve"> </v>
      </c>
      <c r="FP32" s="176" t="str">
        <f>IF(FL32=0," ",VLOOKUP(FL32,PROTOKOL!$A:$E,5,FALSE))</f>
        <v xml:space="preserve"> </v>
      </c>
      <c r="FQ32" s="212" t="str">
        <f t="shared" si="185"/>
        <v xml:space="preserve"> </v>
      </c>
      <c r="FR32" s="176">
        <f t="shared" si="85"/>
        <v>0</v>
      </c>
      <c r="FS32" s="177" t="str">
        <f t="shared" si="86"/>
        <v xml:space="preserve"> </v>
      </c>
      <c r="FU32" s="173">
        <v>4</v>
      </c>
      <c r="FV32" s="231">
        <v>4</v>
      </c>
      <c r="FW32" s="174" t="str">
        <f>IF(FY32=0," ",VLOOKUP(FY32,PROTOKOL!$A:$F,6,FALSE))</f>
        <v>PERDE KESME SULU SİST.</v>
      </c>
      <c r="FX32" s="43">
        <v>150</v>
      </c>
      <c r="FY32" s="43">
        <v>8</v>
      </c>
      <c r="FZ32" s="43">
        <v>7.5</v>
      </c>
      <c r="GA32" s="42">
        <f>IF(FY32=0," ",(VLOOKUP(FY32,PROTOKOL!$A$1:$E$29,2,FALSE))*FZ32)</f>
        <v>98</v>
      </c>
      <c r="GB32" s="175">
        <f t="shared" si="16"/>
        <v>52</v>
      </c>
      <c r="GC32" s="212">
        <f>IF(FY32=0," ",VLOOKUP(FY32,PROTOKOL!$A:$E,5,FALSE))</f>
        <v>0.69150084134615386</v>
      </c>
      <c r="GD32" s="176" t="s">
        <v>142</v>
      </c>
      <c r="GE32" s="177">
        <f t="shared" si="87"/>
        <v>35.958043750000002</v>
      </c>
      <c r="GF32" s="217" t="str">
        <f>IF(GH32=0," ",VLOOKUP(GH32,PROTOKOL!$A:$F,6,FALSE))</f>
        <v xml:space="preserve"> </v>
      </c>
      <c r="GG32" s="43"/>
      <c r="GH32" s="43"/>
      <c r="GI32" s="43"/>
      <c r="GJ32" s="91" t="str">
        <f>IF(GH32=0," ",(VLOOKUP(GH32,PROTOKOL!$A$1:$E$29,2,FALSE))*GI32)</f>
        <v xml:space="preserve"> </v>
      </c>
      <c r="GK32" s="175" t="str">
        <f t="shared" si="17"/>
        <v xml:space="preserve"> </v>
      </c>
      <c r="GL32" s="176" t="str">
        <f>IF(GH32=0," ",VLOOKUP(GH32,PROTOKOL!$A:$E,5,FALSE))</f>
        <v xml:space="preserve"> </v>
      </c>
      <c r="GM32" s="212" t="str">
        <f t="shared" si="186"/>
        <v xml:space="preserve"> </v>
      </c>
      <c r="GN32" s="176">
        <f t="shared" si="89"/>
        <v>0</v>
      </c>
      <c r="GO32" s="177" t="str">
        <f t="shared" si="90"/>
        <v xml:space="preserve"> </v>
      </c>
      <c r="GQ32" s="173">
        <v>4</v>
      </c>
      <c r="GR32" s="231">
        <v>4</v>
      </c>
      <c r="GS32" s="174" t="str">
        <f>IF(GU32=0," ",VLOOKUP(GU32,PROTOKOL!$A:$F,6,FALSE))</f>
        <v>VAKUM TEST</v>
      </c>
      <c r="GT32" s="43">
        <v>160</v>
      </c>
      <c r="GU32" s="43">
        <v>4</v>
      </c>
      <c r="GV32" s="43">
        <v>5</v>
      </c>
      <c r="GW32" s="42">
        <f>IF(GU32=0," ",(VLOOKUP(GU32,PROTOKOL!$A$1:$E$29,2,FALSE))*GV32)</f>
        <v>100</v>
      </c>
      <c r="GX32" s="175">
        <f t="shared" si="18"/>
        <v>60</v>
      </c>
      <c r="GY32" s="212">
        <f>IF(GU32=0," ",VLOOKUP(GU32,PROTOKOL!$A:$E,5,FALSE))</f>
        <v>0.44947554687499996</v>
      </c>
      <c r="GZ32" s="176" t="s">
        <v>142</v>
      </c>
      <c r="HA32" s="177">
        <f t="shared" si="91"/>
        <v>26.968532812499998</v>
      </c>
      <c r="HB32" s="217" t="str">
        <f>IF(HD32=0," ",VLOOKUP(HD32,PROTOKOL!$A:$F,6,FALSE))</f>
        <v xml:space="preserve"> </v>
      </c>
      <c r="HC32" s="43"/>
      <c r="HD32" s="43"/>
      <c r="HE32" s="43"/>
      <c r="HF32" s="91" t="str">
        <f>IF(HD32=0," ",(VLOOKUP(HD32,PROTOKOL!$A$1:$E$29,2,FALSE))*HE32)</f>
        <v xml:space="preserve"> </v>
      </c>
      <c r="HG32" s="175" t="str">
        <f t="shared" si="19"/>
        <v xml:space="preserve"> </v>
      </c>
      <c r="HH32" s="176" t="str">
        <f>IF(HD32=0," ",VLOOKUP(HD32,PROTOKOL!$A:$E,5,FALSE))</f>
        <v xml:space="preserve"> </v>
      </c>
      <c r="HI32" s="212" t="str">
        <f t="shared" si="187"/>
        <v xml:space="preserve"> </v>
      </c>
      <c r="HJ32" s="176">
        <f t="shared" si="92"/>
        <v>0</v>
      </c>
      <c r="HK32" s="177" t="str">
        <f t="shared" si="93"/>
        <v xml:space="preserve"> </v>
      </c>
      <c r="HM32" s="173">
        <v>4</v>
      </c>
      <c r="HN32" s="231">
        <v>4</v>
      </c>
      <c r="HO32" s="174" t="str">
        <f>IF(HQ32=0," ",VLOOKUP(HQ32,PROTOKOL!$A:$F,6,FALSE))</f>
        <v>PANTOGRAF KLOZET  PİSUAR  TAŞLAMA</v>
      </c>
      <c r="HP32" s="43">
        <v>110</v>
      </c>
      <c r="HQ32" s="43">
        <v>10</v>
      </c>
      <c r="HR32" s="43">
        <v>7.5</v>
      </c>
      <c r="HS32" s="42">
        <f>IF(HQ32=0," ",(VLOOKUP(HQ32,PROTOKOL!$A$1:$E$29,2,FALSE))*HR32)</f>
        <v>65</v>
      </c>
      <c r="HT32" s="175">
        <f t="shared" si="20"/>
        <v>45</v>
      </c>
      <c r="HU32" s="212">
        <f>IF(HQ32=0," ",VLOOKUP(HQ32,PROTOKOL!$A:$E,5,FALSE))</f>
        <v>1.0273726785714283</v>
      </c>
      <c r="HV32" s="176" t="s">
        <v>142</v>
      </c>
      <c r="HW32" s="177">
        <f t="shared" si="94"/>
        <v>46.231770535714276</v>
      </c>
      <c r="HX32" s="217" t="str">
        <f>IF(HZ32=0," ",VLOOKUP(HZ32,PROTOKOL!$A:$F,6,FALSE))</f>
        <v xml:space="preserve"> </v>
      </c>
      <c r="HY32" s="43"/>
      <c r="HZ32" s="43"/>
      <c r="IA32" s="43"/>
      <c r="IB32" s="91" t="str">
        <f>IF(HZ32=0," ",(VLOOKUP(HZ32,PROTOKOL!$A$1:$E$29,2,FALSE))*IA32)</f>
        <v xml:space="preserve"> </v>
      </c>
      <c r="IC32" s="175" t="str">
        <f t="shared" si="21"/>
        <v xml:space="preserve"> </v>
      </c>
      <c r="ID32" s="176" t="str">
        <f>IF(HZ32=0," ",VLOOKUP(HZ32,PROTOKOL!$A:$E,5,FALSE))</f>
        <v xml:space="preserve"> </v>
      </c>
      <c r="IE32" s="212" t="str">
        <f t="shared" si="208"/>
        <v xml:space="preserve"> </v>
      </c>
      <c r="IF32" s="176">
        <f t="shared" si="96"/>
        <v>0</v>
      </c>
      <c r="IG32" s="177" t="str">
        <f t="shared" si="97"/>
        <v xml:space="preserve"> </v>
      </c>
      <c r="II32" s="173">
        <v>4</v>
      </c>
      <c r="IJ32" s="231">
        <v>4</v>
      </c>
      <c r="IK32" s="174" t="str">
        <f>IF(IM32=0," ",VLOOKUP(IM32,PROTOKOL!$A:$F,6,FALSE))</f>
        <v>VAKUM TEST</v>
      </c>
      <c r="IL32" s="43">
        <v>230</v>
      </c>
      <c r="IM32" s="43">
        <v>4</v>
      </c>
      <c r="IN32" s="43">
        <v>7.5</v>
      </c>
      <c r="IO32" s="42">
        <f>IF(IM32=0," ",(VLOOKUP(IM32,PROTOKOL!$A$1:$E$29,2,FALSE))*IN32)</f>
        <v>150</v>
      </c>
      <c r="IP32" s="175">
        <f t="shared" si="22"/>
        <v>80</v>
      </c>
      <c r="IQ32" s="212">
        <f>IF(IM32=0," ",VLOOKUP(IM32,PROTOKOL!$A:$E,5,FALSE))</f>
        <v>0.44947554687499996</v>
      </c>
      <c r="IR32" s="176" t="s">
        <v>142</v>
      </c>
      <c r="IS32" s="177">
        <f t="shared" si="98"/>
        <v>35.958043749999995</v>
      </c>
      <c r="IT32" s="217" t="str">
        <f>IF(IV32=0," ",VLOOKUP(IV32,PROTOKOL!$A:$F,6,FALSE))</f>
        <v xml:space="preserve"> </v>
      </c>
      <c r="IU32" s="43"/>
      <c r="IV32" s="43"/>
      <c r="IW32" s="43"/>
      <c r="IX32" s="91" t="str">
        <f>IF(IV32=0," ",(VLOOKUP(IV32,PROTOKOL!$A$1:$E$29,2,FALSE))*IW32)</f>
        <v xml:space="preserve"> </v>
      </c>
      <c r="IY32" s="175" t="str">
        <f t="shared" si="23"/>
        <v xml:space="preserve"> </v>
      </c>
      <c r="IZ32" s="176" t="str">
        <f>IF(IV32=0," ",VLOOKUP(IV32,PROTOKOL!$A:$E,5,FALSE))</f>
        <v xml:space="preserve"> </v>
      </c>
      <c r="JA32" s="212" t="str">
        <f t="shared" si="188"/>
        <v xml:space="preserve"> </v>
      </c>
      <c r="JB32" s="176">
        <f t="shared" si="100"/>
        <v>0</v>
      </c>
      <c r="JC32" s="177" t="str">
        <f t="shared" si="101"/>
        <v xml:space="preserve"> </v>
      </c>
      <c r="JE32" s="173">
        <v>4</v>
      </c>
      <c r="JF32" s="231">
        <v>4</v>
      </c>
      <c r="JG32" s="174" t="str">
        <f>IF(JI32=0," ",VLOOKUP(JI32,PROTOKOL!$A:$F,6,FALSE))</f>
        <v>WNZL. LAV. VE DUV. ASMA KLZ</v>
      </c>
      <c r="JH32" s="43">
        <v>224</v>
      </c>
      <c r="JI32" s="43">
        <v>1</v>
      </c>
      <c r="JJ32" s="43">
        <v>7.5</v>
      </c>
      <c r="JK32" s="42">
        <f>IF(JI32=0," ",(VLOOKUP(JI32,PROTOKOL!$A$1:$E$29,2,FALSE))*JJ32)</f>
        <v>144</v>
      </c>
      <c r="JL32" s="175">
        <f t="shared" si="24"/>
        <v>80</v>
      </c>
      <c r="JM32" s="212">
        <f>IF(JI32=0," ",VLOOKUP(JI32,PROTOKOL!$A:$E,5,FALSE))</f>
        <v>0.4731321546052632</v>
      </c>
      <c r="JN32" s="176" t="s">
        <v>142</v>
      </c>
      <c r="JO32" s="177">
        <f t="shared" si="102"/>
        <v>37.850572368421055</v>
      </c>
      <c r="JP32" s="217" t="str">
        <f>IF(JR32=0," ",VLOOKUP(JR32,PROTOKOL!$A:$F,6,FALSE))</f>
        <v xml:space="preserve"> </v>
      </c>
      <c r="JQ32" s="43"/>
      <c r="JR32" s="43"/>
      <c r="JS32" s="43"/>
      <c r="JT32" s="91" t="str">
        <f>IF(JR32=0," ",(VLOOKUP(JR32,PROTOKOL!$A$1:$E$29,2,FALSE))*JS32)</f>
        <v xml:space="preserve"> </v>
      </c>
      <c r="JU32" s="175" t="str">
        <f t="shared" si="25"/>
        <v xml:space="preserve"> </v>
      </c>
      <c r="JV32" s="176" t="str">
        <f>IF(JR32=0," ",VLOOKUP(JR32,PROTOKOL!$A:$E,5,FALSE))</f>
        <v xml:space="preserve"> </v>
      </c>
      <c r="JW32" s="212" t="str">
        <f t="shared" si="189"/>
        <v xml:space="preserve"> </v>
      </c>
      <c r="JX32" s="176">
        <f t="shared" si="104"/>
        <v>0</v>
      </c>
      <c r="JY32" s="177" t="str">
        <f t="shared" si="105"/>
        <v xml:space="preserve"> </v>
      </c>
      <c r="KA32" s="173">
        <v>4</v>
      </c>
      <c r="KB32" s="231">
        <v>4</v>
      </c>
      <c r="KC32" s="174" t="str">
        <f>IF(KE32=0," ",VLOOKUP(KE32,PROTOKOL!$A:$F,6,FALSE))</f>
        <v>ÜRÜN KONTROL</v>
      </c>
      <c r="KD32" s="43">
        <v>1</v>
      </c>
      <c r="KE32" s="43">
        <v>20</v>
      </c>
      <c r="KF32" s="43">
        <v>7.5</v>
      </c>
      <c r="KG32" s="42">
        <f>IF(KE32=0," ",(VLOOKUP(KE32,PROTOKOL!$A$1:$E$29,2,FALSE))*KF32)</f>
        <v>0</v>
      </c>
      <c r="KH32" s="175">
        <f t="shared" si="26"/>
        <v>1</v>
      </c>
      <c r="KI32" s="212" t="e">
        <f>IF(KE32=0," ",VLOOKUP(KE32,PROTOKOL!$A:$E,5,FALSE))</f>
        <v>#DIV/0!</v>
      </c>
      <c r="KJ32" s="176" t="s">
        <v>142</v>
      </c>
      <c r="KK32" s="177" t="e">
        <f>IF(KE32=0," ",(KI32*KH32))/7.5*7.5</f>
        <v>#DIV/0!</v>
      </c>
      <c r="KL32" s="217" t="str">
        <f>IF(KN32=0," ",VLOOKUP(KN32,PROTOKOL!$A:$F,6,FALSE))</f>
        <v xml:space="preserve"> </v>
      </c>
      <c r="KM32" s="43"/>
      <c r="KN32" s="43"/>
      <c r="KO32" s="43"/>
      <c r="KP32" s="91" t="str">
        <f>IF(KN32=0," ",(VLOOKUP(KN32,PROTOKOL!$A$1:$E$29,2,FALSE))*KO32)</f>
        <v xml:space="preserve"> </v>
      </c>
      <c r="KQ32" s="175" t="str">
        <f t="shared" si="27"/>
        <v xml:space="preserve"> </v>
      </c>
      <c r="KR32" s="176" t="str">
        <f>IF(KN32=0," ",VLOOKUP(KN32,PROTOKOL!$A:$E,5,FALSE))</f>
        <v xml:space="preserve"> </v>
      </c>
      <c r="KS32" s="212" t="str">
        <f t="shared" si="190"/>
        <v xml:space="preserve"> </v>
      </c>
      <c r="KT32" s="176">
        <f t="shared" si="106"/>
        <v>0</v>
      </c>
      <c r="KU32" s="177" t="str">
        <f t="shared" si="107"/>
        <v xml:space="preserve"> </v>
      </c>
      <c r="KW32" s="173">
        <v>4</v>
      </c>
      <c r="KX32" s="231">
        <v>4</v>
      </c>
      <c r="KY32" s="174" t="str">
        <f>IF(LA32=0," ",VLOOKUP(LA32,PROTOKOL!$A:$F,6,FALSE))</f>
        <v>SIZDIRMAZLIK TAMİR</v>
      </c>
      <c r="KZ32" s="43">
        <v>120</v>
      </c>
      <c r="LA32" s="43">
        <v>12</v>
      </c>
      <c r="LB32" s="43">
        <v>7.5</v>
      </c>
      <c r="LC32" s="42">
        <f>IF(LA32=0," ",(VLOOKUP(LA32,PROTOKOL!$A$1:$E$29,2,FALSE))*LB32)</f>
        <v>78</v>
      </c>
      <c r="LD32" s="175">
        <f t="shared" si="28"/>
        <v>42</v>
      </c>
      <c r="LE32" s="212">
        <f>IF(LA32=0," ",VLOOKUP(LA32,PROTOKOL!$A:$E,5,FALSE))</f>
        <v>0.8561438988095238</v>
      </c>
      <c r="LF32" s="176" t="s">
        <v>142</v>
      </c>
      <c r="LG32" s="177">
        <f t="shared" si="108"/>
        <v>35.958043750000002</v>
      </c>
      <c r="LH32" s="217" t="str">
        <f>IF(LJ32=0," ",VLOOKUP(LJ32,PROTOKOL!$A:$F,6,FALSE))</f>
        <v xml:space="preserve"> </v>
      </c>
      <c r="LI32" s="43"/>
      <c r="LJ32" s="43"/>
      <c r="LK32" s="43"/>
      <c r="LL32" s="91" t="str">
        <f>IF(LJ32=0," ",(VLOOKUP(LJ32,PROTOKOL!$A$1:$E$29,2,FALSE))*LK32)</f>
        <v xml:space="preserve"> </v>
      </c>
      <c r="LM32" s="175" t="str">
        <f t="shared" si="29"/>
        <v xml:space="preserve"> </v>
      </c>
      <c r="LN32" s="176" t="str">
        <f>IF(LJ32=0," ",VLOOKUP(LJ32,PROTOKOL!$A:$E,5,FALSE))</f>
        <v xml:space="preserve"> </v>
      </c>
      <c r="LO32" s="212" t="str">
        <f t="shared" si="191"/>
        <v xml:space="preserve"> </v>
      </c>
      <c r="LP32" s="176">
        <f t="shared" si="110"/>
        <v>0</v>
      </c>
      <c r="LQ32" s="177" t="str">
        <f t="shared" si="111"/>
        <v xml:space="preserve"> </v>
      </c>
      <c r="LS32" s="173">
        <v>4</v>
      </c>
      <c r="LT32" s="231">
        <v>4</v>
      </c>
      <c r="LU32" s="174" t="str">
        <f>IF(LW32=0," ",VLOOKUP(LW32,PROTOKOL!$A:$F,6,FALSE))</f>
        <v>VİTRA CLEAN</v>
      </c>
      <c r="LV32" s="43">
        <v>90</v>
      </c>
      <c r="LW32" s="43">
        <v>13</v>
      </c>
      <c r="LX32" s="43">
        <v>7.5</v>
      </c>
      <c r="LY32" s="42">
        <f>IF(LW32=0," ",(VLOOKUP(LW32,PROTOKOL!$A$1:$E$29,2,FALSE))*LX32)</f>
        <v>59</v>
      </c>
      <c r="LZ32" s="175">
        <f t="shared" si="30"/>
        <v>31</v>
      </c>
      <c r="MA32" s="212">
        <f>IF(LW32=0," ",VLOOKUP(LW32,PROTOKOL!$A:$E,5,FALSE))</f>
        <v>1.1599368951612903</v>
      </c>
      <c r="MB32" s="176" t="s">
        <v>142</v>
      </c>
      <c r="MC32" s="177">
        <f t="shared" si="175"/>
        <v>35.958043750000002</v>
      </c>
      <c r="MD32" s="217" t="str">
        <f>IF(MF32=0," ",VLOOKUP(MF32,PROTOKOL!$A:$F,6,FALSE))</f>
        <v xml:space="preserve"> </v>
      </c>
      <c r="ME32" s="43"/>
      <c r="MF32" s="43"/>
      <c r="MG32" s="43"/>
      <c r="MH32" s="91" t="str">
        <f>IF(MF32=0," ",(VLOOKUP(MF32,PROTOKOL!$A$1:$E$29,2,FALSE))*MG32)</f>
        <v xml:space="preserve"> </v>
      </c>
      <c r="MI32" s="175" t="str">
        <f t="shared" si="31"/>
        <v xml:space="preserve"> </v>
      </c>
      <c r="MJ32" s="176" t="str">
        <f>IF(MF32=0," ",VLOOKUP(MF32,PROTOKOL!$A:$E,5,FALSE))</f>
        <v xml:space="preserve"> </v>
      </c>
      <c r="MK32" s="212" t="str">
        <f t="shared" si="192"/>
        <v xml:space="preserve"> </v>
      </c>
      <c r="ML32" s="176">
        <f t="shared" si="113"/>
        <v>0</v>
      </c>
      <c r="MM32" s="177" t="str">
        <f t="shared" si="114"/>
        <v xml:space="preserve"> </v>
      </c>
      <c r="MO32" s="173">
        <v>4</v>
      </c>
      <c r="MP32" s="231">
        <v>4</v>
      </c>
      <c r="MQ32" s="174" t="str">
        <f>IF(MS32=0," ",VLOOKUP(MS32,PROTOKOL!$A:$F,6,FALSE))</f>
        <v>ÜRÜN KONTROL</v>
      </c>
      <c r="MR32" s="43">
        <v>1</v>
      </c>
      <c r="MS32" s="43">
        <v>20</v>
      </c>
      <c r="MT32" s="43">
        <v>7.5</v>
      </c>
      <c r="MU32" s="42">
        <f>IF(MS32=0," ",(VLOOKUP(MS32,PROTOKOL!$A$1:$E$29,2,FALSE))*MT32)</f>
        <v>0</v>
      </c>
      <c r="MV32" s="175">
        <f t="shared" si="32"/>
        <v>1</v>
      </c>
      <c r="MW32" s="212" t="e">
        <f>IF(MS32=0," ",VLOOKUP(MS32,PROTOKOL!$A:$E,5,FALSE))</f>
        <v>#DIV/0!</v>
      </c>
      <c r="MX32" s="176" t="s">
        <v>142</v>
      </c>
      <c r="MY32" s="177" t="e">
        <f>IF(MS32=0," ",(MW32*MV32))/7.5*7.5</f>
        <v>#DIV/0!</v>
      </c>
      <c r="MZ32" s="217" t="str">
        <f>IF(NB32=0," ",VLOOKUP(NB32,PROTOKOL!$A:$F,6,FALSE))</f>
        <v xml:space="preserve"> </v>
      </c>
      <c r="NA32" s="43"/>
      <c r="NB32" s="43"/>
      <c r="NC32" s="43"/>
      <c r="ND32" s="91" t="str">
        <f>IF(NB32=0," ",(VLOOKUP(NB32,PROTOKOL!$A$1:$E$29,2,FALSE))*NC32)</f>
        <v xml:space="preserve"> </v>
      </c>
      <c r="NE32" s="175" t="str">
        <f t="shared" si="33"/>
        <v xml:space="preserve"> </v>
      </c>
      <c r="NF32" s="176" t="str">
        <f>IF(NB32=0," ",VLOOKUP(NB32,PROTOKOL!$A:$E,5,FALSE))</f>
        <v xml:space="preserve"> </v>
      </c>
      <c r="NG32" s="212" t="str">
        <f t="shared" si="193"/>
        <v xml:space="preserve"> </v>
      </c>
      <c r="NH32" s="176">
        <f t="shared" si="117"/>
        <v>0</v>
      </c>
      <c r="NI32" s="177" t="str">
        <f t="shared" si="118"/>
        <v xml:space="preserve"> </v>
      </c>
      <c r="NK32" s="173">
        <v>4</v>
      </c>
      <c r="NL32" s="231">
        <v>4</v>
      </c>
      <c r="NM32" s="174" t="str">
        <f>IF(NO32=0," ",VLOOKUP(NO32,PROTOKOL!$A:$F,6,FALSE))</f>
        <v>PERDE KESME SULU SİST.</v>
      </c>
      <c r="NN32" s="43">
        <v>153</v>
      </c>
      <c r="NO32" s="43">
        <v>8</v>
      </c>
      <c r="NP32" s="43">
        <v>7.5</v>
      </c>
      <c r="NQ32" s="42">
        <f>IF(NO32=0," ",(VLOOKUP(NO32,PROTOKOL!$A$1:$E$29,2,FALSE))*NP32)</f>
        <v>98</v>
      </c>
      <c r="NR32" s="175">
        <f t="shared" si="34"/>
        <v>55</v>
      </c>
      <c r="NS32" s="212">
        <f>IF(NO32=0," ",VLOOKUP(NO32,PROTOKOL!$A:$E,5,FALSE))</f>
        <v>0.69150084134615386</v>
      </c>
      <c r="NT32" s="176" t="s">
        <v>142</v>
      </c>
      <c r="NU32" s="177">
        <f t="shared" si="119"/>
        <v>38.032546274038459</v>
      </c>
      <c r="NV32" s="217" t="str">
        <f>IF(NX32=0," ",VLOOKUP(NX32,PROTOKOL!$A:$F,6,FALSE))</f>
        <v xml:space="preserve"> </v>
      </c>
      <c r="NW32" s="43"/>
      <c r="NX32" s="43"/>
      <c r="NY32" s="43"/>
      <c r="NZ32" s="91" t="str">
        <f>IF(NX32=0," ",(VLOOKUP(NX32,PROTOKOL!$A$1:$E$29,2,FALSE))*NY32)</f>
        <v xml:space="preserve"> </v>
      </c>
      <c r="OA32" s="175" t="str">
        <f t="shared" si="35"/>
        <v xml:space="preserve"> </v>
      </c>
      <c r="OB32" s="176" t="str">
        <f>IF(NX32=0," ",VLOOKUP(NX32,PROTOKOL!$A:$E,5,FALSE))</f>
        <v xml:space="preserve"> </v>
      </c>
      <c r="OC32" s="212" t="str">
        <f t="shared" si="194"/>
        <v xml:space="preserve"> </v>
      </c>
      <c r="OD32" s="176">
        <f t="shared" si="120"/>
        <v>0</v>
      </c>
      <c r="OE32" s="177" t="str">
        <f t="shared" si="121"/>
        <v xml:space="preserve"> </v>
      </c>
      <c r="OG32" s="173">
        <v>4</v>
      </c>
      <c r="OH32" s="231">
        <v>4</v>
      </c>
      <c r="OI32" s="174" t="s">
        <v>143</v>
      </c>
      <c r="OJ32" s="43"/>
      <c r="OK32" s="43"/>
      <c r="OL32" s="43"/>
      <c r="OM32" s="42" t="str">
        <f>IF(OK32=0," ",(VLOOKUP(OK32,PROTOKOL!$A$1:$E$29,2,FALSE))*OL32)</f>
        <v xml:space="preserve"> </v>
      </c>
      <c r="ON32" s="175" t="str">
        <f t="shared" si="36"/>
        <v xml:space="preserve"> </v>
      </c>
      <c r="OO32" s="212" t="str">
        <f>IF(OK32=0," ",VLOOKUP(OK32,PROTOKOL!$A:$E,5,FALSE))</f>
        <v xml:space="preserve"> </v>
      </c>
      <c r="OP32" s="176" t="s">
        <v>142</v>
      </c>
      <c r="OQ32" s="177" t="str">
        <f t="shared" si="177"/>
        <v xml:space="preserve"> </v>
      </c>
      <c r="OR32" s="217" t="str">
        <f>IF(OT32=0," ",VLOOKUP(OT32,PROTOKOL!$A:$F,6,FALSE))</f>
        <v xml:space="preserve"> </v>
      </c>
      <c r="OS32" s="43"/>
      <c r="OT32" s="43"/>
      <c r="OU32" s="43"/>
      <c r="OV32" s="91" t="str">
        <f>IF(OT32=0," ",(VLOOKUP(OT32,PROTOKOL!$A$1:$E$29,2,FALSE))*OU32)</f>
        <v xml:space="preserve"> </v>
      </c>
      <c r="OW32" s="175" t="str">
        <f t="shared" si="37"/>
        <v xml:space="preserve"> </v>
      </c>
      <c r="OX32" s="176" t="str">
        <f>IF(OT32=0," ",VLOOKUP(OT32,PROTOKOL!$A:$E,5,FALSE))</f>
        <v xml:space="preserve"> </v>
      </c>
      <c r="OY32" s="212" t="str">
        <f t="shared" si="195"/>
        <v xml:space="preserve"> </v>
      </c>
      <c r="OZ32" s="176">
        <f t="shared" si="123"/>
        <v>0</v>
      </c>
      <c r="PA32" s="177" t="str">
        <f t="shared" si="124"/>
        <v xml:space="preserve"> </v>
      </c>
      <c r="PC32" s="173">
        <v>4</v>
      </c>
      <c r="PD32" s="231">
        <v>4</v>
      </c>
      <c r="PE32" s="174" t="str">
        <f>IF(PG32=0," ",VLOOKUP(PG32,PROTOKOL!$A:$F,6,FALSE))</f>
        <v>PERDE KESME SULU SİST.</v>
      </c>
      <c r="PF32" s="43">
        <v>153</v>
      </c>
      <c r="PG32" s="43">
        <v>8</v>
      </c>
      <c r="PH32" s="43">
        <v>7.5</v>
      </c>
      <c r="PI32" s="42">
        <f>IF(PG32=0," ",(VLOOKUP(PG32,PROTOKOL!$A$1:$E$29,2,FALSE))*PH32)</f>
        <v>98</v>
      </c>
      <c r="PJ32" s="175">
        <f t="shared" si="38"/>
        <v>55</v>
      </c>
      <c r="PK32" s="212">
        <f>IF(PG32=0," ",VLOOKUP(PG32,PROTOKOL!$A:$E,5,FALSE))</f>
        <v>0.69150084134615386</v>
      </c>
      <c r="PL32" s="176" t="s">
        <v>142</v>
      </c>
      <c r="PM32" s="177">
        <f t="shared" si="178"/>
        <v>38.032546274038459</v>
      </c>
      <c r="PN32" s="217" t="str">
        <f>IF(PP32=0," ",VLOOKUP(PP32,PROTOKOL!$A:$F,6,FALSE))</f>
        <v xml:space="preserve"> </v>
      </c>
      <c r="PO32" s="43"/>
      <c r="PP32" s="43"/>
      <c r="PQ32" s="43"/>
      <c r="PR32" s="91" t="str">
        <f>IF(PP32=0," ",(VLOOKUP(PP32,PROTOKOL!$A$1:$E$29,2,FALSE))*PQ32)</f>
        <v xml:space="preserve"> </v>
      </c>
      <c r="PS32" s="175" t="str">
        <f t="shared" si="39"/>
        <v xml:space="preserve"> </v>
      </c>
      <c r="PT32" s="176" t="str">
        <f>IF(PP32=0," ",VLOOKUP(PP32,PROTOKOL!$A:$E,5,FALSE))</f>
        <v xml:space="preserve"> </v>
      </c>
      <c r="PU32" s="212" t="str">
        <f t="shared" si="196"/>
        <v xml:space="preserve"> </v>
      </c>
      <c r="PV32" s="176">
        <f t="shared" si="126"/>
        <v>0</v>
      </c>
      <c r="PW32" s="177" t="str">
        <f t="shared" si="127"/>
        <v xml:space="preserve"> </v>
      </c>
      <c r="PY32" s="173">
        <v>4</v>
      </c>
      <c r="PZ32" s="231">
        <v>4</v>
      </c>
      <c r="QA32" s="174" t="str">
        <f>IF(QC32=0," ",VLOOKUP(QC32,PROTOKOL!$A:$F,6,FALSE))</f>
        <v>VAKUM TEST</v>
      </c>
      <c r="QB32" s="43">
        <v>200</v>
      </c>
      <c r="QC32" s="43">
        <v>4</v>
      </c>
      <c r="QD32" s="43">
        <v>6.5</v>
      </c>
      <c r="QE32" s="42">
        <f>IF(QC32=0," ",(VLOOKUP(QC32,PROTOKOL!$A$1:$E$29,2,FALSE))*QD32)</f>
        <v>130</v>
      </c>
      <c r="QF32" s="175">
        <f t="shared" si="40"/>
        <v>70</v>
      </c>
      <c r="QG32" s="212">
        <f>IF(QC32=0," ",VLOOKUP(QC32,PROTOKOL!$A:$E,5,FALSE))</f>
        <v>0.44947554687499996</v>
      </c>
      <c r="QH32" s="176" t="s">
        <v>142</v>
      </c>
      <c r="QI32" s="177">
        <f t="shared" si="128"/>
        <v>31.463288281249998</v>
      </c>
      <c r="QJ32" s="217" t="str">
        <f>IF(QL32=0," ",VLOOKUP(QL32,PROTOKOL!$A:$F,6,FALSE))</f>
        <v xml:space="preserve"> </v>
      </c>
      <c r="QK32" s="43"/>
      <c r="QL32" s="43"/>
      <c r="QM32" s="43"/>
      <c r="QN32" s="91" t="str">
        <f>IF(QL32=0," ",(VLOOKUP(QL32,PROTOKOL!$A$1:$E$29,2,FALSE))*QM32)</f>
        <v xml:space="preserve"> </v>
      </c>
      <c r="QO32" s="175" t="str">
        <f t="shared" si="41"/>
        <v xml:space="preserve"> </v>
      </c>
      <c r="QP32" s="176" t="str">
        <f>IF(QL32=0," ",VLOOKUP(QL32,PROTOKOL!$A:$E,5,FALSE))</f>
        <v xml:space="preserve"> </v>
      </c>
      <c r="QQ32" s="212" t="str">
        <f t="shared" si="197"/>
        <v xml:space="preserve"> </v>
      </c>
      <c r="QR32" s="176">
        <f t="shared" si="130"/>
        <v>0</v>
      </c>
      <c r="QS32" s="177" t="str">
        <f t="shared" si="131"/>
        <v xml:space="preserve"> </v>
      </c>
      <c r="QU32" s="173">
        <v>4</v>
      </c>
      <c r="QV32" s="231">
        <v>4</v>
      </c>
      <c r="QW32" s="174" t="str">
        <f>IF(QY32=0," ",VLOOKUP(QY32,PROTOKOL!$A:$F,6,FALSE))</f>
        <v>VAKUM TEST</v>
      </c>
      <c r="QX32" s="43">
        <v>180</v>
      </c>
      <c r="QY32" s="43">
        <v>4</v>
      </c>
      <c r="QZ32" s="43">
        <v>6</v>
      </c>
      <c r="RA32" s="42">
        <f>IF(QY32=0," ",(VLOOKUP(QY32,PROTOKOL!$A$1:$E$29,2,FALSE))*QZ32)</f>
        <v>120</v>
      </c>
      <c r="RB32" s="175">
        <f t="shared" si="42"/>
        <v>60</v>
      </c>
      <c r="RC32" s="212">
        <f>IF(QY32=0," ",VLOOKUP(QY32,PROTOKOL!$A:$E,5,FALSE))</f>
        <v>0.44947554687499996</v>
      </c>
      <c r="RD32" s="176" t="s">
        <v>142</v>
      </c>
      <c r="RE32" s="177">
        <f t="shared" si="132"/>
        <v>26.968532812499998</v>
      </c>
      <c r="RF32" s="217" t="str">
        <f>IF(RH32=0," ",VLOOKUP(RH32,PROTOKOL!$A:$F,6,FALSE))</f>
        <v xml:space="preserve"> </v>
      </c>
      <c r="RG32" s="43"/>
      <c r="RH32" s="43"/>
      <c r="RI32" s="43"/>
      <c r="RJ32" s="91" t="str">
        <f>IF(RH32=0," ",(VLOOKUP(RH32,PROTOKOL!$A$1:$E$29,2,FALSE))*RI32)</f>
        <v xml:space="preserve"> </v>
      </c>
      <c r="RK32" s="175" t="str">
        <f t="shared" si="43"/>
        <v xml:space="preserve"> </v>
      </c>
      <c r="RL32" s="176" t="str">
        <f>IF(RH32=0," ",VLOOKUP(RH32,PROTOKOL!$A:$E,5,FALSE))</f>
        <v xml:space="preserve"> </v>
      </c>
      <c r="RM32" s="212" t="str">
        <f t="shared" si="198"/>
        <v xml:space="preserve"> </v>
      </c>
      <c r="RN32" s="176">
        <f t="shared" si="134"/>
        <v>0</v>
      </c>
      <c r="RO32" s="177" t="str">
        <f t="shared" si="135"/>
        <v xml:space="preserve"> </v>
      </c>
      <c r="RQ32" s="173">
        <v>4</v>
      </c>
      <c r="RR32" s="231">
        <v>4</v>
      </c>
      <c r="RS32" s="174" t="str">
        <f>IF(RU32=0," ",VLOOKUP(RU32,PROTOKOL!$A:$F,6,FALSE))</f>
        <v>VAKUM TEST</v>
      </c>
      <c r="RT32" s="43">
        <v>170</v>
      </c>
      <c r="RU32" s="43">
        <v>4</v>
      </c>
      <c r="RV32" s="43">
        <v>5.5</v>
      </c>
      <c r="RW32" s="42">
        <f>IF(RU32=0," ",(VLOOKUP(RU32,PROTOKOL!$A$1:$E$29,2,FALSE))*RV32)</f>
        <v>110</v>
      </c>
      <c r="RX32" s="175">
        <f t="shared" si="44"/>
        <v>60</v>
      </c>
      <c r="RY32" s="212">
        <f>IF(RU32=0," ",VLOOKUP(RU32,PROTOKOL!$A:$E,5,FALSE))</f>
        <v>0.44947554687499996</v>
      </c>
      <c r="RZ32" s="176" t="s">
        <v>142</v>
      </c>
      <c r="SA32" s="177">
        <f t="shared" si="179"/>
        <v>26.968532812499998</v>
      </c>
      <c r="SB32" s="217" t="str">
        <f>IF(SD32=0," ",VLOOKUP(SD32,PROTOKOL!$A:$F,6,FALSE))</f>
        <v xml:space="preserve"> </v>
      </c>
      <c r="SC32" s="43"/>
      <c r="SD32" s="43"/>
      <c r="SE32" s="43"/>
      <c r="SF32" s="91" t="str">
        <f>IF(SD32=0," ",(VLOOKUP(SD32,PROTOKOL!$A$1:$E$29,2,FALSE))*SE32)</f>
        <v xml:space="preserve"> </v>
      </c>
      <c r="SG32" s="175" t="str">
        <f t="shared" si="45"/>
        <v xml:space="preserve"> </v>
      </c>
      <c r="SH32" s="176" t="str">
        <f>IF(SD32=0," ",VLOOKUP(SD32,PROTOKOL!$A:$E,5,FALSE))</f>
        <v xml:space="preserve"> </v>
      </c>
      <c r="SI32" s="212" t="str">
        <f t="shared" si="199"/>
        <v xml:space="preserve"> </v>
      </c>
      <c r="SJ32" s="176">
        <f t="shared" si="137"/>
        <v>0</v>
      </c>
      <c r="SK32" s="177" t="str">
        <f t="shared" si="138"/>
        <v xml:space="preserve"> </v>
      </c>
      <c r="SM32" s="173">
        <v>4</v>
      </c>
      <c r="SN32" s="231">
        <v>4</v>
      </c>
      <c r="SO32" s="174" t="str">
        <f>IF(SQ32=0," ",VLOOKUP(SQ32,PROTOKOL!$A:$F,6,FALSE))</f>
        <v>VAKUM TEST</v>
      </c>
      <c r="SP32" s="43">
        <v>187</v>
      </c>
      <c r="SQ32" s="43">
        <v>4</v>
      </c>
      <c r="SR32" s="43">
        <v>6</v>
      </c>
      <c r="SS32" s="42">
        <f>IF(SQ32=0," ",(VLOOKUP(SQ32,PROTOKOL!$A$1:$E$29,2,FALSE))*SR32)</f>
        <v>120</v>
      </c>
      <c r="ST32" s="175">
        <f t="shared" si="46"/>
        <v>67</v>
      </c>
      <c r="SU32" s="212">
        <f>IF(SQ32=0," ",VLOOKUP(SQ32,PROTOKOL!$A:$E,5,FALSE))</f>
        <v>0.44947554687499996</v>
      </c>
      <c r="SV32" s="176" t="s">
        <v>142</v>
      </c>
      <c r="SW32" s="177">
        <f t="shared" si="139"/>
        <v>30.114861640624998</v>
      </c>
      <c r="SX32" s="217" t="str">
        <f>IF(SZ32=0," ",VLOOKUP(SZ32,PROTOKOL!$A:$F,6,FALSE))</f>
        <v xml:space="preserve"> </v>
      </c>
      <c r="SY32" s="43"/>
      <c r="SZ32" s="43"/>
      <c r="TA32" s="43"/>
      <c r="TB32" s="91" t="str">
        <f>IF(SZ32=0," ",(VLOOKUP(SZ32,PROTOKOL!$A$1:$E$29,2,FALSE))*TA32)</f>
        <v xml:space="preserve"> </v>
      </c>
      <c r="TC32" s="175" t="str">
        <f t="shared" si="47"/>
        <v xml:space="preserve"> </v>
      </c>
      <c r="TD32" s="176" t="str">
        <f>IF(SZ32=0," ",VLOOKUP(SZ32,PROTOKOL!$A:$E,5,FALSE))</f>
        <v xml:space="preserve"> </v>
      </c>
      <c r="TE32" s="212" t="str">
        <f t="shared" si="200"/>
        <v xml:space="preserve"> </v>
      </c>
      <c r="TF32" s="176">
        <f t="shared" si="141"/>
        <v>0</v>
      </c>
      <c r="TG32" s="177" t="str">
        <f t="shared" si="142"/>
        <v xml:space="preserve"> </v>
      </c>
      <c r="TI32" s="173">
        <v>4</v>
      </c>
      <c r="TJ32" s="231">
        <v>4</v>
      </c>
      <c r="TK32" s="174" t="s">
        <v>143</v>
      </c>
      <c r="TL32" s="43"/>
      <c r="TM32" s="43"/>
      <c r="TN32" s="43"/>
      <c r="TO32" s="42" t="str">
        <f>IF(TM32=0," ",(VLOOKUP(TM32,PROTOKOL!$A$1:$E$29,2,FALSE))*TN32)</f>
        <v xml:space="preserve"> </v>
      </c>
      <c r="TP32" s="175" t="str">
        <f t="shared" si="48"/>
        <v xml:space="preserve"> </v>
      </c>
      <c r="TQ32" s="212" t="str">
        <f>IF(TM32=0," ",VLOOKUP(TM32,PROTOKOL!$A:$E,5,FALSE))</f>
        <v xml:space="preserve"> </v>
      </c>
      <c r="TR32" s="176" t="s">
        <v>142</v>
      </c>
      <c r="TS32" s="177" t="str">
        <f t="shared" si="143"/>
        <v xml:space="preserve"> </v>
      </c>
      <c r="TT32" s="217" t="str">
        <f>IF(TV32=0," ",VLOOKUP(TV32,PROTOKOL!$A:$F,6,FALSE))</f>
        <v xml:space="preserve"> </v>
      </c>
      <c r="TU32" s="43"/>
      <c r="TV32" s="43"/>
      <c r="TW32" s="43"/>
      <c r="TX32" s="91" t="str">
        <f>IF(TV32=0," ",(VLOOKUP(TV32,PROTOKOL!$A$1:$E$29,2,FALSE))*TW32)</f>
        <v xml:space="preserve"> </v>
      </c>
      <c r="TY32" s="175" t="str">
        <f t="shared" si="49"/>
        <v xml:space="preserve"> </v>
      </c>
      <c r="TZ32" s="176" t="str">
        <f>IF(TV32=0," ",VLOOKUP(TV32,PROTOKOL!$A:$E,5,FALSE))</f>
        <v xml:space="preserve"> </v>
      </c>
      <c r="UA32" s="212" t="str">
        <f t="shared" si="201"/>
        <v xml:space="preserve"> </v>
      </c>
      <c r="UB32" s="176">
        <f t="shared" si="145"/>
        <v>0</v>
      </c>
      <c r="UC32" s="177" t="str">
        <f t="shared" si="146"/>
        <v xml:space="preserve"> </v>
      </c>
      <c r="UE32" s="173">
        <v>4</v>
      </c>
      <c r="UF32" s="231">
        <v>4</v>
      </c>
      <c r="UG32" s="174" t="str">
        <f>IF(UI32=0," ",VLOOKUP(UI32,PROTOKOL!$A:$F,6,FALSE))</f>
        <v>SIZDIRMAZLIK TAMİR</v>
      </c>
      <c r="UH32" s="43">
        <v>121</v>
      </c>
      <c r="UI32" s="43">
        <v>12</v>
      </c>
      <c r="UJ32" s="43">
        <v>7.5</v>
      </c>
      <c r="UK32" s="42">
        <f>IF(UI32=0," ",(VLOOKUP(UI32,PROTOKOL!$A$1:$E$29,2,FALSE))*UJ32)</f>
        <v>78</v>
      </c>
      <c r="UL32" s="175">
        <f t="shared" si="50"/>
        <v>43</v>
      </c>
      <c r="UM32" s="212">
        <f>IF(UI32=0," ",VLOOKUP(UI32,PROTOKOL!$A:$E,5,FALSE))</f>
        <v>0.8561438988095238</v>
      </c>
      <c r="UN32" s="176" t="s">
        <v>142</v>
      </c>
      <c r="UO32" s="177">
        <f t="shared" si="147"/>
        <v>36.814187648809522</v>
      </c>
      <c r="UP32" s="217" t="str">
        <f>IF(UR32=0," ",VLOOKUP(UR32,PROTOKOL!$A:$F,6,FALSE))</f>
        <v xml:space="preserve"> </v>
      </c>
      <c r="UQ32" s="43"/>
      <c r="UR32" s="43"/>
      <c r="US32" s="43"/>
      <c r="UT32" s="91" t="str">
        <f>IF(UR32=0," ",(VLOOKUP(UR32,PROTOKOL!$A$1:$E$29,2,FALSE))*US32)</f>
        <v xml:space="preserve"> </v>
      </c>
      <c r="UU32" s="175" t="str">
        <f t="shared" si="51"/>
        <v xml:space="preserve"> </v>
      </c>
      <c r="UV32" s="176" t="str">
        <f>IF(UR32=0," ",VLOOKUP(UR32,PROTOKOL!$A:$E,5,FALSE))</f>
        <v xml:space="preserve"> </v>
      </c>
      <c r="UW32" s="212" t="str">
        <f t="shared" si="202"/>
        <v xml:space="preserve"> </v>
      </c>
      <c r="UX32" s="176">
        <f t="shared" si="149"/>
        <v>0</v>
      </c>
      <c r="UY32" s="177" t="str">
        <f t="shared" si="150"/>
        <v xml:space="preserve"> </v>
      </c>
      <c r="VA32" s="173">
        <v>4</v>
      </c>
      <c r="VB32" s="231">
        <v>4</v>
      </c>
      <c r="VC32" s="174" t="str">
        <f>IF(VE32=0," ",VLOOKUP(VE32,PROTOKOL!$A:$F,6,FALSE))</f>
        <v>SIZDIRMAZLIK TAMİR</v>
      </c>
      <c r="VD32" s="43">
        <v>121</v>
      </c>
      <c r="VE32" s="43">
        <v>12</v>
      </c>
      <c r="VF32" s="43">
        <v>7.5</v>
      </c>
      <c r="VG32" s="42">
        <f>IF(VE32=0," ",(VLOOKUP(VE32,PROTOKOL!$A$1:$E$29,2,FALSE))*VF32)</f>
        <v>78</v>
      </c>
      <c r="VH32" s="175">
        <f t="shared" si="52"/>
        <v>43</v>
      </c>
      <c r="VI32" s="212">
        <f>IF(VE32=0," ",VLOOKUP(VE32,PROTOKOL!$A:$E,5,FALSE))</f>
        <v>0.8561438988095238</v>
      </c>
      <c r="VJ32" s="176" t="s">
        <v>142</v>
      </c>
      <c r="VK32" s="177">
        <f t="shared" si="151"/>
        <v>36.814187648809522</v>
      </c>
      <c r="VL32" s="217" t="str">
        <f>IF(VN32=0," ",VLOOKUP(VN32,PROTOKOL!$A:$F,6,FALSE))</f>
        <v>SIZDIRMAZLIK TAMİR</v>
      </c>
      <c r="VM32" s="43">
        <v>40</v>
      </c>
      <c r="VN32" s="43">
        <v>12</v>
      </c>
      <c r="VO32" s="43">
        <v>2.5</v>
      </c>
      <c r="VP32" s="91">
        <f>IF(VN32=0," ",(VLOOKUP(VN32,PROTOKOL!$A$1:$E$29,2,FALSE))*VO32)</f>
        <v>26</v>
      </c>
      <c r="VQ32" s="175">
        <f t="shared" si="53"/>
        <v>14</v>
      </c>
      <c r="VR32" s="176">
        <f>IF(VN32=0," ",VLOOKUP(VN32,PROTOKOL!$A:$E,5,FALSE))</f>
        <v>0.8561438988095238</v>
      </c>
      <c r="VS32" s="212">
        <f t="shared" si="203"/>
        <v>11.986014583333333</v>
      </c>
      <c r="VT32" s="176">
        <f t="shared" si="153"/>
        <v>5</v>
      </c>
      <c r="VU32" s="177">
        <f t="shared" si="154"/>
        <v>23.972029166666665</v>
      </c>
      <c r="VW32" s="173">
        <v>4</v>
      </c>
      <c r="VX32" s="231">
        <v>4</v>
      </c>
      <c r="VY32" s="174" t="str">
        <f>IF(WA32=0," ",VLOOKUP(WA32,PROTOKOL!$A:$F,6,FALSE))</f>
        <v>WNZL. LAV. VE DUV. ASMA KLZ</v>
      </c>
      <c r="VZ32" s="43">
        <v>215</v>
      </c>
      <c r="WA32" s="43">
        <v>1</v>
      </c>
      <c r="WB32" s="43">
        <v>7.5</v>
      </c>
      <c r="WC32" s="42">
        <f>IF(WA32=0," ",(VLOOKUP(WA32,PROTOKOL!$A$1:$E$29,2,FALSE))*WB32)</f>
        <v>144</v>
      </c>
      <c r="WD32" s="175">
        <f t="shared" si="54"/>
        <v>71</v>
      </c>
      <c r="WE32" s="212">
        <f>IF(WA32=0," ",VLOOKUP(WA32,PROTOKOL!$A:$E,5,FALSE))</f>
        <v>0.4731321546052632</v>
      </c>
      <c r="WF32" s="176" t="s">
        <v>142</v>
      </c>
      <c r="WG32" s="177">
        <f t="shared" si="155"/>
        <v>33.592382976973688</v>
      </c>
      <c r="WH32" s="217" t="str">
        <f>IF(WJ32=0," ",VLOOKUP(WJ32,PROTOKOL!$A:$F,6,FALSE))</f>
        <v xml:space="preserve"> </v>
      </c>
      <c r="WI32" s="43"/>
      <c r="WJ32" s="43"/>
      <c r="WK32" s="43"/>
      <c r="WL32" s="91" t="str">
        <f>IF(WJ32=0," ",(VLOOKUP(WJ32,PROTOKOL!$A$1:$E$29,2,FALSE))*WK32)</f>
        <v xml:space="preserve"> </v>
      </c>
      <c r="WM32" s="175" t="str">
        <f t="shared" si="55"/>
        <v xml:space="preserve"> </v>
      </c>
      <c r="WN32" s="176" t="str">
        <f>IF(WJ32=0," ",VLOOKUP(WJ32,PROTOKOL!$A:$E,5,FALSE))</f>
        <v xml:space="preserve"> </v>
      </c>
      <c r="WO32" s="212" t="str">
        <f t="shared" si="204"/>
        <v xml:space="preserve"> </v>
      </c>
      <c r="WP32" s="176">
        <f t="shared" si="157"/>
        <v>0</v>
      </c>
      <c r="WQ32" s="177" t="str">
        <f t="shared" si="158"/>
        <v xml:space="preserve"> </v>
      </c>
      <c r="WS32" s="173">
        <v>4</v>
      </c>
      <c r="WT32" s="231">
        <v>4</v>
      </c>
      <c r="WU32" s="174" t="str">
        <f>IF(WW32=0," ",VLOOKUP(WW32,PROTOKOL!$A:$F,6,FALSE))</f>
        <v>PERDE KESME SULU SİST.</v>
      </c>
      <c r="WV32" s="43">
        <v>157</v>
      </c>
      <c r="WW32" s="43">
        <v>8</v>
      </c>
      <c r="WX32" s="43">
        <v>7.5</v>
      </c>
      <c r="WY32" s="42">
        <f>IF(WW32=0," ",(VLOOKUP(WW32,PROTOKOL!$A$1:$E$29,2,FALSE))*WX32)</f>
        <v>98</v>
      </c>
      <c r="WZ32" s="175">
        <f t="shared" si="56"/>
        <v>59</v>
      </c>
      <c r="XA32" s="212">
        <f>IF(WW32=0," ",VLOOKUP(WW32,PROTOKOL!$A:$E,5,FALSE))</f>
        <v>0.69150084134615386</v>
      </c>
      <c r="XB32" s="176" t="s">
        <v>142</v>
      </c>
      <c r="XC32" s="177">
        <f t="shared" si="159"/>
        <v>40.798549639423079</v>
      </c>
      <c r="XD32" s="217" t="str">
        <f>IF(XF32=0," ",VLOOKUP(XF32,PROTOKOL!$A:$F,6,FALSE))</f>
        <v xml:space="preserve"> </v>
      </c>
      <c r="XE32" s="43"/>
      <c r="XF32" s="43"/>
      <c r="XG32" s="43"/>
      <c r="XH32" s="91" t="str">
        <f>IF(XF32=0," ",(VLOOKUP(XF32,PROTOKOL!$A$1:$E$29,2,FALSE))*XG32)</f>
        <v xml:space="preserve"> </v>
      </c>
      <c r="XI32" s="175" t="str">
        <f t="shared" si="57"/>
        <v xml:space="preserve"> </v>
      </c>
      <c r="XJ32" s="176" t="str">
        <f>IF(XF32=0," ",VLOOKUP(XF32,PROTOKOL!$A:$E,5,FALSE))</f>
        <v xml:space="preserve"> </v>
      </c>
      <c r="XK32" s="212" t="str">
        <f t="shared" si="205"/>
        <v xml:space="preserve"> </v>
      </c>
      <c r="XL32" s="176">
        <f t="shared" si="161"/>
        <v>0</v>
      </c>
      <c r="XM32" s="177" t="str">
        <f t="shared" si="162"/>
        <v xml:space="preserve"> </v>
      </c>
      <c r="XO32" s="173">
        <v>4</v>
      </c>
      <c r="XP32" s="231">
        <v>4</v>
      </c>
      <c r="XQ32" s="174" t="str">
        <f>IF(XS32=0," ",VLOOKUP(XS32,PROTOKOL!$A:$F,6,FALSE))</f>
        <v>WNZL. YERD.KLZ. TAŞLAMA</v>
      </c>
      <c r="XR32" s="43">
        <v>145</v>
      </c>
      <c r="XS32" s="43">
        <v>2</v>
      </c>
      <c r="XT32" s="43">
        <v>4.5</v>
      </c>
      <c r="XU32" s="42">
        <f>IF(XS32=0," ",(VLOOKUP(XS32,PROTOKOL!$A$1:$E$29,2,FALSE))*XT32)</f>
        <v>74.400000000000006</v>
      </c>
      <c r="XV32" s="175">
        <f t="shared" si="58"/>
        <v>70.599999999999994</v>
      </c>
      <c r="XW32" s="212">
        <f>IF(XS32=0," ",VLOOKUP(XS32,PROTOKOL!$A:$E,5,FALSE))</f>
        <v>0.54481884469696984</v>
      </c>
      <c r="XX32" s="176" t="s">
        <v>142</v>
      </c>
      <c r="XY32" s="177">
        <f t="shared" si="163"/>
        <v>38.46421043560607</v>
      </c>
      <c r="XZ32" s="217" t="str">
        <f>IF(YB32=0," ",VLOOKUP(YB32,PROTOKOL!$A:$F,6,FALSE))</f>
        <v xml:space="preserve"> </v>
      </c>
      <c r="YA32" s="43"/>
      <c r="YB32" s="43"/>
      <c r="YC32" s="43"/>
      <c r="YD32" s="91" t="str">
        <f>IF(YB32=0," ",(VLOOKUP(YB32,PROTOKOL!$A$1:$E$29,2,FALSE))*YC32)</f>
        <v xml:space="preserve"> </v>
      </c>
      <c r="YE32" s="175" t="str">
        <f t="shared" si="59"/>
        <v xml:space="preserve"> </v>
      </c>
      <c r="YF32" s="176" t="str">
        <f>IF(YB32=0," ",VLOOKUP(YB32,PROTOKOL!$A:$E,5,FALSE))</f>
        <v xml:space="preserve"> </v>
      </c>
      <c r="YG32" s="212" t="str">
        <f t="shared" si="206"/>
        <v xml:space="preserve"> </v>
      </c>
      <c r="YH32" s="176">
        <f t="shared" si="165"/>
        <v>0</v>
      </c>
      <c r="YI32" s="177" t="str">
        <f t="shared" si="166"/>
        <v xml:space="preserve"> </v>
      </c>
    </row>
    <row r="33" spans="1:659" ht="13.8">
      <c r="A33" s="173">
        <v>4</v>
      </c>
      <c r="B33" s="229"/>
      <c r="C33" s="174" t="str">
        <f>IF(E33=0," ",VLOOKUP(E33,PROTOKOL!$A:$F,6,FALSE))</f>
        <v xml:space="preserve"> </v>
      </c>
      <c r="D33" s="43"/>
      <c r="E33" s="43"/>
      <c r="F33" s="43"/>
      <c r="G33" s="42" t="str">
        <f>IF(E33=0," ",(VLOOKUP(E33,PROTOKOL!$A$1:$E$29,2,FALSE))*F33)</f>
        <v xml:space="preserve"> </v>
      </c>
      <c r="H33" s="175" t="str">
        <f t="shared" si="0"/>
        <v xml:space="preserve"> </v>
      </c>
      <c r="I33" s="212" t="str">
        <f>IF(E33=0," ",VLOOKUP(E33,PROTOKOL!$A:$E,5,FALSE))</f>
        <v xml:space="preserve"> </v>
      </c>
      <c r="J33" s="176" t="s">
        <v>142</v>
      </c>
      <c r="K33" s="177" t="str">
        <f t="shared" si="60"/>
        <v xml:space="preserve"> </v>
      </c>
      <c r="L33" s="217" t="str">
        <f>IF(N33=0," ",VLOOKUP(N33,PROTOKOL!$A:$F,6,FALSE))</f>
        <v xml:space="preserve"> </v>
      </c>
      <c r="M33" s="43"/>
      <c r="N33" s="43"/>
      <c r="O33" s="43"/>
      <c r="P33" s="91" t="str">
        <f>IF(N33=0," ",(VLOOKUP(N33,PROTOKOL!$A$1:$E$29,2,FALSE))*O33)</f>
        <v xml:space="preserve"> </v>
      </c>
      <c r="Q33" s="175" t="str">
        <f t="shared" si="1"/>
        <v xml:space="preserve"> </v>
      </c>
      <c r="R33" s="176" t="str">
        <f>IF(N33=0," ",VLOOKUP(N33,PROTOKOL!$A:$E,5,FALSE))</f>
        <v xml:space="preserve"> </v>
      </c>
      <c r="S33" s="212" t="str">
        <f t="shared" si="61"/>
        <v xml:space="preserve"> </v>
      </c>
      <c r="T33" s="176">
        <f t="shared" si="62"/>
        <v>0</v>
      </c>
      <c r="U33" s="177" t="str">
        <f t="shared" si="63"/>
        <v xml:space="preserve"> </v>
      </c>
      <c r="W33" s="173">
        <v>4</v>
      </c>
      <c r="X33" s="229"/>
      <c r="Y33" s="174" t="str">
        <f>IF(AA33=0," ",VLOOKUP(AA33,PROTOKOL!$A:$F,6,FALSE))</f>
        <v>ÜRÜN KONTROL</v>
      </c>
      <c r="Z33" s="43">
        <v>1</v>
      </c>
      <c r="AA33" s="43">
        <v>20</v>
      </c>
      <c r="AB33" s="43">
        <v>2.5</v>
      </c>
      <c r="AC33" s="42">
        <f>IF(AA33=0," ",(VLOOKUP(AA33,PROTOKOL!$A$1:$E$29,2,FALSE))*AB33)</f>
        <v>0</v>
      </c>
      <c r="AD33" s="175">
        <f t="shared" si="2"/>
        <v>1</v>
      </c>
      <c r="AE33" s="212" t="e">
        <f>IF(AA33=0," ",VLOOKUP(AA33,PROTOKOL!$A:$E,5,FALSE))</f>
        <v>#DIV/0!</v>
      </c>
      <c r="AF33" s="176" t="s">
        <v>142</v>
      </c>
      <c r="AG33" s="177" t="e">
        <f>IF(AA33=0," ",(AE33*AD33))/7.5*2.5</f>
        <v>#DIV/0!</v>
      </c>
      <c r="AH33" s="217" t="str">
        <f>IF(AJ33=0," ",VLOOKUP(AJ33,PROTOKOL!$A:$F,6,FALSE))</f>
        <v xml:space="preserve"> </v>
      </c>
      <c r="AI33" s="43"/>
      <c r="AJ33" s="43"/>
      <c r="AK33" s="43"/>
      <c r="AL33" s="91" t="str">
        <f>IF(AJ33=0," ",(VLOOKUP(AJ33,PROTOKOL!$A$1:$E$29,2,FALSE))*AK33)</f>
        <v xml:space="preserve"> </v>
      </c>
      <c r="AM33" s="175" t="str">
        <f t="shared" si="3"/>
        <v xml:space="preserve"> </v>
      </c>
      <c r="AN33" s="176" t="str">
        <f>IF(AJ33=0," ",VLOOKUP(AJ33,PROTOKOL!$A:$E,5,FALSE))</f>
        <v xml:space="preserve"> </v>
      </c>
      <c r="AO33" s="212" t="str">
        <f t="shared" si="180"/>
        <v xml:space="preserve"> </v>
      </c>
      <c r="AP33" s="176">
        <f t="shared" si="65"/>
        <v>0</v>
      </c>
      <c r="AQ33" s="177" t="str">
        <f t="shared" si="66"/>
        <v xml:space="preserve"> </v>
      </c>
      <c r="AS33" s="173">
        <v>4</v>
      </c>
      <c r="AT33" s="229"/>
      <c r="AU33" s="174" t="str">
        <f>IF(AW33=0," ",VLOOKUP(AW33,PROTOKOL!$A:$F,6,FALSE))</f>
        <v>KOKU TESTİ</v>
      </c>
      <c r="AV33" s="43">
        <v>1</v>
      </c>
      <c r="AW33" s="43">
        <v>17</v>
      </c>
      <c r="AX33" s="43">
        <v>1</v>
      </c>
      <c r="AY33" s="42">
        <f>IF(AW33=0," ",(VLOOKUP(AW33,PROTOKOL!$A$1:$E$29,2,FALSE))*AX33)</f>
        <v>0</v>
      </c>
      <c r="AZ33" s="175">
        <f t="shared" si="4"/>
        <v>1</v>
      </c>
      <c r="BA33" s="212" t="e">
        <f>IF(AW33=0," ",VLOOKUP(AW33,PROTOKOL!$A:$E,5,FALSE))</f>
        <v>#DIV/0!</v>
      </c>
      <c r="BB33" s="176" t="s">
        <v>142</v>
      </c>
      <c r="BC33" s="177" t="e">
        <f>IF(AW33=0," ",(BA33*AZ33))/7.5*1</f>
        <v>#DIV/0!</v>
      </c>
      <c r="BD33" s="217" t="str">
        <f>IF(BF33=0," ",VLOOKUP(BF33,PROTOKOL!$A:$F,6,FALSE))</f>
        <v xml:space="preserve"> </v>
      </c>
      <c r="BE33" s="43"/>
      <c r="BF33" s="43"/>
      <c r="BG33" s="43"/>
      <c r="BH33" s="91" t="str">
        <f>IF(BF33=0," ",(VLOOKUP(BF33,PROTOKOL!$A$1:$E$29,2,FALSE))*BG33)</f>
        <v xml:space="preserve"> </v>
      </c>
      <c r="BI33" s="175" t="str">
        <f t="shared" si="5"/>
        <v xml:space="preserve"> </v>
      </c>
      <c r="BJ33" s="176" t="str">
        <f>IF(BF33=0," ",VLOOKUP(BF33,PROTOKOL!$A:$E,5,FALSE))</f>
        <v xml:space="preserve"> </v>
      </c>
      <c r="BK33" s="212" t="str">
        <f t="shared" si="181"/>
        <v xml:space="preserve"> </v>
      </c>
      <c r="BL33" s="176">
        <f t="shared" si="67"/>
        <v>0</v>
      </c>
      <c r="BM33" s="177" t="str">
        <f t="shared" si="68"/>
        <v xml:space="preserve"> </v>
      </c>
      <c r="BO33" s="173">
        <v>4</v>
      </c>
      <c r="BP33" s="229"/>
      <c r="BQ33" s="174" t="str">
        <f>IF(BS33=0," ",VLOOKUP(BS33,PROTOKOL!$A:$F,6,FALSE))</f>
        <v>KOKU TESTİ</v>
      </c>
      <c r="BR33" s="43">
        <v>1</v>
      </c>
      <c r="BS33" s="43">
        <v>17</v>
      </c>
      <c r="BT33" s="43">
        <v>1.5</v>
      </c>
      <c r="BU33" s="42">
        <f>IF(BS33=0," ",(VLOOKUP(BS33,PROTOKOL!$A$1:$E$29,2,FALSE))*BT33)</f>
        <v>0</v>
      </c>
      <c r="BV33" s="175">
        <f t="shared" si="6"/>
        <v>1</v>
      </c>
      <c r="BW33" s="212" t="e">
        <f>IF(BS33=0," ",VLOOKUP(BS33,PROTOKOL!$A:$E,5,FALSE))</f>
        <v>#DIV/0!</v>
      </c>
      <c r="BX33" s="176" t="s">
        <v>142</v>
      </c>
      <c r="BY33" s="177" t="e">
        <f>IF(BS33=0," ",(BW33*BV33))/7.5*1.5</f>
        <v>#DIV/0!</v>
      </c>
      <c r="BZ33" s="217" t="str">
        <f>IF(CB33=0," ",VLOOKUP(CB33,PROTOKOL!$A:$F,6,FALSE))</f>
        <v xml:space="preserve"> </v>
      </c>
      <c r="CA33" s="43"/>
      <c r="CB33" s="43"/>
      <c r="CC33" s="43"/>
      <c r="CD33" s="91" t="str">
        <f>IF(CB33=0," ",(VLOOKUP(CB33,PROTOKOL!$A$1:$E$29,2,FALSE))*CC33)</f>
        <v xml:space="preserve"> </v>
      </c>
      <c r="CE33" s="175" t="str">
        <f t="shared" si="7"/>
        <v xml:space="preserve"> </v>
      </c>
      <c r="CF33" s="176" t="str">
        <f>IF(CB33=0," ",VLOOKUP(CB33,PROTOKOL!$A:$E,5,FALSE))</f>
        <v xml:space="preserve"> </v>
      </c>
      <c r="CG33" s="212" t="str">
        <f t="shared" si="207"/>
        <v xml:space="preserve"> </v>
      </c>
      <c r="CH33" s="176">
        <f t="shared" si="70"/>
        <v>0</v>
      </c>
      <c r="CI33" s="177" t="str">
        <f t="shared" si="71"/>
        <v xml:space="preserve"> </v>
      </c>
      <c r="CK33" s="173">
        <v>4</v>
      </c>
      <c r="CL33" s="229"/>
      <c r="CM33" s="174" t="str">
        <f>IF(CO33=0," ",VLOOKUP(CO33,PROTOKOL!$A:$F,6,FALSE))</f>
        <v xml:space="preserve"> </v>
      </c>
      <c r="CN33" s="43"/>
      <c r="CO33" s="43"/>
      <c r="CP33" s="43"/>
      <c r="CQ33" s="42" t="str">
        <f>IF(CO33=0," ",(VLOOKUP(CO33,PROTOKOL!$A$1:$E$29,2,FALSE))*CP33)</f>
        <v xml:space="preserve"> </v>
      </c>
      <c r="CR33" s="175" t="str">
        <f t="shared" si="8"/>
        <v xml:space="preserve"> </v>
      </c>
      <c r="CS33" s="212" t="str">
        <f>IF(CO33=0," ",VLOOKUP(CO33,PROTOKOL!$A:$E,5,FALSE))</f>
        <v xml:space="preserve"> </v>
      </c>
      <c r="CT33" s="176" t="s">
        <v>142</v>
      </c>
      <c r="CU33" s="177" t="str">
        <f t="shared" si="171"/>
        <v xml:space="preserve"> </v>
      </c>
      <c r="CV33" s="217" t="str">
        <f>IF(CX33=0," ",VLOOKUP(CX33,PROTOKOL!$A:$F,6,FALSE))</f>
        <v xml:space="preserve"> </v>
      </c>
      <c r="CW33" s="43"/>
      <c r="CX33" s="43"/>
      <c r="CY33" s="43"/>
      <c r="CZ33" s="91" t="str">
        <f>IF(CX33=0," ",(VLOOKUP(CX33,PROTOKOL!$A$1:$E$29,2,FALSE))*CY33)</f>
        <v xml:space="preserve"> </v>
      </c>
      <c r="DA33" s="175" t="str">
        <f t="shared" si="9"/>
        <v xml:space="preserve"> </v>
      </c>
      <c r="DB33" s="176" t="str">
        <f>IF(CX33=0," ",VLOOKUP(CX33,PROTOKOL!$A:$E,5,FALSE))</f>
        <v xml:space="preserve"> </v>
      </c>
      <c r="DC33" s="212" t="str">
        <f t="shared" si="182"/>
        <v xml:space="preserve"> </v>
      </c>
      <c r="DD33" s="176">
        <f t="shared" si="73"/>
        <v>0</v>
      </c>
      <c r="DE33" s="177" t="str">
        <f t="shared" si="74"/>
        <v xml:space="preserve"> </v>
      </c>
      <c r="DG33" s="173">
        <v>4</v>
      </c>
      <c r="DH33" s="229"/>
      <c r="DI33" s="174" t="str">
        <f>IF(DK33=0," ",VLOOKUP(DK33,PROTOKOL!$A:$F,6,FALSE))</f>
        <v xml:space="preserve"> </v>
      </c>
      <c r="DJ33" s="43"/>
      <c r="DK33" s="43"/>
      <c r="DL33" s="43"/>
      <c r="DM33" s="42" t="str">
        <f>IF(DK33=0," ",(VLOOKUP(DK33,PROTOKOL!$A$1:$E$29,2,FALSE))*DL33)</f>
        <v xml:space="preserve"> </v>
      </c>
      <c r="DN33" s="175" t="str">
        <f t="shared" si="10"/>
        <v xml:space="preserve"> </v>
      </c>
      <c r="DO33" s="212" t="str">
        <f>IF(DK33=0," ",VLOOKUP(DK33,PROTOKOL!$A:$E,5,FALSE))</f>
        <v xml:space="preserve"> </v>
      </c>
      <c r="DP33" s="176" t="s">
        <v>142</v>
      </c>
      <c r="DQ33" s="177" t="str">
        <f t="shared" si="75"/>
        <v xml:space="preserve"> </v>
      </c>
      <c r="DR33" s="217" t="str">
        <f>IF(DT33=0," ",VLOOKUP(DT33,PROTOKOL!$A:$F,6,FALSE))</f>
        <v xml:space="preserve"> </v>
      </c>
      <c r="DS33" s="43"/>
      <c r="DT33" s="43"/>
      <c r="DU33" s="43"/>
      <c r="DV33" s="91" t="str">
        <f>IF(DT33=0," ",(VLOOKUP(DT33,PROTOKOL!$A$1:$E$29,2,FALSE))*DU33)</f>
        <v xml:space="preserve"> </v>
      </c>
      <c r="DW33" s="175" t="str">
        <f t="shared" si="11"/>
        <v xml:space="preserve"> </v>
      </c>
      <c r="DX33" s="176" t="str">
        <f>IF(DT33=0," ",VLOOKUP(DT33,PROTOKOL!$A:$E,5,FALSE))</f>
        <v xml:space="preserve"> </v>
      </c>
      <c r="DY33" s="212" t="str">
        <f t="shared" si="183"/>
        <v xml:space="preserve"> </v>
      </c>
      <c r="DZ33" s="176">
        <f t="shared" si="77"/>
        <v>0</v>
      </c>
      <c r="EA33" s="177" t="str">
        <f t="shared" si="78"/>
        <v xml:space="preserve"> </v>
      </c>
      <c r="EC33" s="173">
        <v>4</v>
      </c>
      <c r="ED33" s="229"/>
      <c r="EE33" s="174" t="str">
        <f>IF(EG33=0," ",VLOOKUP(EG33,PROTOKOL!$A:$F,6,FALSE))</f>
        <v xml:space="preserve"> </v>
      </c>
      <c r="EF33" s="43"/>
      <c r="EG33" s="43"/>
      <c r="EH33" s="43"/>
      <c r="EI33" s="42" t="str">
        <f>IF(EG33=0," ",(VLOOKUP(EG33,PROTOKOL!$A$1:$E$29,2,FALSE))*EH33)</f>
        <v xml:space="preserve"> </v>
      </c>
      <c r="EJ33" s="175" t="str">
        <f t="shared" si="12"/>
        <v xml:space="preserve"> </v>
      </c>
      <c r="EK33" s="212" t="str">
        <f>IF(EG33=0," ",VLOOKUP(EG33,PROTOKOL!$A:$E,5,FALSE))</f>
        <v xml:space="preserve"> </v>
      </c>
      <c r="EL33" s="176" t="s">
        <v>142</v>
      </c>
      <c r="EM33" s="177" t="str">
        <f t="shared" si="79"/>
        <v xml:space="preserve"> </v>
      </c>
      <c r="EN33" s="217" t="str">
        <f>IF(EP33=0," ",VLOOKUP(EP33,PROTOKOL!$A:$F,6,FALSE))</f>
        <v xml:space="preserve"> </v>
      </c>
      <c r="EO33" s="43"/>
      <c r="EP33" s="43"/>
      <c r="EQ33" s="43"/>
      <c r="ER33" s="91" t="str">
        <f>IF(EP33=0," ",(VLOOKUP(EP33,PROTOKOL!$A$1:$E$29,2,FALSE))*EQ33)</f>
        <v xml:space="preserve"> </v>
      </c>
      <c r="ES33" s="175" t="str">
        <f t="shared" si="13"/>
        <v xml:space="preserve"> </v>
      </c>
      <c r="ET33" s="176" t="str">
        <f>IF(EP33=0," ",VLOOKUP(EP33,PROTOKOL!$A:$E,5,FALSE))</f>
        <v xml:space="preserve"> </v>
      </c>
      <c r="EU33" s="212" t="str">
        <f t="shared" si="184"/>
        <v xml:space="preserve"> </v>
      </c>
      <c r="EV33" s="176">
        <f t="shared" si="81"/>
        <v>0</v>
      </c>
      <c r="EW33" s="177" t="str">
        <f t="shared" si="82"/>
        <v xml:space="preserve"> </v>
      </c>
      <c r="EY33" s="173">
        <v>4</v>
      </c>
      <c r="EZ33" s="229"/>
      <c r="FA33" s="174" t="str">
        <f>IF(FC33=0," ",VLOOKUP(FC33,PROTOKOL!$A:$F,6,FALSE))</f>
        <v xml:space="preserve"> </v>
      </c>
      <c r="FB33" s="43"/>
      <c r="FC33" s="43"/>
      <c r="FD33" s="43"/>
      <c r="FE33" s="42" t="str">
        <f>IF(FC33=0," ",(VLOOKUP(FC33,PROTOKOL!$A$1:$E$29,2,FALSE))*FD33)</f>
        <v xml:space="preserve"> </v>
      </c>
      <c r="FF33" s="175" t="str">
        <f t="shared" si="14"/>
        <v xml:space="preserve"> </v>
      </c>
      <c r="FG33" s="212" t="str">
        <f>IF(FC33=0," ",VLOOKUP(FC33,PROTOKOL!$A:$E,5,FALSE))</f>
        <v xml:space="preserve"> </v>
      </c>
      <c r="FH33" s="176" t="s">
        <v>142</v>
      </c>
      <c r="FI33" s="177" t="str">
        <f t="shared" si="83"/>
        <v xml:space="preserve"> </v>
      </c>
      <c r="FJ33" s="217" t="str">
        <f>IF(FL33=0," ",VLOOKUP(FL33,PROTOKOL!$A:$F,6,FALSE))</f>
        <v xml:space="preserve"> </v>
      </c>
      <c r="FK33" s="43"/>
      <c r="FL33" s="43"/>
      <c r="FM33" s="43"/>
      <c r="FN33" s="91" t="str">
        <f>IF(FL33=0," ",(VLOOKUP(FL33,PROTOKOL!$A$1:$E$29,2,FALSE))*FM33)</f>
        <v xml:space="preserve"> </v>
      </c>
      <c r="FO33" s="175" t="str">
        <f t="shared" si="15"/>
        <v xml:space="preserve"> </v>
      </c>
      <c r="FP33" s="176" t="str">
        <f>IF(FL33=0," ",VLOOKUP(FL33,PROTOKOL!$A:$E,5,FALSE))</f>
        <v xml:space="preserve"> </v>
      </c>
      <c r="FQ33" s="212" t="str">
        <f t="shared" si="185"/>
        <v xml:space="preserve"> </v>
      </c>
      <c r="FR33" s="176">
        <f t="shared" si="85"/>
        <v>0</v>
      </c>
      <c r="FS33" s="177" t="str">
        <f t="shared" si="86"/>
        <v xml:space="preserve"> </v>
      </c>
      <c r="FU33" s="173">
        <v>4</v>
      </c>
      <c r="FV33" s="229"/>
      <c r="FW33" s="174" t="str">
        <f>IF(FY33=0," ",VLOOKUP(FY33,PROTOKOL!$A:$F,6,FALSE))</f>
        <v xml:space="preserve"> </v>
      </c>
      <c r="FX33" s="43"/>
      <c r="FY33" s="43"/>
      <c r="FZ33" s="43"/>
      <c r="GA33" s="42" t="str">
        <f>IF(FY33=0," ",(VLOOKUP(FY33,PROTOKOL!$A$1:$E$29,2,FALSE))*FZ33)</f>
        <v xml:space="preserve"> </v>
      </c>
      <c r="GB33" s="175" t="str">
        <f t="shared" si="16"/>
        <v xml:space="preserve"> </v>
      </c>
      <c r="GC33" s="212" t="str">
        <f>IF(FY33=0," ",VLOOKUP(FY33,PROTOKOL!$A:$E,5,FALSE))</f>
        <v xml:space="preserve"> </v>
      </c>
      <c r="GD33" s="176" t="s">
        <v>142</v>
      </c>
      <c r="GE33" s="177" t="str">
        <f t="shared" si="87"/>
        <v xml:space="preserve"> </v>
      </c>
      <c r="GF33" s="217" t="str">
        <f>IF(GH33=0," ",VLOOKUP(GH33,PROTOKOL!$A:$F,6,FALSE))</f>
        <v xml:space="preserve"> </v>
      </c>
      <c r="GG33" s="43"/>
      <c r="GH33" s="43"/>
      <c r="GI33" s="43"/>
      <c r="GJ33" s="91" t="str">
        <f>IF(GH33=0," ",(VLOOKUP(GH33,PROTOKOL!$A$1:$E$29,2,FALSE))*GI33)</f>
        <v xml:space="preserve"> </v>
      </c>
      <c r="GK33" s="175" t="str">
        <f t="shared" si="17"/>
        <v xml:space="preserve"> </v>
      </c>
      <c r="GL33" s="176" t="str">
        <f>IF(GH33=0," ",VLOOKUP(GH33,PROTOKOL!$A:$E,5,FALSE))</f>
        <v xml:space="preserve"> </v>
      </c>
      <c r="GM33" s="212" t="str">
        <f t="shared" si="186"/>
        <v xml:space="preserve"> </v>
      </c>
      <c r="GN33" s="176">
        <f t="shared" si="89"/>
        <v>0</v>
      </c>
      <c r="GO33" s="177" t="str">
        <f t="shared" si="90"/>
        <v xml:space="preserve"> </v>
      </c>
      <c r="GQ33" s="173">
        <v>4</v>
      </c>
      <c r="GR33" s="229"/>
      <c r="GS33" s="174" t="str">
        <f>IF(GU33=0," ",VLOOKUP(GU33,PROTOKOL!$A:$F,6,FALSE))</f>
        <v>TAH.BORU MONTAJ</v>
      </c>
      <c r="GT33" s="43">
        <v>61</v>
      </c>
      <c r="GU33" s="43">
        <v>3</v>
      </c>
      <c r="GV33" s="43">
        <v>2.5</v>
      </c>
      <c r="GW33" s="42">
        <f>IF(GU33=0," ",(VLOOKUP(GU33,PROTOKOL!$A$1:$E$29,2,FALSE))*GV33)</f>
        <v>32.666666666666664</v>
      </c>
      <c r="GX33" s="175">
        <f t="shared" si="18"/>
        <v>28.333333333333336</v>
      </c>
      <c r="GY33" s="212">
        <f>IF(GU33=0," ",VLOOKUP(GU33,PROTOKOL!$A:$E,5,FALSE))</f>
        <v>0.69150084134615386</v>
      </c>
      <c r="GZ33" s="176" t="s">
        <v>142</v>
      </c>
      <c r="HA33" s="177">
        <f t="shared" si="91"/>
        <v>19.592523838141027</v>
      </c>
      <c r="HB33" s="217" t="str">
        <f>IF(HD33=0," ",VLOOKUP(HD33,PROTOKOL!$A:$F,6,FALSE))</f>
        <v xml:space="preserve"> </v>
      </c>
      <c r="HC33" s="43"/>
      <c r="HD33" s="43"/>
      <c r="HE33" s="43"/>
      <c r="HF33" s="91" t="str">
        <f>IF(HD33=0," ",(VLOOKUP(HD33,PROTOKOL!$A$1:$E$29,2,FALSE))*HE33)</f>
        <v xml:space="preserve"> </v>
      </c>
      <c r="HG33" s="175" t="str">
        <f t="shared" si="19"/>
        <v xml:space="preserve"> </v>
      </c>
      <c r="HH33" s="176" t="str">
        <f>IF(HD33=0," ",VLOOKUP(HD33,PROTOKOL!$A:$E,5,FALSE))</f>
        <v xml:space="preserve"> </v>
      </c>
      <c r="HI33" s="212" t="str">
        <f t="shared" si="187"/>
        <v xml:space="preserve"> </v>
      </c>
      <c r="HJ33" s="176">
        <f t="shared" si="92"/>
        <v>0</v>
      </c>
      <c r="HK33" s="177" t="str">
        <f t="shared" si="93"/>
        <v xml:space="preserve"> </v>
      </c>
      <c r="HM33" s="173">
        <v>4</v>
      </c>
      <c r="HN33" s="229"/>
      <c r="HO33" s="174" t="str">
        <f>IF(HQ33=0," ",VLOOKUP(HQ33,PROTOKOL!$A:$F,6,FALSE))</f>
        <v xml:space="preserve"> </v>
      </c>
      <c r="HP33" s="43"/>
      <c r="HQ33" s="43"/>
      <c r="HR33" s="43"/>
      <c r="HS33" s="42" t="str">
        <f>IF(HQ33=0," ",(VLOOKUP(HQ33,PROTOKOL!$A$1:$E$29,2,FALSE))*HR33)</f>
        <v xml:space="preserve"> </v>
      </c>
      <c r="HT33" s="175" t="str">
        <f t="shared" si="20"/>
        <v xml:space="preserve"> </v>
      </c>
      <c r="HU33" s="212" t="str">
        <f>IF(HQ33=0," ",VLOOKUP(HQ33,PROTOKOL!$A:$E,5,FALSE))</f>
        <v xml:space="preserve"> </v>
      </c>
      <c r="HV33" s="176" t="s">
        <v>142</v>
      </c>
      <c r="HW33" s="177" t="str">
        <f t="shared" si="94"/>
        <v xml:space="preserve"> </v>
      </c>
      <c r="HX33" s="217" t="str">
        <f>IF(HZ33=0," ",VLOOKUP(HZ33,PROTOKOL!$A:$F,6,FALSE))</f>
        <v xml:space="preserve"> </v>
      </c>
      <c r="HY33" s="43"/>
      <c r="HZ33" s="43"/>
      <c r="IA33" s="43"/>
      <c r="IB33" s="91" t="str">
        <f>IF(HZ33=0," ",(VLOOKUP(HZ33,PROTOKOL!$A$1:$E$29,2,FALSE))*IA33)</f>
        <v xml:space="preserve"> </v>
      </c>
      <c r="IC33" s="175" t="str">
        <f t="shared" si="21"/>
        <v xml:space="preserve"> </v>
      </c>
      <c r="ID33" s="176" t="str">
        <f>IF(HZ33=0," ",VLOOKUP(HZ33,PROTOKOL!$A:$E,5,FALSE))</f>
        <v xml:space="preserve"> </v>
      </c>
      <c r="IE33" s="212" t="str">
        <f t="shared" si="208"/>
        <v xml:space="preserve"> </v>
      </c>
      <c r="IF33" s="176">
        <f t="shared" si="96"/>
        <v>0</v>
      </c>
      <c r="IG33" s="177" t="str">
        <f t="shared" si="97"/>
        <v xml:space="preserve"> </v>
      </c>
      <c r="II33" s="173">
        <v>4</v>
      </c>
      <c r="IJ33" s="229"/>
      <c r="IK33" s="174" t="str">
        <f>IF(IM33=0," ",VLOOKUP(IM33,PROTOKOL!$A:$F,6,FALSE))</f>
        <v xml:space="preserve"> </v>
      </c>
      <c r="IL33" s="43"/>
      <c r="IM33" s="43"/>
      <c r="IN33" s="43"/>
      <c r="IO33" s="42" t="str">
        <f>IF(IM33=0," ",(VLOOKUP(IM33,PROTOKOL!$A$1:$E$29,2,FALSE))*IN33)</f>
        <v xml:space="preserve"> </v>
      </c>
      <c r="IP33" s="175" t="str">
        <f t="shared" si="22"/>
        <v xml:space="preserve"> </v>
      </c>
      <c r="IQ33" s="212" t="str">
        <f>IF(IM33=0," ",VLOOKUP(IM33,PROTOKOL!$A:$E,5,FALSE))</f>
        <v xml:space="preserve"> </v>
      </c>
      <c r="IR33" s="176" t="s">
        <v>142</v>
      </c>
      <c r="IS33" s="177" t="str">
        <f t="shared" si="98"/>
        <v xml:space="preserve"> </v>
      </c>
      <c r="IT33" s="217" t="str">
        <f>IF(IV33=0," ",VLOOKUP(IV33,PROTOKOL!$A:$F,6,FALSE))</f>
        <v xml:space="preserve"> </v>
      </c>
      <c r="IU33" s="43"/>
      <c r="IV33" s="43"/>
      <c r="IW33" s="43"/>
      <c r="IX33" s="91" t="str">
        <f>IF(IV33=0," ",(VLOOKUP(IV33,PROTOKOL!$A$1:$E$29,2,FALSE))*IW33)</f>
        <v xml:space="preserve"> </v>
      </c>
      <c r="IY33" s="175" t="str">
        <f t="shared" si="23"/>
        <v xml:space="preserve"> </v>
      </c>
      <c r="IZ33" s="176" t="str">
        <f>IF(IV33=0," ",VLOOKUP(IV33,PROTOKOL!$A:$E,5,FALSE))</f>
        <v xml:space="preserve"> </v>
      </c>
      <c r="JA33" s="212" t="str">
        <f t="shared" si="188"/>
        <v xml:space="preserve"> </v>
      </c>
      <c r="JB33" s="176">
        <f t="shared" si="100"/>
        <v>0</v>
      </c>
      <c r="JC33" s="177" t="str">
        <f t="shared" si="101"/>
        <v xml:space="preserve"> </v>
      </c>
      <c r="JE33" s="173">
        <v>4</v>
      </c>
      <c r="JF33" s="229"/>
      <c r="JG33" s="174" t="str">
        <f>IF(JI33=0," ",VLOOKUP(JI33,PROTOKOL!$A:$F,6,FALSE))</f>
        <v xml:space="preserve"> </v>
      </c>
      <c r="JH33" s="43"/>
      <c r="JI33" s="43"/>
      <c r="JJ33" s="43"/>
      <c r="JK33" s="42" t="str">
        <f>IF(JI33=0," ",(VLOOKUP(JI33,PROTOKOL!$A$1:$E$29,2,FALSE))*JJ33)</f>
        <v xml:space="preserve"> </v>
      </c>
      <c r="JL33" s="175" t="str">
        <f t="shared" si="24"/>
        <v xml:space="preserve"> </v>
      </c>
      <c r="JM33" s="212" t="str">
        <f>IF(JI33=0," ",VLOOKUP(JI33,PROTOKOL!$A:$E,5,FALSE))</f>
        <v xml:space="preserve"> </v>
      </c>
      <c r="JN33" s="176" t="s">
        <v>142</v>
      </c>
      <c r="JO33" s="177" t="str">
        <f t="shared" si="102"/>
        <v xml:space="preserve"> </v>
      </c>
      <c r="JP33" s="217" t="str">
        <f>IF(JR33=0," ",VLOOKUP(JR33,PROTOKOL!$A:$F,6,FALSE))</f>
        <v xml:space="preserve"> </v>
      </c>
      <c r="JQ33" s="43"/>
      <c r="JR33" s="43"/>
      <c r="JS33" s="43"/>
      <c r="JT33" s="91" t="str">
        <f>IF(JR33=0," ",(VLOOKUP(JR33,PROTOKOL!$A$1:$E$29,2,FALSE))*JS33)</f>
        <v xml:space="preserve"> </v>
      </c>
      <c r="JU33" s="175" t="str">
        <f t="shared" si="25"/>
        <v xml:space="preserve"> </v>
      </c>
      <c r="JV33" s="176" t="str">
        <f>IF(JR33=0," ",VLOOKUP(JR33,PROTOKOL!$A:$E,5,FALSE))</f>
        <v xml:space="preserve"> </v>
      </c>
      <c r="JW33" s="212" t="str">
        <f t="shared" si="189"/>
        <v xml:space="preserve"> </v>
      </c>
      <c r="JX33" s="176">
        <f t="shared" si="104"/>
        <v>0</v>
      </c>
      <c r="JY33" s="177" t="str">
        <f t="shared" si="105"/>
        <v xml:space="preserve"> </v>
      </c>
      <c r="KA33" s="173">
        <v>4</v>
      </c>
      <c r="KB33" s="229"/>
      <c r="KC33" s="174" t="str">
        <f>IF(KE33=0," ",VLOOKUP(KE33,PROTOKOL!$A:$F,6,FALSE))</f>
        <v xml:space="preserve"> </v>
      </c>
      <c r="KD33" s="43"/>
      <c r="KE33" s="43"/>
      <c r="KF33" s="43"/>
      <c r="KG33" s="42" t="str">
        <f>IF(KE33=0," ",(VLOOKUP(KE33,PROTOKOL!$A$1:$E$29,2,FALSE))*KF33)</f>
        <v xml:space="preserve"> </v>
      </c>
      <c r="KH33" s="175" t="str">
        <f t="shared" si="26"/>
        <v xml:space="preserve"> </v>
      </c>
      <c r="KI33" s="212" t="str">
        <f>IF(KE33=0," ",VLOOKUP(KE33,PROTOKOL!$A:$E,5,FALSE))</f>
        <v xml:space="preserve"> </v>
      </c>
      <c r="KJ33" s="176" t="s">
        <v>142</v>
      </c>
      <c r="KK33" s="177" t="str">
        <f t="shared" si="173"/>
        <v xml:space="preserve"> </v>
      </c>
      <c r="KL33" s="217" t="str">
        <f>IF(KN33=0," ",VLOOKUP(KN33,PROTOKOL!$A:$F,6,FALSE))</f>
        <v xml:space="preserve"> </v>
      </c>
      <c r="KM33" s="43"/>
      <c r="KN33" s="43"/>
      <c r="KO33" s="43"/>
      <c r="KP33" s="91" t="str">
        <f>IF(KN33=0," ",(VLOOKUP(KN33,PROTOKOL!$A$1:$E$29,2,FALSE))*KO33)</f>
        <v xml:space="preserve"> </v>
      </c>
      <c r="KQ33" s="175" t="str">
        <f t="shared" si="27"/>
        <v xml:space="preserve"> </v>
      </c>
      <c r="KR33" s="176" t="str">
        <f>IF(KN33=0," ",VLOOKUP(KN33,PROTOKOL!$A:$E,5,FALSE))</f>
        <v xml:space="preserve"> </v>
      </c>
      <c r="KS33" s="212" t="str">
        <f t="shared" si="190"/>
        <v xml:space="preserve"> </v>
      </c>
      <c r="KT33" s="176">
        <f t="shared" si="106"/>
        <v>0</v>
      </c>
      <c r="KU33" s="177" t="str">
        <f t="shared" si="107"/>
        <v xml:space="preserve"> </v>
      </c>
      <c r="KW33" s="173">
        <v>4</v>
      </c>
      <c r="KX33" s="229"/>
      <c r="KY33" s="174" t="str">
        <f>IF(LA33=0," ",VLOOKUP(LA33,PROTOKOL!$A:$F,6,FALSE))</f>
        <v xml:space="preserve"> </v>
      </c>
      <c r="KZ33" s="43"/>
      <c r="LA33" s="43"/>
      <c r="LB33" s="43"/>
      <c r="LC33" s="42" t="str">
        <f>IF(LA33=0," ",(VLOOKUP(LA33,PROTOKOL!$A$1:$E$29,2,FALSE))*LB33)</f>
        <v xml:space="preserve"> </v>
      </c>
      <c r="LD33" s="175" t="str">
        <f t="shared" si="28"/>
        <v xml:space="preserve"> </v>
      </c>
      <c r="LE33" s="212" t="str">
        <f>IF(LA33=0," ",VLOOKUP(LA33,PROTOKOL!$A:$E,5,FALSE))</f>
        <v xml:space="preserve"> </v>
      </c>
      <c r="LF33" s="176" t="s">
        <v>142</v>
      </c>
      <c r="LG33" s="177" t="str">
        <f t="shared" si="108"/>
        <v xml:space="preserve"> </v>
      </c>
      <c r="LH33" s="217" t="str">
        <f>IF(LJ33=0," ",VLOOKUP(LJ33,PROTOKOL!$A:$F,6,FALSE))</f>
        <v xml:space="preserve"> </v>
      </c>
      <c r="LI33" s="43"/>
      <c r="LJ33" s="43"/>
      <c r="LK33" s="43"/>
      <c r="LL33" s="91" t="str">
        <f>IF(LJ33=0," ",(VLOOKUP(LJ33,PROTOKOL!$A$1:$E$29,2,FALSE))*LK33)</f>
        <v xml:space="preserve"> </v>
      </c>
      <c r="LM33" s="175" t="str">
        <f t="shared" si="29"/>
        <v xml:space="preserve"> </v>
      </c>
      <c r="LN33" s="176" t="str">
        <f>IF(LJ33=0," ",VLOOKUP(LJ33,PROTOKOL!$A:$E,5,FALSE))</f>
        <v xml:space="preserve"> </v>
      </c>
      <c r="LO33" s="212" t="str">
        <f t="shared" si="191"/>
        <v xml:space="preserve"> </v>
      </c>
      <c r="LP33" s="176">
        <f t="shared" si="110"/>
        <v>0</v>
      </c>
      <c r="LQ33" s="177" t="str">
        <f t="shared" si="111"/>
        <v xml:space="preserve"> </v>
      </c>
      <c r="LS33" s="173">
        <v>4</v>
      </c>
      <c r="LT33" s="229"/>
      <c r="LU33" s="174" t="str">
        <f>IF(LW33=0," ",VLOOKUP(LW33,PROTOKOL!$A:$F,6,FALSE))</f>
        <v xml:space="preserve"> </v>
      </c>
      <c r="LV33" s="43"/>
      <c r="LW33" s="43"/>
      <c r="LX33" s="43"/>
      <c r="LY33" s="42" t="str">
        <f>IF(LW33=0," ",(VLOOKUP(LW33,PROTOKOL!$A$1:$E$29,2,FALSE))*LX33)</f>
        <v xml:space="preserve"> </v>
      </c>
      <c r="LZ33" s="175" t="str">
        <f t="shared" si="30"/>
        <v xml:space="preserve"> </v>
      </c>
      <c r="MA33" s="212" t="str">
        <f>IF(LW33=0," ",VLOOKUP(LW33,PROTOKOL!$A:$E,5,FALSE))</f>
        <v xml:space="preserve"> </v>
      </c>
      <c r="MB33" s="176" t="s">
        <v>142</v>
      </c>
      <c r="MC33" s="177" t="str">
        <f t="shared" si="175"/>
        <v xml:space="preserve"> </v>
      </c>
      <c r="MD33" s="217" t="str">
        <f>IF(MF33=0," ",VLOOKUP(MF33,PROTOKOL!$A:$F,6,FALSE))</f>
        <v xml:space="preserve"> </v>
      </c>
      <c r="ME33" s="43"/>
      <c r="MF33" s="43"/>
      <c r="MG33" s="43"/>
      <c r="MH33" s="91" t="str">
        <f>IF(MF33=0," ",(VLOOKUP(MF33,PROTOKOL!$A$1:$E$29,2,FALSE))*MG33)</f>
        <v xml:space="preserve"> </v>
      </c>
      <c r="MI33" s="175" t="str">
        <f t="shared" si="31"/>
        <v xml:space="preserve"> </v>
      </c>
      <c r="MJ33" s="176" t="str">
        <f>IF(MF33=0," ",VLOOKUP(MF33,PROTOKOL!$A:$E,5,FALSE))</f>
        <v xml:space="preserve"> </v>
      </c>
      <c r="MK33" s="212" t="str">
        <f t="shared" si="192"/>
        <v xml:space="preserve"> </v>
      </c>
      <c r="ML33" s="176">
        <f t="shared" si="113"/>
        <v>0</v>
      </c>
      <c r="MM33" s="177" t="str">
        <f t="shared" si="114"/>
        <v xml:space="preserve"> </v>
      </c>
      <c r="MO33" s="173">
        <v>4</v>
      </c>
      <c r="MP33" s="229"/>
      <c r="MQ33" s="174" t="str">
        <f>IF(MS33=0," ",VLOOKUP(MS33,PROTOKOL!$A:$F,6,FALSE))</f>
        <v xml:space="preserve"> </v>
      </c>
      <c r="MR33" s="43"/>
      <c r="MS33" s="43"/>
      <c r="MT33" s="43"/>
      <c r="MU33" s="42" t="str">
        <f>IF(MS33=0," ",(VLOOKUP(MS33,PROTOKOL!$A$1:$E$29,2,FALSE))*MT33)</f>
        <v xml:space="preserve"> </v>
      </c>
      <c r="MV33" s="175" t="str">
        <f t="shared" si="32"/>
        <v xml:space="preserve"> </v>
      </c>
      <c r="MW33" s="212" t="str">
        <f>IF(MS33=0," ",VLOOKUP(MS33,PROTOKOL!$A:$E,5,FALSE))</f>
        <v xml:space="preserve"> </v>
      </c>
      <c r="MX33" s="176" t="s">
        <v>142</v>
      </c>
      <c r="MY33" s="177" t="str">
        <f t="shared" si="115"/>
        <v xml:space="preserve"> </v>
      </c>
      <c r="MZ33" s="217" t="str">
        <f>IF(NB33=0," ",VLOOKUP(NB33,PROTOKOL!$A:$F,6,FALSE))</f>
        <v xml:space="preserve"> </v>
      </c>
      <c r="NA33" s="43"/>
      <c r="NB33" s="43"/>
      <c r="NC33" s="43"/>
      <c r="ND33" s="91" t="str">
        <f>IF(NB33=0," ",(VLOOKUP(NB33,PROTOKOL!$A$1:$E$29,2,FALSE))*NC33)</f>
        <v xml:space="preserve"> </v>
      </c>
      <c r="NE33" s="175" t="str">
        <f t="shared" si="33"/>
        <v xml:space="preserve"> </v>
      </c>
      <c r="NF33" s="176" t="str">
        <f>IF(NB33=0," ",VLOOKUP(NB33,PROTOKOL!$A:$E,5,FALSE))</f>
        <v xml:space="preserve"> </v>
      </c>
      <c r="NG33" s="212" t="str">
        <f t="shared" si="193"/>
        <v xml:space="preserve"> </v>
      </c>
      <c r="NH33" s="176">
        <f t="shared" si="117"/>
        <v>0</v>
      </c>
      <c r="NI33" s="177" t="str">
        <f t="shared" si="118"/>
        <v xml:space="preserve"> </v>
      </c>
      <c r="NK33" s="173">
        <v>4</v>
      </c>
      <c r="NL33" s="229"/>
      <c r="NM33" s="174" t="str">
        <f>IF(NO33=0," ",VLOOKUP(NO33,PROTOKOL!$A:$F,6,FALSE))</f>
        <v xml:space="preserve"> </v>
      </c>
      <c r="NN33" s="43"/>
      <c r="NO33" s="43"/>
      <c r="NP33" s="43"/>
      <c r="NQ33" s="42" t="str">
        <f>IF(NO33=0," ",(VLOOKUP(NO33,PROTOKOL!$A$1:$E$29,2,FALSE))*NP33)</f>
        <v xml:space="preserve"> </v>
      </c>
      <c r="NR33" s="175" t="str">
        <f t="shared" si="34"/>
        <v xml:space="preserve"> </v>
      </c>
      <c r="NS33" s="212" t="str">
        <f>IF(NO33=0," ",VLOOKUP(NO33,PROTOKOL!$A:$E,5,FALSE))</f>
        <v xml:space="preserve"> </v>
      </c>
      <c r="NT33" s="176" t="s">
        <v>142</v>
      </c>
      <c r="NU33" s="177" t="str">
        <f t="shared" si="119"/>
        <v xml:space="preserve"> </v>
      </c>
      <c r="NV33" s="217" t="str">
        <f>IF(NX33=0," ",VLOOKUP(NX33,PROTOKOL!$A:$F,6,FALSE))</f>
        <v xml:space="preserve"> </v>
      </c>
      <c r="NW33" s="43"/>
      <c r="NX33" s="43"/>
      <c r="NY33" s="43"/>
      <c r="NZ33" s="91" t="str">
        <f>IF(NX33=0," ",(VLOOKUP(NX33,PROTOKOL!$A$1:$E$29,2,FALSE))*NY33)</f>
        <v xml:space="preserve"> </v>
      </c>
      <c r="OA33" s="175" t="str">
        <f t="shared" si="35"/>
        <v xml:space="preserve"> </v>
      </c>
      <c r="OB33" s="176" t="str">
        <f>IF(NX33=0," ",VLOOKUP(NX33,PROTOKOL!$A:$E,5,FALSE))</f>
        <v xml:space="preserve"> </v>
      </c>
      <c r="OC33" s="212" t="str">
        <f t="shared" si="194"/>
        <v xml:space="preserve"> </v>
      </c>
      <c r="OD33" s="176">
        <f t="shared" si="120"/>
        <v>0</v>
      </c>
      <c r="OE33" s="177" t="str">
        <f t="shared" si="121"/>
        <v xml:space="preserve"> </v>
      </c>
      <c r="OG33" s="173">
        <v>4</v>
      </c>
      <c r="OH33" s="229"/>
      <c r="OI33" s="174" t="str">
        <f>IF(OK33=0," ",VLOOKUP(OK33,PROTOKOL!$A:$F,6,FALSE))</f>
        <v xml:space="preserve"> </v>
      </c>
      <c r="OJ33" s="43"/>
      <c r="OK33" s="43"/>
      <c r="OL33" s="43"/>
      <c r="OM33" s="42" t="str">
        <f>IF(OK33=0," ",(VLOOKUP(OK33,PROTOKOL!$A$1:$E$29,2,FALSE))*OL33)</f>
        <v xml:space="preserve"> </v>
      </c>
      <c r="ON33" s="175" t="str">
        <f t="shared" si="36"/>
        <v xml:space="preserve"> </v>
      </c>
      <c r="OO33" s="212" t="str">
        <f>IF(OK33=0," ",VLOOKUP(OK33,PROTOKOL!$A:$E,5,FALSE))</f>
        <v xml:space="preserve"> </v>
      </c>
      <c r="OP33" s="176" t="s">
        <v>142</v>
      </c>
      <c r="OQ33" s="177" t="str">
        <f t="shared" si="177"/>
        <v xml:space="preserve"> </v>
      </c>
      <c r="OR33" s="217" t="str">
        <f>IF(OT33=0," ",VLOOKUP(OT33,PROTOKOL!$A:$F,6,FALSE))</f>
        <v xml:space="preserve"> </v>
      </c>
      <c r="OS33" s="43"/>
      <c r="OT33" s="43"/>
      <c r="OU33" s="43"/>
      <c r="OV33" s="91" t="str">
        <f>IF(OT33=0," ",(VLOOKUP(OT33,PROTOKOL!$A$1:$E$29,2,FALSE))*OU33)</f>
        <v xml:space="preserve"> </v>
      </c>
      <c r="OW33" s="175" t="str">
        <f t="shared" si="37"/>
        <v xml:space="preserve"> </v>
      </c>
      <c r="OX33" s="176" t="str">
        <f>IF(OT33=0," ",VLOOKUP(OT33,PROTOKOL!$A:$E,5,FALSE))</f>
        <v xml:space="preserve"> </v>
      </c>
      <c r="OY33" s="212" t="str">
        <f t="shared" si="195"/>
        <v xml:space="preserve"> </v>
      </c>
      <c r="OZ33" s="176">
        <f t="shared" si="123"/>
        <v>0</v>
      </c>
      <c r="PA33" s="177" t="str">
        <f t="shared" si="124"/>
        <v xml:space="preserve"> </v>
      </c>
      <c r="PC33" s="173">
        <v>4</v>
      </c>
      <c r="PD33" s="229"/>
      <c r="PE33" s="174" t="str">
        <f>IF(PG33=0," ",VLOOKUP(PG33,PROTOKOL!$A:$F,6,FALSE))</f>
        <v xml:space="preserve"> </v>
      </c>
      <c r="PF33" s="43"/>
      <c r="PG33" s="43"/>
      <c r="PH33" s="43"/>
      <c r="PI33" s="42" t="str">
        <f>IF(PG33=0," ",(VLOOKUP(PG33,PROTOKOL!$A$1:$E$29,2,FALSE))*PH33)</f>
        <v xml:space="preserve"> </v>
      </c>
      <c r="PJ33" s="175" t="str">
        <f t="shared" si="38"/>
        <v xml:space="preserve"> </v>
      </c>
      <c r="PK33" s="212" t="str">
        <f>IF(PG33=0," ",VLOOKUP(PG33,PROTOKOL!$A:$E,5,FALSE))</f>
        <v xml:space="preserve"> </v>
      </c>
      <c r="PL33" s="176" t="s">
        <v>142</v>
      </c>
      <c r="PM33" s="177" t="str">
        <f t="shared" si="178"/>
        <v xml:space="preserve"> </v>
      </c>
      <c r="PN33" s="217" t="str">
        <f>IF(PP33=0," ",VLOOKUP(PP33,PROTOKOL!$A:$F,6,FALSE))</f>
        <v xml:space="preserve"> </v>
      </c>
      <c r="PO33" s="43"/>
      <c r="PP33" s="43"/>
      <c r="PQ33" s="43"/>
      <c r="PR33" s="91" t="str">
        <f>IF(PP33=0," ",(VLOOKUP(PP33,PROTOKOL!$A$1:$E$29,2,FALSE))*PQ33)</f>
        <v xml:space="preserve"> </v>
      </c>
      <c r="PS33" s="175" t="str">
        <f t="shared" si="39"/>
        <v xml:space="preserve"> </v>
      </c>
      <c r="PT33" s="176" t="str">
        <f>IF(PP33=0," ",VLOOKUP(PP33,PROTOKOL!$A:$E,5,FALSE))</f>
        <v xml:space="preserve"> </v>
      </c>
      <c r="PU33" s="212" t="str">
        <f t="shared" si="196"/>
        <v xml:space="preserve"> </v>
      </c>
      <c r="PV33" s="176">
        <f t="shared" si="126"/>
        <v>0</v>
      </c>
      <c r="PW33" s="177" t="str">
        <f t="shared" si="127"/>
        <v xml:space="preserve"> </v>
      </c>
      <c r="PY33" s="173">
        <v>4</v>
      </c>
      <c r="PZ33" s="229"/>
      <c r="QA33" s="174" t="str">
        <f>IF(QC33=0," ",VLOOKUP(QC33,PROTOKOL!$A:$F,6,FALSE))</f>
        <v>KOKU TESTİ</v>
      </c>
      <c r="QB33" s="43">
        <v>1</v>
      </c>
      <c r="QC33" s="43">
        <v>17</v>
      </c>
      <c r="QD33" s="43">
        <v>1</v>
      </c>
      <c r="QE33" s="42">
        <f>IF(QC33=0," ",(VLOOKUP(QC33,PROTOKOL!$A$1:$E$29,2,FALSE))*QD33)</f>
        <v>0</v>
      </c>
      <c r="QF33" s="175">
        <f t="shared" si="40"/>
        <v>1</v>
      </c>
      <c r="QG33" s="212" t="e">
        <f>IF(QC33=0," ",VLOOKUP(QC33,PROTOKOL!$A:$E,5,FALSE))</f>
        <v>#DIV/0!</v>
      </c>
      <c r="QH33" s="176" t="s">
        <v>142</v>
      </c>
      <c r="QI33" s="177" t="e">
        <f>IF(QC33=0," ",(QG33*QF33))/7.5*1</f>
        <v>#DIV/0!</v>
      </c>
      <c r="QJ33" s="217" t="str">
        <f>IF(QL33=0," ",VLOOKUP(QL33,PROTOKOL!$A:$F,6,FALSE))</f>
        <v xml:space="preserve"> </v>
      </c>
      <c r="QK33" s="43"/>
      <c r="QL33" s="43"/>
      <c r="QM33" s="43"/>
      <c r="QN33" s="91" t="str">
        <f>IF(QL33=0," ",(VLOOKUP(QL33,PROTOKOL!$A$1:$E$29,2,FALSE))*QM33)</f>
        <v xml:space="preserve"> </v>
      </c>
      <c r="QO33" s="175" t="str">
        <f t="shared" si="41"/>
        <v xml:space="preserve"> </v>
      </c>
      <c r="QP33" s="176" t="str">
        <f>IF(QL33=0," ",VLOOKUP(QL33,PROTOKOL!$A:$E,5,FALSE))</f>
        <v xml:space="preserve"> </v>
      </c>
      <c r="QQ33" s="212" t="str">
        <f t="shared" si="197"/>
        <v xml:space="preserve"> </v>
      </c>
      <c r="QR33" s="176">
        <f t="shared" si="130"/>
        <v>0</v>
      </c>
      <c r="QS33" s="177" t="str">
        <f t="shared" si="131"/>
        <v xml:space="preserve"> </v>
      </c>
      <c r="QU33" s="173">
        <v>4</v>
      </c>
      <c r="QV33" s="229"/>
      <c r="QW33" s="174" t="str">
        <f>IF(QY33=0," ",VLOOKUP(QY33,PROTOKOL!$A:$F,6,FALSE))</f>
        <v>TAH.BORU MONTAJ</v>
      </c>
      <c r="QX33" s="43">
        <v>31</v>
      </c>
      <c r="QY33" s="43">
        <v>3</v>
      </c>
      <c r="QZ33" s="43">
        <v>1.5</v>
      </c>
      <c r="RA33" s="42">
        <f>IF(QY33=0," ",(VLOOKUP(QY33,PROTOKOL!$A$1:$E$29,2,FALSE))*QZ33)</f>
        <v>19.600000000000001</v>
      </c>
      <c r="RB33" s="175">
        <f t="shared" si="42"/>
        <v>11.399999999999999</v>
      </c>
      <c r="RC33" s="212">
        <f>IF(QY33=0," ",VLOOKUP(QY33,PROTOKOL!$A:$E,5,FALSE))</f>
        <v>0.69150084134615386</v>
      </c>
      <c r="RD33" s="176" t="s">
        <v>142</v>
      </c>
      <c r="RE33" s="177">
        <f t="shared" si="132"/>
        <v>7.8831095913461526</v>
      </c>
      <c r="RF33" s="217" t="str">
        <f>IF(RH33=0," ",VLOOKUP(RH33,PROTOKOL!$A:$F,6,FALSE))</f>
        <v xml:space="preserve"> </v>
      </c>
      <c r="RG33" s="43"/>
      <c r="RH33" s="43"/>
      <c r="RI33" s="43"/>
      <c r="RJ33" s="91" t="str">
        <f>IF(RH33=0," ",(VLOOKUP(RH33,PROTOKOL!$A$1:$E$29,2,FALSE))*RI33)</f>
        <v xml:space="preserve"> </v>
      </c>
      <c r="RK33" s="175" t="str">
        <f t="shared" si="43"/>
        <v xml:space="preserve"> </v>
      </c>
      <c r="RL33" s="176" t="str">
        <f>IF(RH33=0," ",VLOOKUP(RH33,PROTOKOL!$A:$E,5,FALSE))</f>
        <v xml:space="preserve"> </v>
      </c>
      <c r="RM33" s="212" t="str">
        <f t="shared" si="198"/>
        <v xml:space="preserve"> </v>
      </c>
      <c r="RN33" s="176">
        <f t="shared" si="134"/>
        <v>0</v>
      </c>
      <c r="RO33" s="177" t="str">
        <f t="shared" si="135"/>
        <v xml:space="preserve"> </v>
      </c>
      <c r="RQ33" s="173">
        <v>4</v>
      </c>
      <c r="RR33" s="229"/>
      <c r="RS33" s="174" t="str">
        <f>IF(RU33=0," ",VLOOKUP(RU33,PROTOKOL!$A:$F,6,FALSE))</f>
        <v>ÜRÜN KONTROL</v>
      </c>
      <c r="RT33" s="43">
        <v>1</v>
      </c>
      <c r="RU33" s="43">
        <v>20</v>
      </c>
      <c r="RV33" s="43">
        <v>2</v>
      </c>
      <c r="RW33" s="42">
        <f>IF(RU33=0," ",(VLOOKUP(RU33,PROTOKOL!$A$1:$E$29,2,FALSE))*RV33)</f>
        <v>0</v>
      </c>
      <c r="RX33" s="175">
        <f t="shared" si="44"/>
        <v>1</v>
      </c>
      <c r="RY33" s="212" t="e">
        <f>IF(RU33=0," ",VLOOKUP(RU33,PROTOKOL!$A:$E,5,FALSE))</f>
        <v>#DIV/0!</v>
      </c>
      <c r="RZ33" s="176" t="s">
        <v>142</v>
      </c>
      <c r="SA33" s="177" t="e">
        <f>IF(RU33=0," ",(RY33*RX33))/7.5*2</f>
        <v>#DIV/0!</v>
      </c>
      <c r="SB33" s="217" t="str">
        <f>IF(SD33=0," ",VLOOKUP(SD33,PROTOKOL!$A:$F,6,FALSE))</f>
        <v xml:space="preserve"> </v>
      </c>
      <c r="SC33" s="43"/>
      <c r="SD33" s="43"/>
      <c r="SE33" s="43"/>
      <c r="SF33" s="91" t="str">
        <f>IF(SD33=0," ",(VLOOKUP(SD33,PROTOKOL!$A$1:$E$29,2,FALSE))*SE33)</f>
        <v xml:space="preserve"> </v>
      </c>
      <c r="SG33" s="175" t="str">
        <f t="shared" si="45"/>
        <v xml:space="preserve"> </v>
      </c>
      <c r="SH33" s="176" t="str">
        <f>IF(SD33=0," ",VLOOKUP(SD33,PROTOKOL!$A:$E,5,FALSE))</f>
        <v xml:space="preserve"> </v>
      </c>
      <c r="SI33" s="212" t="str">
        <f t="shared" si="199"/>
        <v xml:space="preserve"> </v>
      </c>
      <c r="SJ33" s="176">
        <f t="shared" si="137"/>
        <v>0</v>
      </c>
      <c r="SK33" s="177" t="str">
        <f t="shared" si="138"/>
        <v xml:space="preserve"> </v>
      </c>
      <c r="SM33" s="173">
        <v>4</v>
      </c>
      <c r="SN33" s="229"/>
      <c r="SO33" s="174" t="str">
        <f>IF(SQ33=0," ",VLOOKUP(SQ33,PROTOKOL!$A:$F,6,FALSE))</f>
        <v>ÜRÜN KONTROL</v>
      </c>
      <c r="SP33" s="43">
        <v>1</v>
      </c>
      <c r="SQ33" s="43">
        <v>20</v>
      </c>
      <c r="SR33" s="43">
        <v>1.5</v>
      </c>
      <c r="SS33" s="42">
        <f>IF(SQ33=0," ",(VLOOKUP(SQ33,PROTOKOL!$A$1:$E$29,2,FALSE))*SR33)</f>
        <v>0</v>
      </c>
      <c r="ST33" s="175">
        <f t="shared" si="46"/>
        <v>1</v>
      </c>
      <c r="SU33" s="212" t="e">
        <f>IF(SQ33=0," ",VLOOKUP(SQ33,PROTOKOL!$A:$E,5,FALSE))</f>
        <v>#DIV/0!</v>
      </c>
      <c r="SV33" s="176" t="s">
        <v>142</v>
      </c>
      <c r="SW33" s="177" t="e">
        <f>IF(SQ33=0," ",(SU33*ST33))/7.5*1.5</f>
        <v>#DIV/0!</v>
      </c>
      <c r="SX33" s="217" t="str">
        <f>IF(SZ33=0," ",VLOOKUP(SZ33,PROTOKOL!$A:$F,6,FALSE))</f>
        <v xml:space="preserve"> </v>
      </c>
      <c r="SY33" s="43"/>
      <c r="SZ33" s="43"/>
      <c r="TA33" s="43"/>
      <c r="TB33" s="91" t="str">
        <f>IF(SZ33=0," ",(VLOOKUP(SZ33,PROTOKOL!$A$1:$E$29,2,FALSE))*TA33)</f>
        <v xml:space="preserve"> </v>
      </c>
      <c r="TC33" s="175" t="str">
        <f t="shared" si="47"/>
        <v xml:space="preserve"> </v>
      </c>
      <c r="TD33" s="176" t="str">
        <f>IF(SZ33=0," ",VLOOKUP(SZ33,PROTOKOL!$A:$E,5,FALSE))</f>
        <v xml:space="preserve"> </v>
      </c>
      <c r="TE33" s="212" t="str">
        <f t="shared" si="200"/>
        <v xml:space="preserve"> </v>
      </c>
      <c r="TF33" s="176">
        <f t="shared" si="141"/>
        <v>0</v>
      </c>
      <c r="TG33" s="177" t="str">
        <f t="shared" si="142"/>
        <v xml:space="preserve"> </v>
      </c>
      <c r="TI33" s="173">
        <v>4</v>
      </c>
      <c r="TJ33" s="229"/>
      <c r="TK33" s="174" t="str">
        <f>IF(TM33=0," ",VLOOKUP(TM33,PROTOKOL!$A:$F,6,FALSE))</f>
        <v xml:space="preserve"> </v>
      </c>
      <c r="TL33" s="43"/>
      <c r="TM33" s="43"/>
      <c r="TN33" s="43"/>
      <c r="TO33" s="42" t="str">
        <f>IF(TM33=0," ",(VLOOKUP(TM33,PROTOKOL!$A$1:$E$29,2,FALSE))*TN33)</f>
        <v xml:space="preserve"> </v>
      </c>
      <c r="TP33" s="175" t="str">
        <f t="shared" si="48"/>
        <v xml:space="preserve"> </v>
      </c>
      <c r="TQ33" s="212" t="str">
        <f>IF(TM33=0," ",VLOOKUP(TM33,PROTOKOL!$A:$E,5,FALSE))</f>
        <v xml:space="preserve"> </v>
      </c>
      <c r="TR33" s="176" t="s">
        <v>142</v>
      </c>
      <c r="TS33" s="177" t="str">
        <f t="shared" si="143"/>
        <v xml:space="preserve"> </v>
      </c>
      <c r="TT33" s="217" t="str">
        <f>IF(TV33=0," ",VLOOKUP(TV33,PROTOKOL!$A:$F,6,FALSE))</f>
        <v xml:space="preserve"> </v>
      </c>
      <c r="TU33" s="43"/>
      <c r="TV33" s="43"/>
      <c r="TW33" s="43"/>
      <c r="TX33" s="91" t="str">
        <f>IF(TV33=0," ",(VLOOKUP(TV33,PROTOKOL!$A$1:$E$29,2,FALSE))*TW33)</f>
        <v xml:space="preserve"> </v>
      </c>
      <c r="TY33" s="175" t="str">
        <f t="shared" si="49"/>
        <v xml:space="preserve"> </v>
      </c>
      <c r="TZ33" s="176" t="str">
        <f>IF(TV33=0," ",VLOOKUP(TV33,PROTOKOL!$A:$E,5,FALSE))</f>
        <v xml:space="preserve"> </v>
      </c>
      <c r="UA33" s="212" t="str">
        <f t="shared" si="201"/>
        <v xml:space="preserve"> </v>
      </c>
      <c r="UB33" s="176">
        <f t="shared" si="145"/>
        <v>0</v>
      </c>
      <c r="UC33" s="177" t="str">
        <f t="shared" si="146"/>
        <v xml:space="preserve"> </v>
      </c>
      <c r="UE33" s="173">
        <v>4</v>
      </c>
      <c r="UF33" s="229"/>
      <c r="UG33" s="174" t="str">
        <f>IF(UI33=0," ",VLOOKUP(UI33,PROTOKOL!$A:$F,6,FALSE))</f>
        <v xml:space="preserve"> </v>
      </c>
      <c r="UH33" s="43"/>
      <c r="UI33" s="43"/>
      <c r="UJ33" s="43"/>
      <c r="UK33" s="42" t="str">
        <f>IF(UI33=0," ",(VLOOKUP(UI33,PROTOKOL!$A$1:$E$29,2,FALSE))*UJ33)</f>
        <v xml:space="preserve"> </v>
      </c>
      <c r="UL33" s="175" t="str">
        <f t="shared" si="50"/>
        <v xml:space="preserve"> </v>
      </c>
      <c r="UM33" s="212" t="str">
        <f>IF(UI33=0," ",VLOOKUP(UI33,PROTOKOL!$A:$E,5,FALSE))</f>
        <v xml:space="preserve"> </v>
      </c>
      <c r="UN33" s="176" t="s">
        <v>142</v>
      </c>
      <c r="UO33" s="177" t="str">
        <f t="shared" si="147"/>
        <v xml:space="preserve"> </v>
      </c>
      <c r="UP33" s="217" t="str">
        <f>IF(UR33=0," ",VLOOKUP(UR33,PROTOKOL!$A:$F,6,FALSE))</f>
        <v xml:space="preserve"> </v>
      </c>
      <c r="UQ33" s="43"/>
      <c r="UR33" s="43"/>
      <c r="US33" s="43"/>
      <c r="UT33" s="91" t="str">
        <f>IF(UR33=0," ",(VLOOKUP(UR33,PROTOKOL!$A$1:$E$29,2,FALSE))*US33)</f>
        <v xml:space="preserve"> </v>
      </c>
      <c r="UU33" s="175" t="str">
        <f t="shared" si="51"/>
        <v xml:space="preserve"> </v>
      </c>
      <c r="UV33" s="176" t="str">
        <f>IF(UR33=0," ",VLOOKUP(UR33,PROTOKOL!$A:$E,5,FALSE))</f>
        <v xml:space="preserve"> </v>
      </c>
      <c r="UW33" s="212" t="str">
        <f t="shared" si="202"/>
        <v xml:space="preserve"> </v>
      </c>
      <c r="UX33" s="176">
        <f t="shared" si="149"/>
        <v>0</v>
      </c>
      <c r="UY33" s="177" t="str">
        <f t="shared" si="150"/>
        <v xml:space="preserve"> </v>
      </c>
      <c r="VA33" s="173">
        <v>4</v>
      </c>
      <c r="VB33" s="229"/>
      <c r="VC33" s="174" t="str">
        <f>IF(VE33=0," ",VLOOKUP(VE33,PROTOKOL!$A:$F,6,FALSE))</f>
        <v xml:space="preserve"> </v>
      </c>
      <c r="VD33" s="43"/>
      <c r="VE33" s="43"/>
      <c r="VF33" s="43"/>
      <c r="VG33" s="42" t="str">
        <f>IF(VE33=0," ",(VLOOKUP(VE33,PROTOKOL!$A$1:$E$29,2,FALSE))*VF33)</f>
        <v xml:space="preserve"> </v>
      </c>
      <c r="VH33" s="175" t="str">
        <f t="shared" si="52"/>
        <v xml:space="preserve"> </v>
      </c>
      <c r="VI33" s="212" t="str">
        <f>IF(VE33=0," ",VLOOKUP(VE33,PROTOKOL!$A:$E,5,FALSE))</f>
        <v xml:space="preserve"> </v>
      </c>
      <c r="VJ33" s="176" t="s">
        <v>142</v>
      </c>
      <c r="VK33" s="177" t="str">
        <f t="shared" si="151"/>
        <v xml:space="preserve"> </v>
      </c>
      <c r="VL33" s="217" t="str">
        <f>IF(VN33=0," ",VLOOKUP(VN33,PROTOKOL!$A:$F,6,FALSE))</f>
        <v xml:space="preserve"> </v>
      </c>
      <c r="VM33" s="43"/>
      <c r="VN33" s="43"/>
      <c r="VO33" s="43"/>
      <c r="VP33" s="91" t="str">
        <f>IF(VN33=0," ",(VLOOKUP(VN33,PROTOKOL!$A$1:$E$29,2,FALSE))*VO33)</f>
        <v xml:space="preserve"> </v>
      </c>
      <c r="VQ33" s="175" t="str">
        <f t="shared" si="53"/>
        <v xml:space="preserve"> </v>
      </c>
      <c r="VR33" s="176" t="str">
        <f>IF(VN33=0," ",VLOOKUP(VN33,PROTOKOL!$A:$E,5,FALSE))</f>
        <v xml:space="preserve"> </v>
      </c>
      <c r="VS33" s="212" t="str">
        <f t="shared" si="203"/>
        <v xml:space="preserve"> </v>
      </c>
      <c r="VT33" s="176">
        <f t="shared" si="153"/>
        <v>0</v>
      </c>
      <c r="VU33" s="177" t="str">
        <f t="shared" si="154"/>
        <v xml:space="preserve"> </v>
      </c>
      <c r="VW33" s="173">
        <v>4</v>
      </c>
      <c r="VX33" s="229"/>
      <c r="VY33" s="174" t="str">
        <f>IF(WA33=0," ",VLOOKUP(WA33,PROTOKOL!$A:$F,6,FALSE))</f>
        <v xml:space="preserve"> </v>
      </c>
      <c r="VZ33" s="43"/>
      <c r="WA33" s="43"/>
      <c r="WB33" s="43"/>
      <c r="WC33" s="42" t="str">
        <f>IF(WA33=0," ",(VLOOKUP(WA33,PROTOKOL!$A$1:$E$29,2,FALSE))*WB33)</f>
        <v xml:space="preserve"> </v>
      </c>
      <c r="WD33" s="175" t="str">
        <f t="shared" si="54"/>
        <v xml:space="preserve"> </v>
      </c>
      <c r="WE33" s="212" t="str">
        <f>IF(WA33=0," ",VLOOKUP(WA33,PROTOKOL!$A:$E,5,FALSE))</f>
        <v xml:space="preserve"> </v>
      </c>
      <c r="WF33" s="176" t="s">
        <v>142</v>
      </c>
      <c r="WG33" s="177" t="str">
        <f t="shared" si="155"/>
        <v xml:space="preserve"> </v>
      </c>
      <c r="WH33" s="217" t="str">
        <f>IF(WJ33=0," ",VLOOKUP(WJ33,PROTOKOL!$A:$F,6,FALSE))</f>
        <v xml:space="preserve"> </v>
      </c>
      <c r="WI33" s="43"/>
      <c r="WJ33" s="43"/>
      <c r="WK33" s="43"/>
      <c r="WL33" s="91" t="str">
        <f>IF(WJ33=0," ",(VLOOKUP(WJ33,PROTOKOL!$A$1:$E$29,2,FALSE))*WK33)</f>
        <v xml:space="preserve"> </v>
      </c>
      <c r="WM33" s="175" t="str">
        <f t="shared" si="55"/>
        <v xml:space="preserve"> </v>
      </c>
      <c r="WN33" s="176" t="str">
        <f>IF(WJ33=0," ",VLOOKUP(WJ33,PROTOKOL!$A:$E,5,FALSE))</f>
        <v xml:space="preserve"> </v>
      </c>
      <c r="WO33" s="212" t="str">
        <f t="shared" si="204"/>
        <v xml:space="preserve"> </v>
      </c>
      <c r="WP33" s="176">
        <f t="shared" si="157"/>
        <v>0</v>
      </c>
      <c r="WQ33" s="177" t="str">
        <f t="shared" si="158"/>
        <v xml:space="preserve"> </v>
      </c>
      <c r="WS33" s="173">
        <v>4</v>
      </c>
      <c r="WT33" s="229"/>
      <c r="WU33" s="174" t="str">
        <f>IF(WW33=0," ",VLOOKUP(WW33,PROTOKOL!$A:$F,6,FALSE))</f>
        <v xml:space="preserve"> </v>
      </c>
      <c r="WV33" s="43"/>
      <c r="WW33" s="43"/>
      <c r="WX33" s="43"/>
      <c r="WY33" s="42" t="str">
        <f>IF(WW33=0," ",(VLOOKUP(WW33,PROTOKOL!$A$1:$E$29,2,FALSE))*WX33)</f>
        <v xml:space="preserve"> </v>
      </c>
      <c r="WZ33" s="175" t="str">
        <f t="shared" si="56"/>
        <v xml:space="preserve"> </v>
      </c>
      <c r="XA33" s="212" t="str">
        <f>IF(WW33=0," ",VLOOKUP(WW33,PROTOKOL!$A:$E,5,FALSE))</f>
        <v xml:space="preserve"> </v>
      </c>
      <c r="XB33" s="176" t="s">
        <v>142</v>
      </c>
      <c r="XC33" s="177" t="str">
        <f t="shared" si="159"/>
        <v xml:space="preserve"> </v>
      </c>
      <c r="XD33" s="217" t="str">
        <f>IF(XF33=0," ",VLOOKUP(XF33,PROTOKOL!$A:$F,6,FALSE))</f>
        <v xml:space="preserve"> </v>
      </c>
      <c r="XE33" s="43"/>
      <c r="XF33" s="43"/>
      <c r="XG33" s="43"/>
      <c r="XH33" s="91" t="str">
        <f>IF(XF33=0," ",(VLOOKUP(XF33,PROTOKOL!$A$1:$E$29,2,FALSE))*XG33)</f>
        <v xml:space="preserve"> </v>
      </c>
      <c r="XI33" s="175" t="str">
        <f t="shared" si="57"/>
        <v xml:space="preserve"> </v>
      </c>
      <c r="XJ33" s="176" t="str">
        <f>IF(XF33=0," ",VLOOKUP(XF33,PROTOKOL!$A:$E,5,FALSE))</f>
        <v xml:space="preserve"> </v>
      </c>
      <c r="XK33" s="212" t="str">
        <f t="shared" si="205"/>
        <v xml:space="preserve"> </v>
      </c>
      <c r="XL33" s="176">
        <f t="shared" si="161"/>
        <v>0</v>
      </c>
      <c r="XM33" s="177" t="str">
        <f t="shared" si="162"/>
        <v xml:space="preserve"> </v>
      </c>
      <c r="XO33" s="173">
        <v>4</v>
      </c>
      <c r="XP33" s="229"/>
      <c r="XQ33" s="174" t="str">
        <f>IF(XS33=0," ",VLOOKUP(XS33,PROTOKOL!$A:$F,6,FALSE))</f>
        <v>ÜRÜN KONTROL</v>
      </c>
      <c r="XR33" s="43">
        <v>1</v>
      </c>
      <c r="XS33" s="43">
        <v>20</v>
      </c>
      <c r="XT33" s="43">
        <v>3</v>
      </c>
      <c r="XU33" s="42">
        <f>IF(XS33=0," ",(VLOOKUP(XS33,PROTOKOL!$A$1:$E$29,2,FALSE))*XT33)</f>
        <v>0</v>
      </c>
      <c r="XV33" s="175">
        <f t="shared" si="58"/>
        <v>1</v>
      </c>
      <c r="XW33" s="212" t="e">
        <f>IF(XS33=0," ",VLOOKUP(XS33,PROTOKOL!$A:$E,5,FALSE))</f>
        <v>#DIV/0!</v>
      </c>
      <c r="XX33" s="176" t="s">
        <v>142</v>
      </c>
      <c r="XY33" s="177" t="e">
        <f>IF(XS33=0," ",(XW33*XV33))/7.5*3</f>
        <v>#DIV/0!</v>
      </c>
      <c r="XZ33" s="217" t="str">
        <f>IF(YB33=0," ",VLOOKUP(YB33,PROTOKOL!$A:$F,6,FALSE))</f>
        <v xml:space="preserve"> </v>
      </c>
      <c r="YA33" s="43"/>
      <c r="YB33" s="43"/>
      <c r="YC33" s="43"/>
      <c r="YD33" s="91" t="str">
        <f>IF(YB33=0," ",(VLOOKUP(YB33,PROTOKOL!$A$1:$E$29,2,FALSE))*YC33)</f>
        <v xml:space="preserve"> </v>
      </c>
      <c r="YE33" s="175" t="str">
        <f t="shared" si="59"/>
        <v xml:space="preserve"> </v>
      </c>
      <c r="YF33" s="176" t="str">
        <f>IF(YB33=0," ",VLOOKUP(YB33,PROTOKOL!$A:$E,5,FALSE))</f>
        <v xml:space="preserve"> </v>
      </c>
      <c r="YG33" s="212" t="str">
        <f t="shared" si="206"/>
        <v xml:space="preserve"> </v>
      </c>
      <c r="YH33" s="176">
        <f t="shared" si="165"/>
        <v>0</v>
      </c>
      <c r="YI33" s="177" t="str">
        <f t="shared" si="166"/>
        <v xml:space="preserve"> </v>
      </c>
    </row>
    <row r="34" spans="1:659" ht="13.8">
      <c r="A34" s="173">
        <v>4</v>
      </c>
      <c r="B34" s="230"/>
      <c r="C34" s="174" t="str">
        <f>IF(E34=0," ",VLOOKUP(E34,PROTOKOL!$A:$F,6,FALSE))</f>
        <v xml:space="preserve"> </v>
      </c>
      <c r="D34" s="43"/>
      <c r="E34" s="43"/>
      <c r="F34" s="43"/>
      <c r="G34" s="42" t="str">
        <f>IF(E34=0," ",(VLOOKUP(E34,PROTOKOL!$A$1:$E$29,2,FALSE))*F34)</f>
        <v xml:space="preserve"> </v>
      </c>
      <c r="H34" s="175" t="str">
        <f t="shared" si="0"/>
        <v xml:space="preserve"> </v>
      </c>
      <c r="I34" s="212" t="str">
        <f>IF(E34=0," ",VLOOKUP(E34,PROTOKOL!$A:$E,5,FALSE))</f>
        <v xml:space="preserve"> </v>
      </c>
      <c r="J34" s="176" t="s">
        <v>142</v>
      </c>
      <c r="K34" s="177" t="str">
        <f t="shared" si="60"/>
        <v xml:space="preserve"> </v>
      </c>
      <c r="L34" s="217" t="str">
        <f>IF(N34=0," ",VLOOKUP(N34,PROTOKOL!$A:$F,6,FALSE))</f>
        <v xml:space="preserve"> </v>
      </c>
      <c r="M34" s="43"/>
      <c r="N34" s="43"/>
      <c r="O34" s="43"/>
      <c r="P34" s="91" t="str">
        <f>IF(N34=0," ",(VLOOKUP(N34,PROTOKOL!$A$1:$E$29,2,FALSE))*O34)</f>
        <v xml:space="preserve"> </v>
      </c>
      <c r="Q34" s="175" t="str">
        <f t="shared" si="1"/>
        <v xml:space="preserve"> </v>
      </c>
      <c r="R34" s="176" t="str">
        <f>IF(N34=0," ",VLOOKUP(N34,PROTOKOL!$A:$E,5,FALSE))</f>
        <v xml:space="preserve"> </v>
      </c>
      <c r="S34" s="212" t="str">
        <f t="shared" si="61"/>
        <v xml:space="preserve"> </v>
      </c>
      <c r="T34" s="176">
        <f t="shared" si="62"/>
        <v>0</v>
      </c>
      <c r="U34" s="177" t="str">
        <f t="shared" si="63"/>
        <v xml:space="preserve"> </v>
      </c>
      <c r="W34" s="173">
        <v>4</v>
      </c>
      <c r="X34" s="230"/>
      <c r="Y34" s="174" t="str">
        <f>IF(AA34=0," ",VLOOKUP(AA34,PROTOKOL!$A:$F,6,FALSE))</f>
        <v xml:space="preserve"> </v>
      </c>
      <c r="Z34" s="43"/>
      <c r="AA34" s="43"/>
      <c r="AB34" s="43"/>
      <c r="AC34" s="42" t="str">
        <f>IF(AA34=0," ",(VLOOKUP(AA34,PROTOKOL!$A$1:$E$29,2,FALSE))*AB34)</f>
        <v xml:space="preserve"> </v>
      </c>
      <c r="AD34" s="175" t="str">
        <f t="shared" si="2"/>
        <v xml:space="preserve"> </v>
      </c>
      <c r="AE34" s="212" t="str">
        <f>IF(AA34=0," ",VLOOKUP(AA34,PROTOKOL!$A:$E,5,FALSE))</f>
        <v xml:space="preserve"> </v>
      </c>
      <c r="AF34" s="176" t="s">
        <v>142</v>
      </c>
      <c r="AG34" s="177" t="str">
        <f t="shared" si="167"/>
        <v xml:space="preserve"> </v>
      </c>
      <c r="AH34" s="217" t="str">
        <f>IF(AJ34=0," ",VLOOKUP(AJ34,PROTOKOL!$A:$F,6,FALSE))</f>
        <v xml:space="preserve"> </v>
      </c>
      <c r="AI34" s="43"/>
      <c r="AJ34" s="43"/>
      <c r="AK34" s="43"/>
      <c r="AL34" s="91" t="str">
        <f>IF(AJ34=0," ",(VLOOKUP(AJ34,PROTOKOL!$A$1:$E$29,2,FALSE))*AK34)</f>
        <v xml:space="preserve"> </v>
      </c>
      <c r="AM34" s="175" t="str">
        <f t="shared" si="3"/>
        <v xml:space="preserve"> </v>
      </c>
      <c r="AN34" s="176" t="str">
        <f>IF(AJ34=0," ",VLOOKUP(AJ34,PROTOKOL!$A:$E,5,FALSE))</f>
        <v xml:space="preserve"> </v>
      </c>
      <c r="AO34" s="212" t="str">
        <f t="shared" si="180"/>
        <v xml:space="preserve"> </v>
      </c>
      <c r="AP34" s="176">
        <f t="shared" si="65"/>
        <v>0</v>
      </c>
      <c r="AQ34" s="177" t="str">
        <f t="shared" si="66"/>
        <v xml:space="preserve"> </v>
      </c>
      <c r="AS34" s="173">
        <v>4</v>
      </c>
      <c r="AT34" s="230"/>
      <c r="AU34" s="174" t="str">
        <f>IF(AW34=0," ",VLOOKUP(AW34,PROTOKOL!$A:$F,6,FALSE))</f>
        <v xml:space="preserve"> </v>
      </c>
      <c r="AV34" s="43"/>
      <c r="AW34" s="43"/>
      <c r="AX34" s="43"/>
      <c r="AY34" s="42" t="str">
        <f>IF(AW34=0," ",(VLOOKUP(AW34,PROTOKOL!$A$1:$E$29,2,FALSE))*AX34)</f>
        <v xml:space="preserve"> </v>
      </c>
      <c r="AZ34" s="175" t="str">
        <f t="shared" si="4"/>
        <v xml:space="preserve"> </v>
      </c>
      <c r="BA34" s="212" t="str">
        <f>IF(AW34=0," ",VLOOKUP(AW34,PROTOKOL!$A:$E,5,FALSE))</f>
        <v xml:space="preserve"> </v>
      </c>
      <c r="BB34" s="176" t="s">
        <v>142</v>
      </c>
      <c r="BC34" s="177" t="str">
        <f t="shared" si="168"/>
        <v xml:space="preserve"> </v>
      </c>
      <c r="BD34" s="217" t="str">
        <f>IF(BF34=0," ",VLOOKUP(BF34,PROTOKOL!$A:$F,6,FALSE))</f>
        <v xml:space="preserve"> </v>
      </c>
      <c r="BE34" s="43"/>
      <c r="BF34" s="43"/>
      <c r="BG34" s="43"/>
      <c r="BH34" s="91" t="str">
        <f>IF(BF34=0," ",(VLOOKUP(BF34,PROTOKOL!$A$1:$E$29,2,FALSE))*BG34)</f>
        <v xml:space="preserve"> </v>
      </c>
      <c r="BI34" s="175" t="str">
        <f t="shared" si="5"/>
        <v xml:space="preserve"> </v>
      </c>
      <c r="BJ34" s="176" t="str">
        <f>IF(BF34=0," ",VLOOKUP(BF34,PROTOKOL!$A:$E,5,FALSE))</f>
        <v xml:space="preserve"> </v>
      </c>
      <c r="BK34" s="212" t="str">
        <f t="shared" si="181"/>
        <v xml:space="preserve"> </v>
      </c>
      <c r="BL34" s="176">
        <f t="shared" si="67"/>
        <v>0</v>
      </c>
      <c r="BM34" s="177" t="str">
        <f t="shared" si="68"/>
        <v xml:space="preserve"> </v>
      </c>
      <c r="BO34" s="173">
        <v>4</v>
      </c>
      <c r="BP34" s="230"/>
      <c r="BQ34" s="174" t="str">
        <f>IF(BS34=0," ",VLOOKUP(BS34,PROTOKOL!$A:$F,6,FALSE))</f>
        <v xml:space="preserve"> </v>
      </c>
      <c r="BR34" s="43"/>
      <c r="BS34" s="43"/>
      <c r="BT34" s="43"/>
      <c r="BU34" s="42" t="str">
        <f>IF(BS34=0," ",(VLOOKUP(BS34,PROTOKOL!$A$1:$E$29,2,FALSE))*BT34)</f>
        <v xml:space="preserve"> </v>
      </c>
      <c r="BV34" s="175" t="str">
        <f t="shared" si="6"/>
        <v xml:space="preserve"> </v>
      </c>
      <c r="BW34" s="212" t="str">
        <f>IF(BS34=0," ",VLOOKUP(BS34,PROTOKOL!$A:$E,5,FALSE))</f>
        <v xml:space="preserve"> </v>
      </c>
      <c r="BX34" s="176" t="s">
        <v>142</v>
      </c>
      <c r="BY34" s="177" t="str">
        <f t="shared" si="170"/>
        <v xml:space="preserve"> </v>
      </c>
      <c r="BZ34" s="217" t="str">
        <f>IF(CB34=0," ",VLOOKUP(CB34,PROTOKOL!$A:$F,6,FALSE))</f>
        <v xml:space="preserve"> </v>
      </c>
      <c r="CA34" s="43"/>
      <c r="CB34" s="43"/>
      <c r="CC34" s="43"/>
      <c r="CD34" s="91" t="str">
        <f>IF(CB34=0," ",(VLOOKUP(CB34,PROTOKOL!$A$1:$E$29,2,FALSE))*CC34)</f>
        <v xml:space="preserve"> </v>
      </c>
      <c r="CE34" s="175" t="str">
        <f t="shared" si="7"/>
        <v xml:space="preserve"> </v>
      </c>
      <c r="CF34" s="176" t="str">
        <f>IF(CB34=0," ",VLOOKUP(CB34,PROTOKOL!$A:$E,5,FALSE))</f>
        <v xml:space="preserve"> </v>
      </c>
      <c r="CG34" s="212" t="str">
        <f t="shared" si="207"/>
        <v xml:space="preserve"> </v>
      </c>
      <c r="CH34" s="176">
        <f t="shared" si="70"/>
        <v>0</v>
      </c>
      <c r="CI34" s="177" t="str">
        <f t="shared" si="71"/>
        <v xml:space="preserve"> </v>
      </c>
      <c r="CK34" s="173">
        <v>4</v>
      </c>
      <c r="CL34" s="230"/>
      <c r="CM34" s="174" t="str">
        <f>IF(CO34=0," ",VLOOKUP(CO34,PROTOKOL!$A:$F,6,FALSE))</f>
        <v xml:space="preserve"> </v>
      </c>
      <c r="CN34" s="43"/>
      <c r="CO34" s="43"/>
      <c r="CP34" s="43"/>
      <c r="CQ34" s="42" t="str">
        <f>IF(CO34=0," ",(VLOOKUP(CO34,PROTOKOL!$A$1:$E$29,2,FALSE))*CP34)</f>
        <v xml:space="preserve"> </v>
      </c>
      <c r="CR34" s="175" t="str">
        <f t="shared" si="8"/>
        <v xml:space="preserve"> </v>
      </c>
      <c r="CS34" s="212" t="str">
        <f>IF(CO34=0," ",VLOOKUP(CO34,PROTOKOL!$A:$E,5,FALSE))</f>
        <v xml:space="preserve"> </v>
      </c>
      <c r="CT34" s="176" t="s">
        <v>142</v>
      </c>
      <c r="CU34" s="177" t="str">
        <f t="shared" si="171"/>
        <v xml:space="preserve"> </v>
      </c>
      <c r="CV34" s="217" t="str">
        <f>IF(CX34=0," ",VLOOKUP(CX34,PROTOKOL!$A:$F,6,FALSE))</f>
        <v xml:space="preserve"> </v>
      </c>
      <c r="CW34" s="43"/>
      <c r="CX34" s="43"/>
      <c r="CY34" s="43"/>
      <c r="CZ34" s="91" t="str">
        <f>IF(CX34=0," ",(VLOOKUP(CX34,PROTOKOL!$A$1:$E$29,2,FALSE))*CY34)</f>
        <v xml:space="preserve"> </v>
      </c>
      <c r="DA34" s="175" t="str">
        <f t="shared" si="9"/>
        <v xml:space="preserve"> </v>
      </c>
      <c r="DB34" s="176" t="str">
        <f>IF(CX34=0," ",VLOOKUP(CX34,PROTOKOL!$A:$E,5,FALSE))</f>
        <v xml:space="preserve"> </v>
      </c>
      <c r="DC34" s="212" t="str">
        <f t="shared" si="182"/>
        <v xml:space="preserve"> </v>
      </c>
      <c r="DD34" s="176">
        <f t="shared" si="73"/>
        <v>0</v>
      </c>
      <c r="DE34" s="177" t="str">
        <f t="shared" si="74"/>
        <v xml:space="preserve"> </v>
      </c>
      <c r="DG34" s="173">
        <v>4</v>
      </c>
      <c r="DH34" s="230"/>
      <c r="DI34" s="174" t="str">
        <f>IF(DK34=0," ",VLOOKUP(DK34,PROTOKOL!$A:$F,6,FALSE))</f>
        <v xml:space="preserve"> </v>
      </c>
      <c r="DJ34" s="43"/>
      <c r="DK34" s="43"/>
      <c r="DL34" s="43"/>
      <c r="DM34" s="42" t="str">
        <f>IF(DK34=0," ",(VLOOKUP(DK34,PROTOKOL!$A$1:$E$29,2,FALSE))*DL34)</f>
        <v xml:space="preserve"> </v>
      </c>
      <c r="DN34" s="175" t="str">
        <f t="shared" si="10"/>
        <v xml:space="preserve"> </v>
      </c>
      <c r="DO34" s="212" t="str">
        <f>IF(DK34=0," ",VLOOKUP(DK34,PROTOKOL!$A:$E,5,FALSE))</f>
        <v xml:space="preserve"> </v>
      </c>
      <c r="DP34" s="176" t="s">
        <v>142</v>
      </c>
      <c r="DQ34" s="177" t="str">
        <f t="shared" si="75"/>
        <v xml:space="preserve"> </v>
      </c>
      <c r="DR34" s="217" t="str">
        <f>IF(DT34=0," ",VLOOKUP(DT34,PROTOKOL!$A:$F,6,FALSE))</f>
        <v xml:space="preserve"> </v>
      </c>
      <c r="DS34" s="43"/>
      <c r="DT34" s="43"/>
      <c r="DU34" s="43"/>
      <c r="DV34" s="91" t="str">
        <f>IF(DT34=0," ",(VLOOKUP(DT34,PROTOKOL!$A$1:$E$29,2,FALSE))*DU34)</f>
        <v xml:space="preserve"> </v>
      </c>
      <c r="DW34" s="175" t="str">
        <f t="shared" si="11"/>
        <v xml:space="preserve"> </v>
      </c>
      <c r="DX34" s="176" t="str">
        <f>IF(DT34=0," ",VLOOKUP(DT34,PROTOKOL!$A:$E,5,FALSE))</f>
        <v xml:space="preserve"> </v>
      </c>
      <c r="DY34" s="212" t="str">
        <f t="shared" si="183"/>
        <v xml:space="preserve"> </v>
      </c>
      <c r="DZ34" s="176">
        <f t="shared" si="77"/>
        <v>0</v>
      </c>
      <c r="EA34" s="177" t="str">
        <f t="shared" si="78"/>
        <v xml:space="preserve"> </v>
      </c>
      <c r="EC34" s="173">
        <v>4</v>
      </c>
      <c r="ED34" s="230"/>
      <c r="EE34" s="174" t="str">
        <f>IF(EG34=0," ",VLOOKUP(EG34,PROTOKOL!$A:$F,6,FALSE))</f>
        <v xml:space="preserve"> </v>
      </c>
      <c r="EF34" s="43"/>
      <c r="EG34" s="43"/>
      <c r="EH34" s="43"/>
      <c r="EI34" s="42" t="str">
        <f>IF(EG34=0," ",(VLOOKUP(EG34,PROTOKOL!$A$1:$E$29,2,FALSE))*EH34)</f>
        <v xml:space="preserve"> </v>
      </c>
      <c r="EJ34" s="175" t="str">
        <f t="shared" si="12"/>
        <v xml:space="preserve"> </v>
      </c>
      <c r="EK34" s="212" t="str">
        <f>IF(EG34=0," ",VLOOKUP(EG34,PROTOKOL!$A:$E,5,FALSE))</f>
        <v xml:space="preserve"> </v>
      </c>
      <c r="EL34" s="176" t="s">
        <v>142</v>
      </c>
      <c r="EM34" s="177" t="str">
        <f t="shared" si="79"/>
        <v xml:space="preserve"> </v>
      </c>
      <c r="EN34" s="217" t="str">
        <f>IF(EP34=0," ",VLOOKUP(EP34,PROTOKOL!$A:$F,6,FALSE))</f>
        <v xml:space="preserve"> </v>
      </c>
      <c r="EO34" s="43"/>
      <c r="EP34" s="43"/>
      <c r="EQ34" s="43"/>
      <c r="ER34" s="91" t="str">
        <f>IF(EP34=0," ",(VLOOKUP(EP34,PROTOKOL!$A$1:$E$29,2,FALSE))*EQ34)</f>
        <v xml:space="preserve"> </v>
      </c>
      <c r="ES34" s="175" t="str">
        <f t="shared" si="13"/>
        <v xml:space="preserve"> </v>
      </c>
      <c r="ET34" s="176" t="str">
        <f>IF(EP34=0," ",VLOOKUP(EP34,PROTOKOL!$A:$E,5,FALSE))</f>
        <v xml:space="preserve"> </v>
      </c>
      <c r="EU34" s="212" t="str">
        <f t="shared" si="184"/>
        <v xml:space="preserve"> </v>
      </c>
      <c r="EV34" s="176">
        <f t="shared" si="81"/>
        <v>0</v>
      </c>
      <c r="EW34" s="177" t="str">
        <f t="shared" si="82"/>
        <v xml:space="preserve"> </v>
      </c>
      <c r="EY34" s="173">
        <v>4</v>
      </c>
      <c r="EZ34" s="230"/>
      <c r="FA34" s="174" t="str">
        <f>IF(FC34=0," ",VLOOKUP(FC34,PROTOKOL!$A:$F,6,FALSE))</f>
        <v xml:space="preserve"> </v>
      </c>
      <c r="FB34" s="43"/>
      <c r="FC34" s="43"/>
      <c r="FD34" s="43"/>
      <c r="FE34" s="42" t="str">
        <f>IF(FC34=0," ",(VLOOKUP(FC34,PROTOKOL!$A$1:$E$29,2,FALSE))*FD34)</f>
        <v xml:space="preserve"> </v>
      </c>
      <c r="FF34" s="175" t="str">
        <f t="shared" si="14"/>
        <v xml:space="preserve"> </v>
      </c>
      <c r="FG34" s="212" t="str">
        <f>IF(FC34=0," ",VLOOKUP(FC34,PROTOKOL!$A:$E,5,FALSE))</f>
        <v xml:space="preserve"> </v>
      </c>
      <c r="FH34" s="176" t="s">
        <v>142</v>
      </c>
      <c r="FI34" s="177" t="str">
        <f t="shared" si="83"/>
        <v xml:space="preserve"> </v>
      </c>
      <c r="FJ34" s="217" t="str">
        <f>IF(FL34=0," ",VLOOKUP(FL34,PROTOKOL!$A:$F,6,FALSE))</f>
        <v xml:space="preserve"> </v>
      </c>
      <c r="FK34" s="43"/>
      <c r="FL34" s="43"/>
      <c r="FM34" s="43"/>
      <c r="FN34" s="91" t="str">
        <f>IF(FL34=0," ",(VLOOKUP(FL34,PROTOKOL!$A$1:$E$29,2,FALSE))*FM34)</f>
        <v xml:space="preserve"> </v>
      </c>
      <c r="FO34" s="175" t="str">
        <f t="shared" si="15"/>
        <v xml:space="preserve"> </v>
      </c>
      <c r="FP34" s="176" t="str">
        <f>IF(FL34=0," ",VLOOKUP(FL34,PROTOKOL!$A:$E,5,FALSE))</f>
        <v xml:space="preserve"> </v>
      </c>
      <c r="FQ34" s="212" t="str">
        <f t="shared" si="185"/>
        <v xml:space="preserve"> </v>
      </c>
      <c r="FR34" s="176">
        <f t="shared" si="85"/>
        <v>0</v>
      </c>
      <c r="FS34" s="177" t="str">
        <f t="shared" si="86"/>
        <v xml:space="preserve"> </v>
      </c>
      <c r="FU34" s="173">
        <v>4</v>
      </c>
      <c r="FV34" s="230"/>
      <c r="FW34" s="174" t="str">
        <f>IF(FY34=0," ",VLOOKUP(FY34,PROTOKOL!$A:$F,6,FALSE))</f>
        <v xml:space="preserve"> </v>
      </c>
      <c r="FX34" s="43"/>
      <c r="FY34" s="43"/>
      <c r="FZ34" s="43"/>
      <c r="GA34" s="42" t="str">
        <f>IF(FY34=0," ",(VLOOKUP(FY34,PROTOKOL!$A$1:$E$29,2,FALSE))*FZ34)</f>
        <v xml:space="preserve"> </v>
      </c>
      <c r="GB34" s="175" t="str">
        <f t="shared" si="16"/>
        <v xml:space="preserve"> </v>
      </c>
      <c r="GC34" s="212" t="str">
        <f>IF(FY34=0," ",VLOOKUP(FY34,PROTOKOL!$A:$E,5,FALSE))</f>
        <v xml:space="preserve"> </v>
      </c>
      <c r="GD34" s="176" t="s">
        <v>142</v>
      </c>
      <c r="GE34" s="177" t="str">
        <f t="shared" si="87"/>
        <v xml:space="preserve"> </v>
      </c>
      <c r="GF34" s="217" t="str">
        <f>IF(GH34=0," ",VLOOKUP(GH34,PROTOKOL!$A:$F,6,FALSE))</f>
        <v xml:space="preserve"> </v>
      </c>
      <c r="GG34" s="43"/>
      <c r="GH34" s="43"/>
      <c r="GI34" s="43"/>
      <c r="GJ34" s="91" t="str">
        <f>IF(GH34=0," ",(VLOOKUP(GH34,PROTOKOL!$A$1:$E$29,2,FALSE))*GI34)</f>
        <v xml:space="preserve"> </v>
      </c>
      <c r="GK34" s="175" t="str">
        <f t="shared" si="17"/>
        <v xml:space="preserve"> </v>
      </c>
      <c r="GL34" s="176" t="str">
        <f>IF(GH34=0," ",VLOOKUP(GH34,PROTOKOL!$A:$E,5,FALSE))</f>
        <v xml:space="preserve"> </v>
      </c>
      <c r="GM34" s="212" t="str">
        <f t="shared" si="186"/>
        <v xml:space="preserve"> </v>
      </c>
      <c r="GN34" s="176">
        <f t="shared" si="89"/>
        <v>0</v>
      </c>
      <c r="GO34" s="177" t="str">
        <f t="shared" si="90"/>
        <v xml:space="preserve"> </v>
      </c>
      <c r="GQ34" s="173">
        <v>4</v>
      </c>
      <c r="GR34" s="230"/>
      <c r="GS34" s="174" t="str">
        <f>IF(GU34=0," ",VLOOKUP(GU34,PROTOKOL!$A:$F,6,FALSE))</f>
        <v xml:space="preserve"> </v>
      </c>
      <c r="GT34" s="43"/>
      <c r="GU34" s="43"/>
      <c r="GV34" s="43"/>
      <c r="GW34" s="42" t="str">
        <f>IF(GU34=0," ",(VLOOKUP(GU34,PROTOKOL!$A$1:$E$29,2,FALSE))*GV34)</f>
        <v xml:space="preserve"> </v>
      </c>
      <c r="GX34" s="175" t="str">
        <f t="shared" si="18"/>
        <v xml:space="preserve"> </v>
      </c>
      <c r="GY34" s="212" t="str">
        <f>IF(GU34=0," ",VLOOKUP(GU34,PROTOKOL!$A:$E,5,FALSE))</f>
        <v xml:space="preserve"> </v>
      </c>
      <c r="GZ34" s="176" t="s">
        <v>142</v>
      </c>
      <c r="HA34" s="177" t="str">
        <f t="shared" si="91"/>
        <v xml:space="preserve"> </v>
      </c>
      <c r="HB34" s="217" t="str">
        <f>IF(HD34=0," ",VLOOKUP(HD34,PROTOKOL!$A:$F,6,FALSE))</f>
        <v xml:space="preserve"> </v>
      </c>
      <c r="HC34" s="43"/>
      <c r="HD34" s="43"/>
      <c r="HE34" s="43"/>
      <c r="HF34" s="91" t="str">
        <f>IF(HD34=0," ",(VLOOKUP(HD34,PROTOKOL!$A$1:$E$29,2,FALSE))*HE34)</f>
        <v xml:space="preserve"> </v>
      </c>
      <c r="HG34" s="175" t="str">
        <f t="shared" si="19"/>
        <v xml:space="preserve"> </v>
      </c>
      <c r="HH34" s="176" t="str">
        <f>IF(HD34=0," ",VLOOKUP(HD34,PROTOKOL!$A:$E,5,FALSE))</f>
        <v xml:space="preserve"> </v>
      </c>
      <c r="HI34" s="212" t="str">
        <f t="shared" si="187"/>
        <v xml:space="preserve"> </v>
      </c>
      <c r="HJ34" s="176">
        <f t="shared" si="92"/>
        <v>0</v>
      </c>
      <c r="HK34" s="177" t="str">
        <f t="shared" si="93"/>
        <v xml:space="preserve"> </v>
      </c>
      <c r="HM34" s="173">
        <v>4</v>
      </c>
      <c r="HN34" s="230"/>
      <c r="HO34" s="174" t="str">
        <f>IF(HQ34=0," ",VLOOKUP(HQ34,PROTOKOL!$A:$F,6,FALSE))</f>
        <v xml:space="preserve"> </v>
      </c>
      <c r="HP34" s="43"/>
      <c r="HQ34" s="43"/>
      <c r="HR34" s="43"/>
      <c r="HS34" s="42" t="str">
        <f>IF(HQ34=0," ",(VLOOKUP(HQ34,PROTOKOL!$A$1:$E$29,2,FALSE))*HR34)</f>
        <v xml:space="preserve"> </v>
      </c>
      <c r="HT34" s="175" t="str">
        <f t="shared" si="20"/>
        <v xml:space="preserve"> </v>
      </c>
      <c r="HU34" s="212" t="str">
        <f>IF(HQ34=0," ",VLOOKUP(HQ34,PROTOKOL!$A:$E,5,FALSE))</f>
        <v xml:space="preserve"> </v>
      </c>
      <c r="HV34" s="176" t="s">
        <v>142</v>
      </c>
      <c r="HW34" s="177" t="str">
        <f t="shared" si="94"/>
        <v xml:space="preserve"> </v>
      </c>
      <c r="HX34" s="217" t="str">
        <f>IF(HZ34=0," ",VLOOKUP(HZ34,PROTOKOL!$A:$F,6,FALSE))</f>
        <v xml:space="preserve"> </v>
      </c>
      <c r="HY34" s="43"/>
      <c r="HZ34" s="43"/>
      <c r="IA34" s="43"/>
      <c r="IB34" s="91" t="str">
        <f>IF(HZ34=0," ",(VLOOKUP(HZ34,PROTOKOL!$A$1:$E$29,2,FALSE))*IA34)</f>
        <v xml:space="preserve"> </v>
      </c>
      <c r="IC34" s="175" t="str">
        <f t="shared" si="21"/>
        <v xml:space="preserve"> </v>
      </c>
      <c r="ID34" s="176" t="str">
        <f>IF(HZ34=0," ",VLOOKUP(HZ34,PROTOKOL!$A:$E,5,FALSE))</f>
        <v xml:space="preserve"> </v>
      </c>
      <c r="IE34" s="212" t="str">
        <f t="shared" si="208"/>
        <v xml:space="preserve"> </v>
      </c>
      <c r="IF34" s="176">
        <f t="shared" si="96"/>
        <v>0</v>
      </c>
      <c r="IG34" s="177" t="str">
        <f t="shared" si="97"/>
        <v xml:space="preserve"> </v>
      </c>
      <c r="II34" s="173">
        <v>4</v>
      </c>
      <c r="IJ34" s="230"/>
      <c r="IK34" s="174" t="str">
        <f>IF(IM34=0," ",VLOOKUP(IM34,PROTOKOL!$A:$F,6,FALSE))</f>
        <v xml:space="preserve"> </v>
      </c>
      <c r="IL34" s="43"/>
      <c r="IM34" s="43"/>
      <c r="IN34" s="43"/>
      <c r="IO34" s="42" t="str">
        <f>IF(IM34=0," ",(VLOOKUP(IM34,PROTOKOL!$A$1:$E$29,2,FALSE))*IN34)</f>
        <v xml:space="preserve"> </v>
      </c>
      <c r="IP34" s="175" t="str">
        <f t="shared" si="22"/>
        <v xml:space="preserve"> </v>
      </c>
      <c r="IQ34" s="212" t="str">
        <f>IF(IM34=0," ",VLOOKUP(IM34,PROTOKOL!$A:$E,5,FALSE))</f>
        <v xml:space="preserve"> </v>
      </c>
      <c r="IR34" s="176" t="s">
        <v>142</v>
      </c>
      <c r="IS34" s="177" t="str">
        <f t="shared" si="98"/>
        <v xml:space="preserve"> </v>
      </c>
      <c r="IT34" s="217" t="str">
        <f>IF(IV34=0," ",VLOOKUP(IV34,PROTOKOL!$A:$F,6,FALSE))</f>
        <v xml:space="preserve"> </v>
      </c>
      <c r="IU34" s="43"/>
      <c r="IV34" s="43"/>
      <c r="IW34" s="43"/>
      <c r="IX34" s="91" t="str">
        <f>IF(IV34=0," ",(VLOOKUP(IV34,PROTOKOL!$A$1:$E$29,2,FALSE))*IW34)</f>
        <v xml:space="preserve"> </v>
      </c>
      <c r="IY34" s="175" t="str">
        <f t="shared" si="23"/>
        <v xml:space="preserve"> </v>
      </c>
      <c r="IZ34" s="176" t="str">
        <f>IF(IV34=0," ",VLOOKUP(IV34,PROTOKOL!$A:$E,5,FALSE))</f>
        <v xml:space="preserve"> </v>
      </c>
      <c r="JA34" s="212" t="str">
        <f t="shared" si="188"/>
        <v xml:space="preserve"> </v>
      </c>
      <c r="JB34" s="176">
        <f t="shared" si="100"/>
        <v>0</v>
      </c>
      <c r="JC34" s="177" t="str">
        <f t="shared" si="101"/>
        <v xml:space="preserve"> </v>
      </c>
      <c r="JE34" s="173">
        <v>4</v>
      </c>
      <c r="JF34" s="230"/>
      <c r="JG34" s="174" t="str">
        <f>IF(JI34=0," ",VLOOKUP(JI34,PROTOKOL!$A:$F,6,FALSE))</f>
        <v xml:space="preserve"> </v>
      </c>
      <c r="JH34" s="43"/>
      <c r="JI34" s="43"/>
      <c r="JJ34" s="43"/>
      <c r="JK34" s="42" t="str">
        <f>IF(JI34=0," ",(VLOOKUP(JI34,PROTOKOL!$A$1:$E$29,2,FALSE))*JJ34)</f>
        <v xml:space="preserve"> </v>
      </c>
      <c r="JL34" s="175" t="str">
        <f t="shared" si="24"/>
        <v xml:space="preserve"> </v>
      </c>
      <c r="JM34" s="212" t="str">
        <f>IF(JI34=0," ",VLOOKUP(JI34,PROTOKOL!$A:$E,5,FALSE))</f>
        <v xml:space="preserve"> </v>
      </c>
      <c r="JN34" s="176" t="s">
        <v>142</v>
      </c>
      <c r="JO34" s="177" t="str">
        <f t="shared" si="102"/>
        <v xml:space="preserve"> </v>
      </c>
      <c r="JP34" s="217" t="str">
        <f>IF(JR34=0," ",VLOOKUP(JR34,PROTOKOL!$A:$F,6,FALSE))</f>
        <v xml:space="preserve"> </v>
      </c>
      <c r="JQ34" s="43"/>
      <c r="JR34" s="43"/>
      <c r="JS34" s="43"/>
      <c r="JT34" s="91" t="str">
        <f>IF(JR34=0," ",(VLOOKUP(JR34,PROTOKOL!$A$1:$E$29,2,FALSE))*JS34)</f>
        <v xml:space="preserve"> </v>
      </c>
      <c r="JU34" s="175" t="str">
        <f t="shared" si="25"/>
        <v xml:space="preserve"> </v>
      </c>
      <c r="JV34" s="176" t="str">
        <f>IF(JR34=0," ",VLOOKUP(JR34,PROTOKOL!$A:$E,5,FALSE))</f>
        <v xml:space="preserve"> </v>
      </c>
      <c r="JW34" s="212" t="str">
        <f t="shared" si="189"/>
        <v xml:space="preserve"> </v>
      </c>
      <c r="JX34" s="176">
        <f t="shared" si="104"/>
        <v>0</v>
      </c>
      <c r="JY34" s="177" t="str">
        <f t="shared" si="105"/>
        <v xml:space="preserve"> </v>
      </c>
      <c r="KA34" s="173">
        <v>4</v>
      </c>
      <c r="KB34" s="230"/>
      <c r="KC34" s="174" t="str">
        <f>IF(KE34=0," ",VLOOKUP(KE34,PROTOKOL!$A:$F,6,FALSE))</f>
        <v xml:space="preserve"> </v>
      </c>
      <c r="KD34" s="43"/>
      <c r="KE34" s="43"/>
      <c r="KF34" s="43"/>
      <c r="KG34" s="42" t="str">
        <f>IF(KE34=0," ",(VLOOKUP(KE34,PROTOKOL!$A$1:$E$29,2,FALSE))*KF34)</f>
        <v xml:space="preserve"> </v>
      </c>
      <c r="KH34" s="175" t="str">
        <f t="shared" si="26"/>
        <v xml:space="preserve"> </v>
      </c>
      <c r="KI34" s="212" t="str">
        <f>IF(KE34=0," ",VLOOKUP(KE34,PROTOKOL!$A:$E,5,FALSE))</f>
        <v xml:space="preserve"> </v>
      </c>
      <c r="KJ34" s="176" t="s">
        <v>142</v>
      </c>
      <c r="KK34" s="177" t="str">
        <f t="shared" si="173"/>
        <v xml:space="preserve"> </v>
      </c>
      <c r="KL34" s="217" t="str">
        <f>IF(KN34=0," ",VLOOKUP(KN34,PROTOKOL!$A:$F,6,FALSE))</f>
        <v xml:space="preserve"> </v>
      </c>
      <c r="KM34" s="43"/>
      <c r="KN34" s="43"/>
      <c r="KO34" s="43"/>
      <c r="KP34" s="91" t="str">
        <f>IF(KN34=0," ",(VLOOKUP(KN34,PROTOKOL!$A$1:$E$29,2,FALSE))*KO34)</f>
        <v xml:space="preserve"> </v>
      </c>
      <c r="KQ34" s="175" t="str">
        <f t="shared" si="27"/>
        <v xml:space="preserve"> </v>
      </c>
      <c r="KR34" s="176" t="str">
        <f>IF(KN34=0," ",VLOOKUP(KN34,PROTOKOL!$A:$E,5,FALSE))</f>
        <v xml:space="preserve"> </v>
      </c>
      <c r="KS34" s="212" t="str">
        <f t="shared" si="190"/>
        <v xml:space="preserve"> </v>
      </c>
      <c r="KT34" s="176">
        <f t="shared" si="106"/>
        <v>0</v>
      </c>
      <c r="KU34" s="177" t="str">
        <f t="shared" si="107"/>
        <v xml:space="preserve"> </v>
      </c>
      <c r="KW34" s="173">
        <v>4</v>
      </c>
      <c r="KX34" s="230"/>
      <c r="KY34" s="174" t="str">
        <f>IF(LA34=0," ",VLOOKUP(LA34,PROTOKOL!$A:$F,6,FALSE))</f>
        <v xml:space="preserve"> </v>
      </c>
      <c r="KZ34" s="43"/>
      <c r="LA34" s="43"/>
      <c r="LB34" s="43"/>
      <c r="LC34" s="42" t="str">
        <f>IF(LA34=0," ",(VLOOKUP(LA34,PROTOKOL!$A$1:$E$29,2,FALSE))*LB34)</f>
        <v xml:space="preserve"> </v>
      </c>
      <c r="LD34" s="175" t="str">
        <f t="shared" si="28"/>
        <v xml:space="preserve"> </v>
      </c>
      <c r="LE34" s="212" t="str">
        <f>IF(LA34=0," ",VLOOKUP(LA34,PROTOKOL!$A:$E,5,FALSE))</f>
        <v xml:space="preserve"> </v>
      </c>
      <c r="LF34" s="176" t="s">
        <v>142</v>
      </c>
      <c r="LG34" s="177" t="str">
        <f t="shared" si="108"/>
        <v xml:space="preserve"> </v>
      </c>
      <c r="LH34" s="217" t="str">
        <f>IF(LJ34=0," ",VLOOKUP(LJ34,PROTOKOL!$A:$F,6,FALSE))</f>
        <v xml:space="preserve"> </v>
      </c>
      <c r="LI34" s="43"/>
      <c r="LJ34" s="43"/>
      <c r="LK34" s="43"/>
      <c r="LL34" s="91" t="str">
        <f>IF(LJ34=0," ",(VLOOKUP(LJ34,PROTOKOL!$A$1:$E$29,2,FALSE))*LK34)</f>
        <v xml:space="preserve"> </v>
      </c>
      <c r="LM34" s="175" t="str">
        <f t="shared" si="29"/>
        <v xml:space="preserve"> </v>
      </c>
      <c r="LN34" s="176" t="str">
        <f>IF(LJ34=0," ",VLOOKUP(LJ34,PROTOKOL!$A:$E,5,FALSE))</f>
        <v xml:space="preserve"> </v>
      </c>
      <c r="LO34" s="212" t="str">
        <f t="shared" si="191"/>
        <v xml:space="preserve"> </v>
      </c>
      <c r="LP34" s="176">
        <f t="shared" si="110"/>
        <v>0</v>
      </c>
      <c r="LQ34" s="177" t="str">
        <f t="shared" si="111"/>
        <v xml:space="preserve"> </v>
      </c>
      <c r="LS34" s="173">
        <v>4</v>
      </c>
      <c r="LT34" s="230"/>
      <c r="LU34" s="174" t="str">
        <f>IF(LW34=0," ",VLOOKUP(LW34,PROTOKOL!$A:$F,6,FALSE))</f>
        <v xml:space="preserve"> </v>
      </c>
      <c r="LV34" s="43"/>
      <c r="LW34" s="43"/>
      <c r="LX34" s="43"/>
      <c r="LY34" s="42" t="str">
        <f>IF(LW34=0," ",(VLOOKUP(LW34,PROTOKOL!$A$1:$E$29,2,FALSE))*LX34)</f>
        <v xml:space="preserve"> </v>
      </c>
      <c r="LZ34" s="175" t="str">
        <f t="shared" si="30"/>
        <v xml:space="preserve"> </v>
      </c>
      <c r="MA34" s="212" t="str">
        <f>IF(LW34=0," ",VLOOKUP(LW34,PROTOKOL!$A:$E,5,FALSE))</f>
        <v xml:space="preserve"> </v>
      </c>
      <c r="MB34" s="176" t="s">
        <v>142</v>
      </c>
      <c r="MC34" s="177" t="str">
        <f t="shared" si="175"/>
        <v xml:space="preserve"> </v>
      </c>
      <c r="MD34" s="217" t="str">
        <f>IF(MF34=0," ",VLOOKUP(MF34,PROTOKOL!$A:$F,6,FALSE))</f>
        <v xml:space="preserve"> </v>
      </c>
      <c r="ME34" s="43"/>
      <c r="MF34" s="43"/>
      <c r="MG34" s="43"/>
      <c r="MH34" s="91" t="str">
        <f>IF(MF34=0," ",(VLOOKUP(MF34,PROTOKOL!$A$1:$E$29,2,FALSE))*MG34)</f>
        <v xml:space="preserve"> </v>
      </c>
      <c r="MI34" s="175" t="str">
        <f t="shared" si="31"/>
        <v xml:space="preserve"> </v>
      </c>
      <c r="MJ34" s="176" t="str">
        <f>IF(MF34=0," ",VLOOKUP(MF34,PROTOKOL!$A:$E,5,FALSE))</f>
        <v xml:space="preserve"> </v>
      </c>
      <c r="MK34" s="212" t="str">
        <f t="shared" si="192"/>
        <v xml:space="preserve"> </v>
      </c>
      <c r="ML34" s="176">
        <f t="shared" si="113"/>
        <v>0</v>
      </c>
      <c r="MM34" s="177" t="str">
        <f t="shared" si="114"/>
        <v xml:space="preserve"> </v>
      </c>
      <c r="MO34" s="173">
        <v>4</v>
      </c>
      <c r="MP34" s="230"/>
      <c r="MQ34" s="174" t="str">
        <f>IF(MS34=0," ",VLOOKUP(MS34,PROTOKOL!$A:$F,6,FALSE))</f>
        <v xml:space="preserve"> </v>
      </c>
      <c r="MR34" s="43"/>
      <c r="MS34" s="43"/>
      <c r="MT34" s="43"/>
      <c r="MU34" s="42" t="str">
        <f>IF(MS34=0," ",(VLOOKUP(MS34,PROTOKOL!$A$1:$E$29,2,FALSE))*MT34)</f>
        <v xml:space="preserve"> </v>
      </c>
      <c r="MV34" s="175" t="str">
        <f t="shared" si="32"/>
        <v xml:space="preserve"> </v>
      </c>
      <c r="MW34" s="212" t="str">
        <f>IF(MS34=0," ",VLOOKUP(MS34,PROTOKOL!$A:$E,5,FALSE))</f>
        <v xml:space="preserve"> </v>
      </c>
      <c r="MX34" s="176" t="s">
        <v>142</v>
      </c>
      <c r="MY34" s="177" t="str">
        <f t="shared" si="115"/>
        <v xml:space="preserve"> </v>
      </c>
      <c r="MZ34" s="217" t="str">
        <f>IF(NB34=0," ",VLOOKUP(NB34,PROTOKOL!$A:$F,6,FALSE))</f>
        <v xml:space="preserve"> </v>
      </c>
      <c r="NA34" s="43"/>
      <c r="NB34" s="43"/>
      <c r="NC34" s="43"/>
      <c r="ND34" s="91" t="str">
        <f>IF(NB34=0," ",(VLOOKUP(NB34,PROTOKOL!$A$1:$E$29,2,FALSE))*NC34)</f>
        <v xml:space="preserve"> </v>
      </c>
      <c r="NE34" s="175" t="str">
        <f t="shared" si="33"/>
        <v xml:space="preserve"> </v>
      </c>
      <c r="NF34" s="176" t="str">
        <f>IF(NB34=0," ",VLOOKUP(NB34,PROTOKOL!$A:$E,5,FALSE))</f>
        <v xml:space="preserve"> </v>
      </c>
      <c r="NG34" s="212" t="str">
        <f t="shared" si="193"/>
        <v xml:space="preserve"> </v>
      </c>
      <c r="NH34" s="176">
        <f t="shared" si="117"/>
        <v>0</v>
      </c>
      <c r="NI34" s="177" t="str">
        <f t="shared" si="118"/>
        <v xml:space="preserve"> </v>
      </c>
      <c r="NK34" s="173">
        <v>4</v>
      </c>
      <c r="NL34" s="230"/>
      <c r="NM34" s="174" t="str">
        <f>IF(NO34=0," ",VLOOKUP(NO34,PROTOKOL!$A:$F,6,FALSE))</f>
        <v xml:space="preserve"> </v>
      </c>
      <c r="NN34" s="43"/>
      <c r="NO34" s="43"/>
      <c r="NP34" s="43"/>
      <c r="NQ34" s="42" t="str">
        <f>IF(NO34=0," ",(VLOOKUP(NO34,PROTOKOL!$A$1:$E$29,2,FALSE))*NP34)</f>
        <v xml:space="preserve"> </v>
      </c>
      <c r="NR34" s="175" t="str">
        <f t="shared" si="34"/>
        <v xml:space="preserve"> </v>
      </c>
      <c r="NS34" s="212" t="str">
        <f>IF(NO34=0," ",VLOOKUP(NO34,PROTOKOL!$A:$E,5,FALSE))</f>
        <v xml:space="preserve"> </v>
      </c>
      <c r="NT34" s="176" t="s">
        <v>142</v>
      </c>
      <c r="NU34" s="177" t="str">
        <f t="shared" si="119"/>
        <v xml:space="preserve"> </v>
      </c>
      <c r="NV34" s="217" t="str">
        <f>IF(NX34=0," ",VLOOKUP(NX34,PROTOKOL!$A:$F,6,FALSE))</f>
        <v xml:space="preserve"> </v>
      </c>
      <c r="NW34" s="43"/>
      <c r="NX34" s="43"/>
      <c r="NY34" s="43"/>
      <c r="NZ34" s="91" t="str">
        <f>IF(NX34=0," ",(VLOOKUP(NX34,PROTOKOL!$A$1:$E$29,2,FALSE))*NY34)</f>
        <v xml:space="preserve"> </v>
      </c>
      <c r="OA34" s="175" t="str">
        <f t="shared" si="35"/>
        <v xml:space="preserve"> </v>
      </c>
      <c r="OB34" s="176" t="str">
        <f>IF(NX34=0," ",VLOOKUP(NX34,PROTOKOL!$A:$E,5,FALSE))</f>
        <v xml:space="preserve"> </v>
      </c>
      <c r="OC34" s="212" t="str">
        <f t="shared" si="194"/>
        <v xml:space="preserve"> </v>
      </c>
      <c r="OD34" s="176">
        <f t="shared" si="120"/>
        <v>0</v>
      </c>
      <c r="OE34" s="177" t="str">
        <f t="shared" si="121"/>
        <v xml:space="preserve"> </v>
      </c>
      <c r="OG34" s="173">
        <v>4</v>
      </c>
      <c r="OH34" s="230"/>
      <c r="OI34" s="174" t="str">
        <f>IF(OK34=0," ",VLOOKUP(OK34,PROTOKOL!$A:$F,6,FALSE))</f>
        <v xml:space="preserve"> </v>
      </c>
      <c r="OJ34" s="43"/>
      <c r="OK34" s="43"/>
      <c r="OL34" s="43"/>
      <c r="OM34" s="42" t="str">
        <f>IF(OK34=0," ",(VLOOKUP(OK34,PROTOKOL!$A$1:$E$29,2,FALSE))*OL34)</f>
        <v xml:space="preserve"> </v>
      </c>
      <c r="ON34" s="175" t="str">
        <f t="shared" si="36"/>
        <v xml:space="preserve"> </v>
      </c>
      <c r="OO34" s="212" t="str">
        <f>IF(OK34=0," ",VLOOKUP(OK34,PROTOKOL!$A:$E,5,FALSE))</f>
        <v xml:space="preserve"> </v>
      </c>
      <c r="OP34" s="176" t="s">
        <v>142</v>
      </c>
      <c r="OQ34" s="177" t="str">
        <f t="shared" si="177"/>
        <v xml:space="preserve"> </v>
      </c>
      <c r="OR34" s="217" t="str">
        <f>IF(OT34=0," ",VLOOKUP(OT34,PROTOKOL!$A:$F,6,FALSE))</f>
        <v xml:space="preserve"> </v>
      </c>
      <c r="OS34" s="43"/>
      <c r="OT34" s="43"/>
      <c r="OU34" s="43"/>
      <c r="OV34" s="91" t="str">
        <f>IF(OT34=0," ",(VLOOKUP(OT34,PROTOKOL!$A$1:$E$29,2,FALSE))*OU34)</f>
        <v xml:space="preserve"> </v>
      </c>
      <c r="OW34" s="175" t="str">
        <f t="shared" si="37"/>
        <v xml:space="preserve"> </v>
      </c>
      <c r="OX34" s="176" t="str">
        <f>IF(OT34=0," ",VLOOKUP(OT34,PROTOKOL!$A:$E,5,FALSE))</f>
        <v xml:space="preserve"> </v>
      </c>
      <c r="OY34" s="212" t="str">
        <f t="shared" si="195"/>
        <v xml:space="preserve"> </v>
      </c>
      <c r="OZ34" s="176">
        <f t="shared" si="123"/>
        <v>0</v>
      </c>
      <c r="PA34" s="177" t="str">
        <f t="shared" si="124"/>
        <v xml:space="preserve"> </v>
      </c>
      <c r="PC34" s="173">
        <v>4</v>
      </c>
      <c r="PD34" s="230"/>
      <c r="PE34" s="174" t="str">
        <f>IF(PG34=0," ",VLOOKUP(PG34,PROTOKOL!$A:$F,6,FALSE))</f>
        <v xml:space="preserve"> </v>
      </c>
      <c r="PF34" s="43"/>
      <c r="PG34" s="43"/>
      <c r="PH34" s="43"/>
      <c r="PI34" s="42" t="str">
        <f>IF(PG34=0," ",(VLOOKUP(PG34,PROTOKOL!$A$1:$E$29,2,FALSE))*PH34)</f>
        <v xml:space="preserve"> </v>
      </c>
      <c r="PJ34" s="175" t="str">
        <f t="shared" si="38"/>
        <v xml:space="preserve"> </v>
      </c>
      <c r="PK34" s="212" t="str">
        <f>IF(PG34=0," ",VLOOKUP(PG34,PROTOKOL!$A:$E,5,FALSE))</f>
        <v xml:space="preserve"> </v>
      </c>
      <c r="PL34" s="176" t="s">
        <v>142</v>
      </c>
      <c r="PM34" s="177" t="str">
        <f t="shared" si="178"/>
        <v xml:space="preserve"> </v>
      </c>
      <c r="PN34" s="217" t="str">
        <f>IF(PP34=0," ",VLOOKUP(PP34,PROTOKOL!$A:$F,6,FALSE))</f>
        <v xml:space="preserve"> </v>
      </c>
      <c r="PO34" s="43"/>
      <c r="PP34" s="43"/>
      <c r="PQ34" s="43"/>
      <c r="PR34" s="91" t="str">
        <f>IF(PP34=0," ",(VLOOKUP(PP34,PROTOKOL!$A$1:$E$29,2,FALSE))*PQ34)</f>
        <v xml:space="preserve"> </v>
      </c>
      <c r="PS34" s="175" t="str">
        <f t="shared" si="39"/>
        <v xml:space="preserve"> </v>
      </c>
      <c r="PT34" s="176" t="str">
        <f>IF(PP34=0," ",VLOOKUP(PP34,PROTOKOL!$A:$E,5,FALSE))</f>
        <v xml:space="preserve"> </v>
      </c>
      <c r="PU34" s="212" t="str">
        <f t="shared" si="196"/>
        <v xml:space="preserve"> </v>
      </c>
      <c r="PV34" s="176">
        <f t="shared" si="126"/>
        <v>0</v>
      </c>
      <c r="PW34" s="177" t="str">
        <f t="shared" si="127"/>
        <v xml:space="preserve"> </v>
      </c>
      <c r="PY34" s="173">
        <v>4</v>
      </c>
      <c r="PZ34" s="230"/>
      <c r="QA34" s="174" t="str">
        <f>IF(QC34=0," ",VLOOKUP(QC34,PROTOKOL!$A:$F,6,FALSE))</f>
        <v xml:space="preserve"> </v>
      </c>
      <c r="QB34" s="43"/>
      <c r="QC34" s="43"/>
      <c r="QD34" s="43"/>
      <c r="QE34" s="42" t="str">
        <f>IF(QC34=0," ",(VLOOKUP(QC34,PROTOKOL!$A$1:$E$29,2,FALSE))*QD34)</f>
        <v xml:space="preserve"> </v>
      </c>
      <c r="QF34" s="175" t="str">
        <f t="shared" si="40"/>
        <v xml:space="preserve"> </v>
      </c>
      <c r="QG34" s="212" t="str">
        <f>IF(QC34=0," ",VLOOKUP(QC34,PROTOKOL!$A:$E,5,FALSE))</f>
        <v xml:space="preserve"> </v>
      </c>
      <c r="QH34" s="176" t="s">
        <v>142</v>
      </c>
      <c r="QI34" s="177" t="str">
        <f t="shared" si="128"/>
        <v xml:space="preserve"> </v>
      </c>
      <c r="QJ34" s="217" t="str">
        <f>IF(QL34=0," ",VLOOKUP(QL34,PROTOKOL!$A:$F,6,FALSE))</f>
        <v xml:space="preserve"> </v>
      </c>
      <c r="QK34" s="43"/>
      <c r="QL34" s="43"/>
      <c r="QM34" s="43"/>
      <c r="QN34" s="91" t="str">
        <f>IF(QL34=0," ",(VLOOKUP(QL34,PROTOKOL!$A$1:$E$29,2,FALSE))*QM34)</f>
        <v xml:space="preserve"> </v>
      </c>
      <c r="QO34" s="175" t="str">
        <f t="shared" si="41"/>
        <v xml:space="preserve"> </v>
      </c>
      <c r="QP34" s="176" t="str">
        <f>IF(QL34=0," ",VLOOKUP(QL34,PROTOKOL!$A:$E,5,FALSE))</f>
        <v xml:space="preserve"> </v>
      </c>
      <c r="QQ34" s="212" t="str">
        <f t="shared" si="197"/>
        <v xml:space="preserve"> </v>
      </c>
      <c r="QR34" s="176">
        <f t="shared" si="130"/>
        <v>0</v>
      </c>
      <c r="QS34" s="177" t="str">
        <f t="shared" si="131"/>
        <v xml:space="preserve"> </v>
      </c>
      <c r="QU34" s="173">
        <v>4</v>
      </c>
      <c r="QV34" s="230"/>
      <c r="QW34" s="174" t="str">
        <f>IF(QY34=0," ",VLOOKUP(QY34,PROTOKOL!$A:$F,6,FALSE))</f>
        <v xml:space="preserve"> </v>
      </c>
      <c r="QX34" s="43"/>
      <c r="QY34" s="43"/>
      <c r="QZ34" s="43"/>
      <c r="RA34" s="42" t="str">
        <f>IF(QY34=0," ",(VLOOKUP(QY34,PROTOKOL!$A$1:$E$29,2,FALSE))*QZ34)</f>
        <v xml:space="preserve"> </v>
      </c>
      <c r="RB34" s="175" t="str">
        <f t="shared" si="42"/>
        <v xml:space="preserve"> </v>
      </c>
      <c r="RC34" s="212" t="str">
        <f>IF(QY34=0," ",VLOOKUP(QY34,PROTOKOL!$A:$E,5,FALSE))</f>
        <v xml:space="preserve"> </v>
      </c>
      <c r="RD34" s="176" t="s">
        <v>142</v>
      </c>
      <c r="RE34" s="177" t="str">
        <f t="shared" si="132"/>
        <v xml:space="preserve"> </v>
      </c>
      <c r="RF34" s="217" t="str">
        <f>IF(RH34=0," ",VLOOKUP(RH34,PROTOKOL!$A:$F,6,FALSE))</f>
        <v xml:space="preserve"> </v>
      </c>
      <c r="RG34" s="43"/>
      <c r="RH34" s="43"/>
      <c r="RI34" s="43"/>
      <c r="RJ34" s="91" t="str">
        <f>IF(RH34=0," ",(VLOOKUP(RH34,PROTOKOL!$A$1:$E$29,2,FALSE))*RI34)</f>
        <v xml:space="preserve"> </v>
      </c>
      <c r="RK34" s="175" t="str">
        <f t="shared" si="43"/>
        <v xml:space="preserve"> </v>
      </c>
      <c r="RL34" s="176" t="str">
        <f>IF(RH34=0," ",VLOOKUP(RH34,PROTOKOL!$A:$E,5,FALSE))</f>
        <v xml:space="preserve"> </v>
      </c>
      <c r="RM34" s="212" t="str">
        <f t="shared" si="198"/>
        <v xml:space="preserve"> </v>
      </c>
      <c r="RN34" s="176">
        <f t="shared" si="134"/>
        <v>0</v>
      </c>
      <c r="RO34" s="177" t="str">
        <f t="shared" si="135"/>
        <v xml:space="preserve"> </v>
      </c>
      <c r="RQ34" s="173">
        <v>4</v>
      </c>
      <c r="RR34" s="230"/>
      <c r="RS34" s="174" t="str">
        <f>IF(RU34=0," ",VLOOKUP(RU34,PROTOKOL!$A:$F,6,FALSE))</f>
        <v xml:space="preserve"> </v>
      </c>
      <c r="RT34" s="43"/>
      <c r="RU34" s="43"/>
      <c r="RV34" s="43"/>
      <c r="RW34" s="42" t="str">
        <f>IF(RU34=0," ",(VLOOKUP(RU34,PROTOKOL!$A$1:$E$29,2,FALSE))*RV34)</f>
        <v xml:space="preserve"> </v>
      </c>
      <c r="RX34" s="175" t="str">
        <f t="shared" si="44"/>
        <v xml:space="preserve"> </v>
      </c>
      <c r="RY34" s="212" t="str">
        <f>IF(RU34=0," ",VLOOKUP(RU34,PROTOKOL!$A:$E,5,FALSE))</f>
        <v xml:space="preserve"> </v>
      </c>
      <c r="RZ34" s="176" t="s">
        <v>142</v>
      </c>
      <c r="SA34" s="177" t="str">
        <f t="shared" si="179"/>
        <v xml:space="preserve"> </v>
      </c>
      <c r="SB34" s="217" t="str">
        <f>IF(SD34=0," ",VLOOKUP(SD34,PROTOKOL!$A:$F,6,FALSE))</f>
        <v xml:space="preserve"> </v>
      </c>
      <c r="SC34" s="43"/>
      <c r="SD34" s="43"/>
      <c r="SE34" s="43"/>
      <c r="SF34" s="91" t="str">
        <f>IF(SD34=0," ",(VLOOKUP(SD34,PROTOKOL!$A$1:$E$29,2,FALSE))*SE34)</f>
        <v xml:space="preserve"> </v>
      </c>
      <c r="SG34" s="175" t="str">
        <f t="shared" si="45"/>
        <v xml:space="preserve"> </v>
      </c>
      <c r="SH34" s="176" t="str">
        <f>IF(SD34=0," ",VLOOKUP(SD34,PROTOKOL!$A:$E,5,FALSE))</f>
        <v xml:space="preserve"> </v>
      </c>
      <c r="SI34" s="212" t="str">
        <f t="shared" si="199"/>
        <v xml:space="preserve"> </v>
      </c>
      <c r="SJ34" s="176">
        <f t="shared" si="137"/>
        <v>0</v>
      </c>
      <c r="SK34" s="177" t="str">
        <f t="shared" si="138"/>
        <v xml:space="preserve"> </v>
      </c>
      <c r="SM34" s="173">
        <v>4</v>
      </c>
      <c r="SN34" s="230"/>
      <c r="SO34" s="174" t="str">
        <f>IF(SQ34=0," ",VLOOKUP(SQ34,PROTOKOL!$A:$F,6,FALSE))</f>
        <v xml:space="preserve"> </v>
      </c>
      <c r="SP34" s="43"/>
      <c r="SQ34" s="43"/>
      <c r="SR34" s="43"/>
      <c r="SS34" s="42" t="str">
        <f>IF(SQ34=0," ",(VLOOKUP(SQ34,PROTOKOL!$A$1:$E$29,2,FALSE))*SR34)</f>
        <v xml:space="preserve"> </v>
      </c>
      <c r="ST34" s="175" t="str">
        <f t="shared" si="46"/>
        <v xml:space="preserve"> </v>
      </c>
      <c r="SU34" s="212" t="str">
        <f>IF(SQ34=0," ",VLOOKUP(SQ34,PROTOKOL!$A:$E,5,FALSE))</f>
        <v xml:space="preserve"> </v>
      </c>
      <c r="SV34" s="176" t="s">
        <v>142</v>
      </c>
      <c r="SW34" s="177" t="str">
        <f t="shared" si="139"/>
        <v xml:space="preserve"> </v>
      </c>
      <c r="SX34" s="217" t="str">
        <f>IF(SZ34=0," ",VLOOKUP(SZ34,PROTOKOL!$A:$F,6,FALSE))</f>
        <v xml:space="preserve"> </v>
      </c>
      <c r="SY34" s="43"/>
      <c r="SZ34" s="43"/>
      <c r="TA34" s="43"/>
      <c r="TB34" s="91" t="str">
        <f>IF(SZ34=0," ",(VLOOKUP(SZ34,PROTOKOL!$A$1:$E$29,2,FALSE))*TA34)</f>
        <v xml:space="preserve"> </v>
      </c>
      <c r="TC34" s="175" t="str">
        <f t="shared" si="47"/>
        <v xml:space="preserve"> </v>
      </c>
      <c r="TD34" s="176" t="str">
        <f>IF(SZ34=0," ",VLOOKUP(SZ34,PROTOKOL!$A:$E,5,FALSE))</f>
        <v xml:space="preserve"> </v>
      </c>
      <c r="TE34" s="212" t="str">
        <f t="shared" si="200"/>
        <v xml:space="preserve"> </v>
      </c>
      <c r="TF34" s="176">
        <f t="shared" si="141"/>
        <v>0</v>
      </c>
      <c r="TG34" s="177" t="str">
        <f t="shared" si="142"/>
        <v xml:space="preserve"> </v>
      </c>
      <c r="TI34" s="173">
        <v>4</v>
      </c>
      <c r="TJ34" s="230"/>
      <c r="TK34" s="174" t="str">
        <f>IF(TM34=0," ",VLOOKUP(TM34,PROTOKOL!$A:$F,6,FALSE))</f>
        <v xml:space="preserve"> </v>
      </c>
      <c r="TL34" s="43"/>
      <c r="TM34" s="43"/>
      <c r="TN34" s="43"/>
      <c r="TO34" s="42" t="str">
        <f>IF(TM34=0," ",(VLOOKUP(TM34,PROTOKOL!$A$1:$E$29,2,FALSE))*TN34)</f>
        <v xml:space="preserve"> </v>
      </c>
      <c r="TP34" s="175" t="str">
        <f t="shared" si="48"/>
        <v xml:space="preserve"> </v>
      </c>
      <c r="TQ34" s="212" t="str">
        <f>IF(TM34=0," ",VLOOKUP(TM34,PROTOKOL!$A:$E,5,FALSE))</f>
        <v xml:space="preserve"> </v>
      </c>
      <c r="TR34" s="176" t="s">
        <v>142</v>
      </c>
      <c r="TS34" s="177" t="str">
        <f t="shared" si="143"/>
        <v xml:space="preserve"> </v>
      </c>
      <c r="TT34" s="217" t="str">
        <f>IF(TV34=0," ",VLOOKUP(TV34,PROTOKOL!$A:$F,6,FALSE))</f>
        <v xml:space="preserve"> </v>
      </c>
      <c r="TU34" s="43"/>
      <c r="TV34" s="43"/>
      <c r="TW34" s="43"/>
      <c r="TX34" s="91" t="str">
        <f>IF(TV34=0," ",(VLOOKUP(TV34,PROTOKOL!$A$1:$E$29,2,FALSE))*TW34)</f>
        <v xml:space="preserve"> </v>
      </c>
      <c r="TY34" s="175" t="str">
        <f t="shared" si="49"/>
        <v xml:space="preserve"> </v>
      </c>
      <c r="TZ34" s="176" t="str">
        <f>IF(TV34=0," ",VLOOKUP(TV34,PROTOKOL!$A:$E,5,FALSE))</f>
        <v xml:space="preserve"> </v>
      </c>
      <c r="UA34" s="212" t="str">
        <f t="shared" si="201"/>
        <v xml:space="preserve"> </v>
      </c>
      <c r="UB34" s="176">
        <f t="shared" si="145"/>
        <v>0</v>
      </c>
      <c r="UC34" s="177" t="str">
        <f t="shared" si="146"/>
        <v xml:space="preserve"> </v>
      </c>
      <c r="UE34" s="173">
        <v>4</v>
      </c>
      <c r="UF34" s="230"/>
      <c r="UG34" s="174" t="str">
        <f>IF(UI34=0," ",VLOOKUP(UI34,PROTOKOL!$A:$F,6,FALSE))</f>
        <v xml:space="preserve"> </v>
      </c>
      <c r="UH34" s="43"/>
      <c r="UI34" s="43"/>
      <c r="UJ34" s="43"/>
      <c r="UK34" s="42" t="str">
        <f>IF(UI34=0," ",(VLOOKUP(UI34,PROTOKOL!$A$1:$E$29,2,FALSE))*UJ34)</f>
        <v xml:space="preserve"> </v>
      </c>
      <c r="UL34" s="175" t="str">
        <f t="shared" si="50"/>
        <v xml:space="preserve"> </v>
      </c>
      <c r="UM34" s="212" t="str">
        <f>IF(UI34=0," ",VLOOKUP(UI34,PROTOKOL!$A:$E,5,FALSE))</f>
        <v xml:space="preserve"> </v>
      </c>
      <c r="UN34" s="176" t="s">
        <v>142</v>
      </c>
      <c r="UO34" s="177" t="str">
        <f t="shared" si="147"/>
        <v xml:space="preserve"> </v>
      </c>
      <c r="UP34" s="217" t="str">
        <f>IF(UR34=0," ",VLOOKUP(UR34,PROTOKOL!$A:$F,6,FALSE))</f>
        <v xml:space="preserve"> </v>
      </c>
      <c r="UQ34" s="43"/>
      <c r="UR34" s="43"/>
      <c r="US34" s="43"/>
      <c r="UT34" s="91" t="str">
        <f>IF(UR34=0," ",(VLOOKUP(UR34,PROTOKOL!$A$1:$E$29,2,FALSE))*US34)</f>
        <v xml:space="preserve"> </v>
      </c>
      <c r="UU34" s="175" t="str">
        <f t="shared" si="51"/>
        <v xml:space="preserve"> </v>
      </c>
      <c r="UV34" s="176" t="str">
        <f>IF(UR34=0," ",VLOOKUP(UR34,PROTOKOL!$A:$E,5,FALSE))</f>
        <v xml:space="preserve"> </v>
      </c>
      <c r="UW34" s="212" t="str">
        <f t="shared" si="202"/>
        <v xml:space="preserve"> </v>
      </c>
      <c r="UX34" s="176">
        <f t="shared" si="149"/>
        <v>0</v>
      </c>
      <c r="UY34" s="177" t="str">
        <f t="shared" si="150"/>
        <v xml:space="preserve"> </v>
      </c>
      <c r="VA34" s="173">
        <v>4</v>
      </c>
      <c r="VB34" s="230"/>
      <c r="VC34" s="174" t="str">
        <f>IF(VE34=0," ",VLOOKUP(VE34,PROTOKOL!$A:$F,6,FALSE))</f>
        <v xml:space="preserve"> </v>
      </c>
      <c r="VD34" s="43"/>
      <c r="VE34" s="43"/>
      <c r="VF34" s="43"/>
      <c r="VG34" s="42" t="str">
        <f>IF(VE34=0," ",(VLOOKUP(VE34,PROTOKOL!$A$1:$E$29,2,FALSE))*VF34)</f>
        <v xml:space="preserve"> </v>
      </c>
      <c r="VH34" s="175" t="str">
        <f t="shared" si="52"/>
        <v xml:space="preserve"> </v>
      </c>
      <c r="VI34" s="212" t="str">
        <f>IF(VE34=0," ",VLOOKUP(VE34,PROTOKOL!$A:$E,5,FALSE))</f>
        <v xml:space="preserve"> </v>
      </c>
      <c r="VJ34" s="176" t="s">
        <v>142</v>
      </c>
      <c r="VK34" s="177" t="str">
        <f t="shared" si="151"/>
        <v xml:space="preserve"> </v>
      </c>
      <c r="VL34" s="217" t="str">
        <f>IF(VN34=0," ",VLOOKUP(VN34,PROTOKOL!$A:$F,6,FALSE))</f>
        <v xml:space="preserve"> </v>
      </c>
      <c r="VM34" s="43"/>
      <c r="VN34" s="43"/>
      <c r="VO34" s="43"/>
      <c r="VP34" s="91" t="str">
        <f>IF(VN34=0," ",(VLOOKUP(VN34,PROTOKOL!$A$1:$E$29,2,FALSE))*VO34)</f>
        <v xml:space="preserve"> </v>
      </c>
      <c r="VQ34" s="175" t="str">
        <f t="shared" si="53"/>
        <v xml:space="preserve"> </v>
      </c>
      <c r="VR34" s="176" t="str">
        <f>IF(VN34=0," ",VLOOKUP(VN34,PROTOKOL!$A:$E,5,FALSE))</f>
        <v xml:space="preserve"> </v>
      </c>
      <c r="VS34" s="212" t="str">
        <f t="shared" si="203"/>
        <v xml:space="preserve"> </v>
      </c>
      <c r="VT34" s="176">
        <f t="shared" si="153"/>
        <v>0</v>
      </c>
      <c r="VU34" s="177" t="str">
        <f t="shared" si="154"/>
        <v xml:space="preserve"> </v>
      </c>
      <c r="VW34" s="173">
        <v>4</v>
      </c>
      <c r="VX34" s="230"/>
      <c r="VY34" s="174" t="str">
        <f>IF(WA34=0," ",VLOOKUP(WA34,PROTOKOL!$A:$F,6,FALSE))</f>
        <v xml:space="preserve"> </v>
      </c>
      <c r="VZ34" s="43"/>
      <c r="WA34" s="43"/>
      <c r="WB34" s="43"/>
      <c r="WC34" s="42" t="str">
        <f>IF(WA34=0," ",(VLOOKUP(WA34,PROTOKOL!$A$1:$E$29,2,FALSE))*WB34)</f>
        <v xml:space="preserve"> </v>
      </c>
      <c r="WD34" s="175" t="str">
        <f t="shared" si="54"/>
        <v xml:space="preserve"> </v>
      </c>
      <c r="WE34" s="212" t="str">
        <f>IF(WA34=0," ",VLOOKUP(WA34,PROTOKOL!$A:$E,5,FALSE))</f>
        <v xml:space="preserve"> </v>
      </c>
      <c r="WF34" s="176" t="s">
        <v>142</v>
      </c>
      <c r="WG34" s="177" t="str">
        <f t="shared" si="155"/>
        <v xml:space="preserve"> </v>
      </c>
      <c r="WH34" s="217" t="str">
        <f>IF(WJ34=0," ",VLOOKUP(WJ34,PROTOKOL!$A:$F,6,FALSE))</f>
        <v xml:space="preserve"> </v>
      </c>
      <c r="WI34" s="43"/>
      <c r="WJ34" s="43"/>
      <c r="WK34" s="43"/>
      <c r="WL34" s="91" t="str">
        <f>IF(WJ34=0," ",(VLOOKUP(WJ34,PROTOKOL!$A$1:$E$29,2,FALSE))*WK34)</f>
        <v xml:space="preserve"> </v>
      </c>
      <c r="WM34" s="175" t="str">
        <f t="shared" si="55"/>
        <v xml:space="preserve"> </v>
      </c>
      <c r="WN34" s="176" t="str">
        <f>IF(WJ34=0," ",VLOOKUP(WJ34,PROTOKOL!$A:$E,5,FALSE))</f>
        <v xml:space="preserve"> </v>
      </c>
      <c r="WO34" s="212" t="str">
        <f t="shared" si="204"/>
        <v xml:space="preserve"> </v>
      </c>
      <c r="WP34" s="176">
        <f t="shared" si="157"/>
        <v>0</v>
      </c>
      <c r="WQ34" s="177" t="str">
        <f t="shared" si="158"/>
        <v xml:space="preserve"> </v>
      </c>
      <c r="WS34" s="173">
        <v>4</v>
      </c>
      <c r="WT34" s="230"/>
      <c r="WU34" s="174" t="str">
        <f>IF(WW34=0," ",VLOOKUP(WW34,PROTOKOL!$A:$F,6,FALSE))</f>
        <v xml:space="preserve"> </v>
      </c>
      <c r="WV34" s="43"/>
      <c r="WW34" s="43"/>
      <c r="WX34" s="43"/>
      <c r="WY34" s="42" t="str">
        <f>IF(WW34=0," ",(VLOOKUP(WW34,PROTOKOL!$A$1:$E$29,2,FALSE))*WX34)</f>
        <v xml:space="preserve"> </v>
      </c>
      <c r="WZ34" s="175" t="str">
        <f t="shared" si="56"/>
        <v xml:space="preserve"> </v>
      </c>
      <c r="XA34" s="212" t="str">
        <f>IF(WW34=0," ",VLOOKUP(WW34,PROTOKOL!$A:$E,5,FALSE))</f>
        <v xml:space="preserve"> </v>
      </c>
      <c r="XB34" s="176" t="s">
        <v>142</v>
      </c>
      <c r="XC34" s="177" t="str">
        <f t="shared" si="159"/>
        <v xml:space="preserve"> </v>
      </c>
      <c r="XD34" s="217" t="str">
        <f>IF(XF34=0," ",VLOOKUP(XF34,PROTOKOL!$A:$F,6,FALSE))</f>
        <v xml:space="preserve"> </v>
      </c>
      <c r="XE34" s="43"/>
      <c r="XF34" s="43"/>
      <c r="XG34" s="43"/>
      <c r="XH34" s="91" t="str">
        <f>IF(XF34=0," ",(VLOOKUP(XF34,PROTOKOL!$A$1:$E$29,2,FALSE))*XG34)</f>
        <v xml:space="preserve"> </v>
      </c>
      <c r="XI34" s="175" t="str">
        <f t="shared" si="57"/>
        <v xml:space="preserve"> </v>
      </c>
      <c r="XJ34" s="176" t="str">
        <f>IF(XF34=0," ",VLOOKUP(XF34,PROTOKOL!$A:$E,5,FALSE))</f>
        <v xml:space="preserve"> </v>
      </c>
      <c r="XK34" s="212" t="str">
        <f t="shared" si="205"/>
        <v xml:space="preserve"> </v>
      </c>
      <c r="XL34" s="176">
        <f t="shared" si="161"/>
        <v>0</v>
      </c>
      <c r="XM34" s="177" t="str">
        <f t="shared" si="162"/>
        <v xml:space="preserve"> </v>
      </c>
      <c r="XO34" s="173">
        <v>4</v>
      </c>
      <c r="XP34" s="230"/>
      <c r="XQ34" s="174" t="str">
        <f>IF(XS34=0," ",VLOOKUP(XS34,PROTOKOL!$A:$F,6,FALSE))</f>
        <v xml:space="preserve"> </v>
      </c>
      <c r="XR34" s="43"/>
      <c r="XS34" s="43"/>
      <c r="XT34" s="43"/>
      <c r="XU34" s="42" t="str">
        <f>IF(XS34=0," ",(VLOOKUP(XS34,PROTOKOL!$A$1:$E$29,2,FALSE))*XT34)</f>
        <v xml:space="preserve"> </v>
      </c>
      <c r="XV34" s="175" t="str">
        <f t="shared" si="58"/>
        <v xml:space="preserve"> </v>
      </c>
      <c r="XW34" s="212" t="str">
        <f>IF(XS34=0," ",VLOOKUP(XS34,PROTOKOL!$A:$E,5,FALSE))</f>
        <v xml:space="preserve"> </v>
      </c>
      <c r="XX34" s="176" t="s">
        <v>142</v>
      </c>
      <c r="XY34" s="177" t="str">
        <f t="shared" si="163"/>
        <v xml:space="preserve"> </v>
      </c>
      <c r="XZ34" s="217" t="str">
        <f>IF(YB34=0," ",VLOOKUP(YB34,PROTOKOL!$A:$F,6,FALSE))</f>
        <v xml:space="preserve"> </v>
      </c>
      <c r="YA34" s="43"/>
      <c r="YB34" s="43"/>
      <c r="YC34" s="43"/>
      <c r="YD34" s="91" t="str">
        <f>IF(YB34=0," ",(VLOOKUP(YB34,PROTOKOL!$A$1:$E$29,2,FALSE))*YC34)</f>
        <v xml:space="preserve"> </v>
      </c>
      <c r="YE34" s="175" t="str">
        <f t="shared" si="59"/>
        <v xml:space="preserve"> </v>
      </c>
      <c r="YF34" s="176" t="str">
        <f>IF(YB34=0," ",VLOOKUP(YB34,PROTOKOL!$A:$E,5,FALSE))</f>
        <v xml:space="preserve"> </v>
      </c>
      <c r="YG34" s="212" t="str">
        <f t="shared" si="206"/>
        <v xml:space="preserve"> </v>
      </c>
      <c r="YH34" s="176">
        <f t="shared" si="165"/>
        <v>0</v>
      </c>
      <c r="YI34" s="177" t="str">
        <f t="shared" si="166"/>
        <v xml:space="preserve"> </v>
      </c>
    </row>
    <row r="35" spans="1:659" ht="13.8">
      <c r="A35" s="173">
        <v>5</v>
      </c>
      <c r="B35" s="231">
        <v>5</v>
      </c>
      <c r="C35" s="174" t="str">
        <f>IF(E35=0," ",VLOOKUP(E35,PROTOKOL!$A:$F,6,FALSE))</f>
        <v>ÜRÜN KONTROL</v>
      </c>
      <c r="D35" s="43">
        <v>1</v>
      </c>
      <c r="E35" s="43">
        <v>20</v>
      </c>
      <c r="F35" s="43">
        <v>7.5</v>
      </c>
      <c r="G35" s="42">
        <f>IF(E35=0," ",(VLOOKUP(E35,PROTOKOL!$A$1:$E$29,2,FALSE))*F35)</f>
        <v>0</v>
      </c>
      <c r="H35" s="175">
        <f t="shared" si="0"/>
        <v>1</v>
      </c>
      <c r="I35" s="212" t="e">
        <f>IF(E35=0," ",VLOOKUP(E35,PROTOKOL!$A:$E,5,FALSE))</f>
        <v>#DIV/0!</v>
      </c>
      <c r="J35" s="176" t="s">
        <v>142</v>
      </c>
      <c r="K35" s="177" t="e">
        <f>IF(E35=0," ",(I35*H35))/7.5*7.5</f>
        <v>#DIV/0!</v>
      </c>
      <c r="L35" s="217" t="str">
        <f>IF(N35=0," ",VLOOKUP(N35,PROTOKOL!$A:$F,6,FALSE))</f>
        <v xml:space="preserve"> </v>
      </c>
      <c r="M35" s="43"/>
      <c r="N35" s="43"/>
      <c r="O35" s="43"/>
      <c r="P35" s="91" t="str">
        <f>IF(N35=0," ",(VLOOKUP(N35,PROTOKOL!$A$1:$E$29,2,FALSE))*O35)</f>
        <v xml:space="preserve"> </v>
      </c>
      <c r="Q35" s="175" t="str">
        <f t="shared" si="1"/>
        <v xml:space="preserve"> </v>
      </c>
      <c r="R35" s="176" t="str">
        <f>IF(N35=0," ",VLOOKUP(N35,PROTOKOL!$A:$E,5,FALSE))</f>
        <v xml:space="preserve"> </v>
      </c>
      <c r="S35" s="212" t="str">
        <f t="shared" si="61"/>
        <v xml:space="preserve"> </v>
      </c>
      <c r="T35" s="176">
        <f t="shared" si="62"/>
        <v>0</v>
      </c>
      <c r="U35" s="177" t="str">
        <f t="shared" si="63"/>
        <v xml:space="preserve"> </v>
      </c>
      <c r="W35" s="173">
        <v>5</v>
      </c>
      <c r="X35" s="231">
        <v>5</v>
      </c>
      <c r="Y35" s="174" t="str">
        <f>IF(AA35=0," ",VLOOKUP(AA35,PROTOKOL!$A:$F,6,FALSE))</f>
        <v>SIZDIRMAZLIK TAMİR</v>
      </c>
      <c r="Z35" s="43">
        <v>139</v>
      </c>
      <c r="AA35" s="43">
        <v>12</v>
      </c>
      <c r="AB35" s="43">
        <v>5</v>
      </c>
      <c r="AC35" s="42">
        <f>IF(AA35=0," ",(VLOOKUP(AA35,PROTOKOL!$A$1:$E$29,2,FALSE))*AB35)</f>
        <v>52</v>
      </c>
      <c r="AD35" s="175">
        <f t="shared" si="2"/>
        <v>87</v>
      </c>
      <c r="AE35" s="212">
        <f>IF(AA35=0," ",VLOOKUP(AA35,PROTOKOL!$A:$E,5,FALSE))</f>
        <v>0.8561438988095238</v>
      </c>
      <c r="AF35" s="176" t="s">
        <v>142</v>
      </c>
      <c r="AG35" s="177">
        <f t="shared" si="167"/>
        <v>74.484519196428565</v>
      </c>
      <c r="AH35" s="217" t="str">
        <f>IF(AJ35=0," ",VLOOKUP(AJ35,PROTOKOL!$A:$F,6,FALSE))</f>
        <v>SIZDIRMAZLIK TAMİR</v>
      </c>
      <c r="AI35" s="43">
        <v>70</v>
      </c>
      <c r="AJ35" s="43">
        <v>12</v>
      </c>
      <c r="AK35" s="43">
        <v>3.5</v>
      </c>
      <c r="AL35" s="91">
        <f>IF(AJ35=0," ",(VLOOKUP(AJ35,PROTOKOL!$A$1:$E$29,2,FALSE))*AK35)</f>
        <v>36.4</v>
      </c>
      <c r="AM35" s="175">
        <f t="shared" si="3"/>
        <v>33.6</v>
      </c>
      <c r="AN35" s="176">
        <f>IF(AJ35=0," ",VLOOKUP(AJ35,PROTOKOL!$A:$E,5,FALSE))</f>
        <v>0.8561438988095238</v>
      </c>
      <c r="AO35" s="212">
        <f t="shared" si="180"/>
        <v>28.766435000000001</v>
      </c>
      <c r="AP35" s="176">
        <f t="shared" si="65"/>
        <v>7</v>
      </c>
      <c r="AQ35" s="177">
        <f t="shared" si="66"/>
        <v>57.532870000000003</v>
      </c>
      <c r="AS35" s="173">
        <v>5</v>
      </c>
      <c r="AT35" s="231">
        <v>5</v>
      </c>
      <c r="AU35" s="174" t="str">
        <f>IF(AW35=0," ",VLOOKUP(AW35,PROTOKOL!$A:$F,6,FALSE))</f>
        <v>VAKUM TEST</v>
      </c>
      <c r="AV35" s="43">
        <v>230</v>
      </c>
      <c r="AW35" s="43">
        <v>4</v>
      </c>
      <c r="AX35" s="43">
        <v>7.5</v>
      </c>
      <c r="AY35" s="42">
        <f>IF(AW35=0," ",(VLOOKUP(AW35,PROTOKOL!$A$1:$E$29,2,FALSE))*AX35)</f>
        <v>150</v>
      </c>
      <c r="AZ35" s="175">
        <f t="shared" si="4"/>
        <v>80</v>
      </c>
      <c r="BA35" s="212">
        <f>IF(AW35=0," ",VLOOKUP(AW35,PROTOKOL!$A:$E,5,FALSE))</f>
        <v>0.44947554687499996</v>
      </c>
      <c r="BB35" s="176" t="s">
        <v>142</v>
      </c>
      <c r="BC35" s="177">
        <f t="shared" si="168"/>
        <v>35.958043749999995</v>
      </c>
      <c r="BD35" s="217" t="str">
        <f>IF(BF35=0," ",VLOOKUP(BF35,PROTOKOL!$A:$F,6,FALSE))</f>
        <v xml:space="preserve"> </v>
      </c>
      <c r="BE35" s="43"/>
      <c r="BF35" s="43"/>
      <c r="BG35" s="43"/>
      <c r="BH35" s="91" t="str">
        <f>IF(BF35=0," ",(VLOOKUP(BF35,PROTOKOL!$A$1:$E$29,2,FALSE))*BG35)</f>
        <v xml:space="preserve"> </v>
      </c>
      <c r="BI35" s="175" t="str">
        <f t="shared" si="5"/>
        <v xml:space="preserve"> </v>
      </c>
      <c r="BJ35" s="176" t="str">
        <f>IF(BF35=0," ",VLOOKUP(BF35,PROTOKOL!$A:$E,5,FALSE))</f>
        <v xml:space="preserve"> </v>
      </c>
      <c r="BK35" s="212" t="str">
        <f t="shared" si="181"/>
        <v xml:space="preserve"> </v>
      </c>
      <c r="BL35" s="176">
        <f t="shared" si="67"/>
        <v>0</v>
      </c>
      <c r="BM35" s="177" t="str">
        <f t="shared" si="68"/>
        <v xml:space="preserve"> </v>
      </c>
      <c r="BO35" s="173">
        <v>5</v>
      </c>
      <c r="BP35" s="231">
        <v>5</v>
      </c>
      <c r="BQ35" s="174" t="s">
        <v>36</v>
      </c>
      <c r="BR35" s="43"/>
      <c r="BS35" s="43"/>
      <c r="BT35" s="43"/>
      <c r="BU35" s="42" t="str">
        <f>IF(BS35=0," ",(VLOOKUP(BS35,PROTOKOL!$A$1:$E$29,2,FALSE))*BT35)</f>
        <v xml:space="preserve"> </v>
      </c>
      <c r="BV35" s="175" t="str">
        <f t="shared" si="6"/>
        <v xml:space="preserve"> </v>
      </c>
      <c r="BW35" s="212" t="str">
        <f>IF(BS35=0," ",VLOOKUP(BS35,PROTOKOL!$A:$E,5,FALSE))</f>
        <v xml:space="preserve"> </v>
      </c>
      <c r="BX35" s="176" t="s">
        <v>142</v>
      </c>
      <c r="BY35" s="177" t="str">
        <f t="shared" si="170"/>
        <v xml:space="preserve"> </v>
      </c>
      <c r="BZ35" s="217" t="str">
        <f>IF(CB35=0," ",VLOOKUP(CB35,PROTOKOL!$A:$F,6,FALSE))</f>
        <v xml:space="preserve"> </v>
      </c>
      <c r="CA35" s="43"/>
      <c r="CB35" s="43"/>
      <c r="CC35" s="43"/>
      <c r="CD35" s="91" t="str">
        <f>IF(CB35=0," ",(VLOOKUP(CB35,PROTOKOL!$A$1:$E$29,2,FALSE))*CC35)</f>
        <v xml:space="preserve"> </v>
      </c>
      <c r="CE35" s="175" t="str">
        <f t="shared" si="7"/>
        <v xml:space="preserve"> </v>
      </c>
      <c r="CF35" s="176" t="str">
        <f>IF(CB35=0," ",VLOOKUP(CB35,PROTOKOL!$A:$E,5,FALSE))</f>
        <v xml:space="preserve"> </v>
      </c>
      <c r="CG35" s="212" t="str">
        <f t="shared" si="207"/>
        <v xml:space="preserve"> </v>
      </c>
      <c r="CH35" s="176">
        <f t="shared" si="70"/>
        <v>0</v>
      </c>
      <c r="CI35" s="177" t="str">
        <f t="shared" si="71"/>
        <v xml:space="preserve"> </v>
      </c>
      <c r="CK35" s="173">
        <v>5</v>
      </c>
      <c r="CL35" s="231">
        <v>5</v>
      </c>
      <c r="CM35" s="174" t="s">
        <v>36</v>
      </c>
      <c r="CN35" s="43"/>
      <c r="CO35" s="43"/>
      <c r="CP35" s="43"/>
      <c r="CQ35" s="42" t="str">
        <f>IF(CO35=0," ",(VLOOKUP(CO35,PROTOKOL!$A$1:$E$29,2,FALSE))*CP35)</f>
        <v xml:space="preserve"> </v>
      </c>
      <c r="CR35" s="175" t="str">
        <f t="shared" si="8"/>
        <v xml:space="preserve"> </v>
      </c>
      <c r="CS35" s="212" t="str">
        <f>IF(CO35=0," ",VLOOKUP(CO35,PROTOKOL!$A:$E,5,FALSE))</f>
        <v xml:space="preserve"> </v>
      </c>
      <c r="CT35" s="176" t="s">
        <v>142</v>
      </c>
      <c r="CU35" s="177" t="str">
        <f t="shared" si="171"/>
        <v xml:space="preserve"> </v>
      </c>
      <c r="CV35" s="217" t="str">
        <f>IF(CX35=0," ",VLOOKUP(CX35,PROTOKOL!$A:$F,6,FALSE))</f>
        <v xml:space="preserve"> </v>
      </c>
      <c r="CW35" s="43"/>
      <c r="CX35" s="43"/>
      <c r="CY35" s="43"/>
      <c r="CZ35" s="91" t="str">
        <f>IF(CX35=0," ",(VLOOKUP(CX35,PROTOKOL!$A$1:$E$29,2,FALSE))*CY35)</f>
        <v xml:space="preserve"> </v>
      </c>
      <c r="DA35" s="175" t="str">
        <f t="shared" si="9"/>
        <v xml:space="preserve"> </v>
      </c>
      <c r="DB35" s="176" t="str">
        <f>IF(CX35=0," ",VLOOKUP(CX35,PROTOKOL!$A:$E,5,FALSE))</f>
        <v xml:space="preserve"> </v>
      </c>
      <c r="DC35" s="212" t="str">
        <f t="shared" si="182"/>
        <v xml:space="preserve"> </v>
      </c>
      <c r="DD35" s="176">
        <f t="shared" si="73"/>
        <v>0</v>
      </c>
      <c r="DE35" s="177" t="str">
        <f t="shared" si="74"/>
        <v xml:space="preserve"> </v>
      </c>
      <c r="DG35" s="173">
        <v>5</v>
      </c>
      <c r="DH35" s="231">
        <v>5</v>
      </c>
      <c r="DI35" s="174" t="str">
        <f>IF(DK35=0," ",VLOOKUP(DK35,PROTOKOL!$A:$F,6,FALSE))</f>
        <v>FORKLİFT OPERATÖRÜ</v>
      </c>
      <c r="DJ35" s="43">
        <v>1</v>
      </c>
      <c r="DK35" s="43">
        <v>14</v>
      </c>
      <c r="DL35" s="43">
        <v>7.5</v>
      </c>
      <c r="DM35" s="42">
        <f>IF(DK35=0," ",(VLOOKUP(DK35,PROTOKOL!$A$1:$E$29,2,FALSE))*DL35)</f>
        <v>0</v>
      </c>
      <c r="DN35" s="175">
        <f t="shared" si="10"/>
        <v>1</v>
      </c>
      <c r="DO35" s="212">
        <f>IF(DK35=0," ",VLOOKUP(DK35,PROTOKOL!$A:$E,5,FALSE))</f>
        <v>7.5</v>
      </c>
      <c r="DP35" s="176" t="s">
        <v>142</v>
      </c>
      <c r="DQ35" s="177">
        <f>IF(DK35=0," ",(DO35*DN35))/7.5*7.5</f>
        <v>7.5</v>
      </c>
      <c r="DR35" s="217" t="str">
        <f>IF(DT35=0," ",VLOOKUP(DT35,PROTOKOL!$A:$F,6,FALSE))</f>
        <v xml:space="preserve"> </v>
      </c>
      <c r="DS35" s="43"/>
      <c r="DT35" s="43"/>
      <c r="DU35" s="43"/>
      <c r="DV35" s="91" t="str">
        <f>IF(DT35=0," ",(VLOOKUP(DT35,PROTOKOL!$A$1:$E$29,2,FALSE))*DU35)</f>
        <v xml:space="preserve"> </v>
      </c>
      <c r="DW35" s="175" t="str">
        <f t="shared" si="11"/>
        <v xml:space="preserve"> </v>
      </c>
      <c r="DX35" s="176" t="str">
        <f>IF(DT35=0," ",VLOOKUP(DT35,PROTOKOL!$A:$E,5,FALSE))</f>
        <v xml:space="preserve"> </v>
      </c>
      <c r="DY35" s="212" t="str">
        <f t="shared" si="183"/>
        <v xml:space="preserve"> </v>
      </c>
      <c r="DZ35" s="176">
        <f t="shared" si="77"/>
        <v>0</v>
      </c>
      <c r="EA35" s="177" t="str">
        <f t="shared" si="78"/>
        <v xml:space="preserve"> </v>
      </c>
      <c r="EC35" s="173">
        <v>5</v>
      </c>
      <c r="ED35" s="231">
        <v>5</v>
      </c>
      <c r="EE35" s="174" t="s">
        <v>36</v>
      </c>
      <c r="EF35" s="43"/>
      <c r="EG35" s="43"/>
      <c r="EH35" s="43"/>
      <c r="EI35" s="42" t="str">
        <f>IF(EG35=0," ",(VLOOKUP(EG35,PROTOKOL!$A$1:$E$29,2,FALSE))*EH35)</f>
        <v xml:space="preserve"> </v>
      </c>
      <c r="EJ35" s="175" t="str">
        <f t="shared" si="12"/>
        <v xml:space="preserve"> </v>
      </c>
      <c r="EK35" s="212" t="str">
        <f>IF(EG35=0," ",VLOOKUP(EG35,PROTOKOL!$A:$E,5,FALSE))</f>
        <v xml:space="preserve"> </v>
      </c>
      <c r="EL35" s="176" t="s">
        <v>142</v>
      </c>
      <c r="EM35" s="177" t="str">
        <f t="shared" si="79"/>
        <v xml:space="preserve"> </v>
      </c>
      <c r="EN35" s="217" t="str">
        <f>IF(EP35=0," ",VLOOKUP(EP35,PROTOKOL!$A:$F,6,FALSE))</f>
        <v xml:space="preserve"> </v>
      </c>
      <c r="EO35" s="43"/>
      <c r="EP35" s="43"/>
      <c r="EQ35" s="43"/>
      <c r="ER35" s="91" t="str">
        <f>IF(EP35=0," ",(VLOOKUP(EP35,PROTOKOL!$A$1:$E$29,2,FALSE))*EQ35)</f>
        <v xml:space="preserve"> </v>
      </c>
      <c r="ES35" s="175" t="str">
        <f t="shared" si="13"/>
        <v xml:space="preserve"> </v>
      </c>
      <c r="ET35" s="176" t="str">
        <f>IF(EP35=0," ",VLOOKUP(EP35,PROTOKOL!$A:$E,5,FALSE))</f>
        <v xml:space="preserve"> </v>
      </c>
      <c r="EU35" s="212" t="str">
        <f t="shared" si="184"/>
        <v xml:space="preserve"> </v>
      </c>
      <c r="EV35" s="176">
        <f t="shared" si="81"/>
        <v>0</v>
      </c>
      <c r="EW35" s="177" t="str">
        <f t="shared" si="82"/>
        <v xml:space="preserve"> </v>
      </c>
      <c r="EY35" s="173">
        <v>5</v>
      </c>
      <c r="EZ35" s="231">
        <v>5</v>
      </c>
      <c r="FA35" s="174" t="str">
        <f>IF(FC35=0," ",VLOOKUP(FC35,PROTOKOL!$A:$F,6,FALSE))</f>
        <v>VAKUM TEST</v>
      </c>
      <c r="FB35" s="43">
        <v>232</v>
      </c>
      <c r="FC35" s="43">
        <v>4</v>
      </c>
      <c r="FD35" s="43">
        <v>7.5</v>
      </c>
      <c r="FE35" s="42">
        <f>IF(FC35=0," ",(VLOOKUP(FC35,PROTOKOL!$A$1:$E$29,2,FALSE))*FD35)</f>
        <v>150</v>
      </c>
      <c r="FF35" s="175">
        <f t="shared" si="14"/>
        <v>82</v>
      </c>
      <c r="FG35" s="212">
        <f>IF(FC35=0," ",VLOOKUP(FC35,PROTOKOL!$A:$E,5,FALSE))</f>
        <v>0.44947554687499996</v>
      </c>
      <c r="FH35" s="176" t="s">
        <v>142</v>
      </c>
      <c r="FI35" s="177">
        <f t="shared" si="83"/>
        <v>36.856994843749995</v>
      </c>
      <c r="FJ35" s="217" t="str">
        <f>IF(FL35=0," ",VLOOKUP(FL35,PROTOKOL!$A:$F,6,FALSE))</f>
        <v xml:space="preserve"> </v>
      </c>
      <c r="FK35" s="43"/>
      <c r="FL35" s="43"/>
      <c r="FM35" s="43"/>
      <c r="FN35" s="91" t="str">
        <f>IF(FL35=0," ",(VLOOKUP(FL35,PROTOKOL!$A$1:$E$29,2,FALSE))*FM35)</f>
        <v xml:space="preserve"> </v>
      </c>
      <c r="FO35" s="175" t="str">
        <f t="shared" si="15"/>
        <v xml:space="preserve"> </v>
      </c>
      <c r="FP35" s="176" t="str">
        <f>IF(FL35=0," ",VLOOKUP(FL35,PROTOKOL!$A:$E,5,FALSE))</f>
        <v xml:space="preserve"> </v>
      </c>
      <c r="FQ35" s="212" t="str">
        <f t="shared" si="185"/>
        <v xml:space="preserve"> </v>
      </c>
      <c r="FR35" s="176">
        <f t="shared" si="85"/>
        <v>0</v>
      </c>
      <c r="FS35" s="177" t="str">
        <f t="shared" si="86"/>
        <v xml:space="preserve"> </v>
      </c>
      <c r="FU35" s="173">
        <v>5</v>
      </c>
      <c r="FV35" s="231">
        <v>5</v>
      </c>
      <c r="FW35" s="174" t="s">
        <v>36</v>
      </c>
      <c r="FX35" s="43"/>
      <c r="FY35" s="43"/>
      <c r="FZ35" s="43"/>
      <c r="GA35" s="42" t="str">
        <f>IF(FY35=0," ",(VLOOKUP(FY35,PROTOKOL!$A$1:$E$29,2,FALSE))*FZ35)</f>
        <v xml:space="preserve"> </v>
      </c>
      <c r="GB35" s="175" t="str">
        <f t="shared" si="16"/>
        <v xml:space="preserve"> </v>
      </c>
      <c r="GC35" s="212" t="str">
        <f>IF(FY35=0," ",VLOOKUP(FY35,PROTOKOL!$A:$E,5,FALSE))</f>
        <v xml:space="preserve"> </v>
      </c>
      <c r="GD35" s="176" t="s">
        <v>142</v>
      </c>
      <c r="GE35" s="177" t="str">
        <f t="shared" si="87"/>
        <v xml:space="preserve"> </v>
      </c>
      <c r="GF35" s="217" t="str">
        <f>IF(GH35=0," ",VLOOKUP(GH35,PROTOKOL!$A:$F,6,FALSE))</f>
        <v xml:space="preserve"> </v>
      </c>
      <c r="GG35" s="43"/>
      <c r="GH35" s="43"/>
      <c r="GI35" s="43"/>
      <c r="GJ35" s="91" t="str">
        <f>IF(GH35=0," ",(VLOOKUP(GH35,PROTOKOL!$A$1:$E$29,2,FALSE))*GI35)</f>
        <v xml:space="preserve"> </v>
      </c>
      <c r="GK35" s="175" t="str">
        <f t="shared" si="17"/>
        <v xml:space="preserve"> </v>
      </c>
      <c r="GL35" s="176" t="str">
        <f>IF(GH35=0," ",VLOOKUP(GH35,PROTOKOL!$A:$E,5,FALSE))</f>
        <v xml:space="preserve"> </v>
      </c>
      <c r="GM35" s="212" t="str">
        <f t="shared" si="186"/>
        <v xml:space="preserve"> </v>
      </c>
      <c r="GN35" s="176">
        <f t="shared" si="89"/>
        <v>0</v>
      </c>
      <c r="GO35" s="177" t="str">
        <f t="shared" si="90"/>
        <v xml:space="preserve"> </v>
      </c>
      <c r="GQ35" s="173">
        <v>5</v>
      </c>
      <c r="GR35" s="231">
        <v>5</v>
      </c>
      <c r="GS35" s="174" t="str">
        <f>IF(GU35=0," ",VLOOKUP(GU35,PROTOKOL!$A:$F,6,FALSE))</f>
        <v>ÜRÜN KONTROL</v>
      </c>
      <c r="GT35" s="43">
        <v>1</v>
      </c>
      <c r="GU35" s="43">
        <v>20</v>
      </c>
      <c r="GV35" s="43">
        <v>7.5</v>
      </c>
      <c r="GW35" s="42">
        <f>IF(GU35=0," ",(VLOOKUP(GU35,PROTOKOL!$A$1:$E$29,2,FALSE))*GV35)</f>
        <v>0</v>
      </c>
      <c r="GX35" s="175">
        <f t="shared" si="18"/>
        <v>1</v>
      </c>
      <c r="GY35" s="212" t="e">
        <f>IF(GU35=0," ",VLOOKUP(GU35,PROTOKOL!$A:$E,5,FALSE))</f>
        <v>#DIV/0!</v>
      </c>
      <c r="GZ35" s="176" t="s">
        <v>142</v>
      </c>
      <c r="HA35" s="177" t="e">
        <f>IF(GU35=0," ",(GY35*GX35))/7.5*7.5</f>
        <v>#DIV/0!</v>
      </c>
      <c r="HB35" s="217" t="str">
        <f>IF(HD35=0," ",VLOOKUP(HD35,PROTOKOL!$A:$F,6,FALSE))</f>
        <v>ÜRÜN KONTROL</v>
      </c>
      <c r="HC35" s="43">
        <v>1</v>
      </c>
      <c r="HD35" s="43">
        <v>20</v>
      </c>
      <c r="HE35" s="43">
        <v>2.5</v>
      </c>
      <c r="HF35" s="91">
        <f>IF(HD35=0," ",(VLOOKUP(HD35,PROTOKOL!$A$1:$E$29,2,FALSE))*HE35)</f>
        <v>0</v>
      </c>
      <c r="HG35" s="175">
        <f t="shared" si="19"/>
        <v>1</v>
      </c>
      <c r="HH35" s="176" t="e">
        <f>IF(HD35=0," ",VLOOKUP(HD35,PROTOKOL!$A:$E,5,FALSE))</f>
        <v>#DIV/0!</v>
      </c>
      <c r="HI35" s="212" t="e">
        <f>IF(HD35=0," ",(HG35*HH35))/7.5*2.5</f>
        <v>#DIV/0!</v>
      </c>
      <c r="HJ35" s="176">
        <f t="shared" si="92"/>
        <v>5</v>
      </c>
      <c r="HK35" s="177" t="e">
        <f t="shared" si="93"/>
        <v>#DIV/0!</v>
      </c>
      <c r="HM35" s="173">
        <v>5</v>
      </c>
      <c r="HN35" s="231">
        <v>5</v>
      </c>
      <c r="HO35" s="174" t="s">
        <v>36</v>
      </c>
      <c r="HP35" s="43"/>
      <c r="HQ35" s="43"/>
      <c r="HR35" s="43"/>
      <c r="HS35" s="42" t="str">
        <f>IF(HQ35=0," ",(VLOOKUP(HQ35,PROTOKOL!$A$1:$E$29,2,FALSE))*HR35)</f>
        <v xml:space="preserve"> </v>
      </c>
      <c r="HT35" s="175" t="str">
        <f t="shared" si="20"/>
        <v xml:space="preserve"> </v>
      </c>
      <c r="HU35" s="212" t="str">
        <f>IF(HQ35=0," ",VLOOKUP(HQ35,PROTOKOL!$A:$E,5,FALSE))</f>
        <v xml:space="preserve"> </v>
      </c>
      <c r="HV35" s="176" t="s">
        <v>142</v>
      </c>
      <c r="HW35" s="177" t="str">
        <f t="shared" si="94"/>
        <v xml:space="preserve"> </v>
      </c>
      <c r="HX35" s="217" t="str">
        <f>IF(HZ35=0," ",VLOOKUP(HZ35,PROTOKOL!$A:$F,6,FALSE))</f>
        <v xml:space="preserve"> </v>
      </c>
      <c r="HY35" s="43"/>
      <c r="HZ35" s="43"/>
      <c r="IA35" s="43"/>
      <c r="IB35" s="91" t="str">
        <f>IF(HZ35=0," ",(VLOOKUP(HZ35,PROTOKOL!$A$1:$E$29,2,FALSE))*IA35)</f>
        <v xml:space="preserve"> </v>
      </c>
      <c r="IC35" s="175" t="str">
        <f t="shared" si="21"/>
        <v xml:space="preserve"> </v>
      </c>
      <c r="ID35" s="176" t="str">
        <f>IF(HZ35=0," ",VLOOKUP(HZ35,PROTOKOL!$A:$E,5,FALSE))</f>
        <v xml:space="preserve"> </v>
      </c>
      <c r="IE35" s="212" t="str">
        <f t="shared" si="208"/>
        <v xml:space="preserve"> </v>
      </c>
      <c r="IF35" s="176">
        <f t="shared" si="96"/>
        <v>0</v>
      </c>
      <c r="IG35" s="177" t="str">
        <f t="shared" si="97"/>
        <v xml:space="preserve"> </v>
      </c>
      <c r="II35" s="173">
        <v>5</v>
      </c>
      <c r="IJ35" s="231">
        <v>5</v>
      </c>
      <c r="IK35" s="174" t="s">
        <v>36</v>
      </c>
      <c r="IL35" s="43"/>
      <c r="IM35" s="43"/>
      <c r="IN35" s="43"/>
      <c r="IO35" s="42" t="str">
        <f>IF(IM35=0," ",(VLOOKUP(IM35,PROTOKOL!$A$1:$E$29,2,FALSE))*IN35)</f>
        <v xml:space="preserve"> </v>
      </c>
      <c r="IP35" s="175" t="str">
        <f t="shared" si="22"/>
        <v xml:space="preserve"> </v>
      </c>
      <c r="IQ35" s="212" t="str">
        <f>IF(IM35=0," ",VLOOKUP(IM35,PROTOKOL!$A:$E,5,FALSE))</f>
        <v xml:space="preserve"> </v>
      </c>
      <c r="IR35" s="176" t="s">
        <v>142</v>
      </c>
      <c r="IS35" s="177" t="str">
        <f t="shared" si="98"/>
        <v xml:space="preserve"> </v>
      </c>
      <c r="IT35" s="217" t="str">
        <f>IF(IV35=0," ",VLOOKUP(IV35,PROTOKOL!$A:$F,6,FALSE))</f>
        <v xml:space="preserve"> </v>
      </c>
      <c r="IU35" s="43"/>
      <c r="IV35" s="43"/>
      <c r="IW35" s="43"/>
      <c r="IX35" s="91" t="str">
        <f>IF(IV35=0," ",(VLOOKUP(IV35,PROTOKOL!$A$1:$E$29,2,FALSE))*IW35)</f>
        <v xml:space="preserve"> </v>
      </c>
      <c r="IY35" s="175" t="str">
        <f t="shared" si="23"/>
        <v xml:space="preserve"> </v>
      </c>
      <c r="IZ35" s="176" t="str">
        <f>IF(IV35=0," ",VLOOKUP(IV35,PROTOKOL!$A:$E,5,FALSE))</f>
        <v xml:space="preserve"> </v>
      </c>
      <c r="JA35" s="212" t="str">
        <f t="shared" si="188"/>
        <v xml:space="preserve"> </v>
      </c>
      <c r="JB35" s="176">
        <f t="shared" si="100"/>
        <v>0</v>
      </c>
      <c r="JC35" s="177" t="str">
        <f t="shared" si="101"/>
        <v xml:space="preserve"> </v>
      </c>
      <c r="JE35" s="173">
        <v>5</v>
      </c>
      <c r="JF35" s="231">
        <v>5</v>
      </c>
      <c r="JG35" s="174" t="s">
        <v>36</v>
      </c>
      <c r="JH35" s="43"/>
      <c r="JI35" s="43"/>
      <c r="JJ35" s="43"/>
      <c r="JK35" s="42" t="str">
        <f>IF(JI35=0," ",(VLOOKUP(JI35,PROTOKOL!$A$1:$E$29,2,FALSE))*JJ35)</f>
        <v xml:space="preserve"> </v>
      </c>
      <c r="JL35" s="175" t="str">
        <f t="shared" si="24"/>
        <v xml:space="preserve"> </v>
      </c>
      <c r="JM35" s="212" t="str">
        <f>IF(JI35=0," ",VLOOKUP(JI35,PROTOKOL!$A:$E,5,FALSE))</f>
        <v xml:space="preserve"> </v>
      </c>
      <c r="JN35" s="176" t="s">
        <v>142</v>
      </c>
      <c r="JO35" s="177" t="str">
        <f t="shared" si="102"/>
        <v xml:space="preserve"> </v>
      </c>
      <c r="JP35" s="217" t="str">
        <f>IF(JR35=0," ",VLOOKUP(JR35,PROTOKOL!$A:$F,6,FALSE))</f>
        <v xml:space="preserve"> </v>
      </c>
      <c r="JQ35" s="43"/>
      <c r="JR35" s="43"/>
      <c r="JS35" s="43"/>
      <c r="JT35" s="91" t="str">
        <f>IF(JR35=0," ",(VLOOKUP(JR35,PROTOKOL!$A$1:$E$29,2,FALSE))*JS35)</f>
        <v xml:space="preserve"> </v>
      </c>
      <c r="JU35" s="175" t="str">
        <f t="shared" si="25"/>
        <v xml:space="preserve"> </v>
      </c>
      <c r="JV35" s="176" t="str">
        <f>IF(JR35=0," ",VLOOKUP(JR35,PROTOKOL!$A:$E,5,FALSE))</f>
        <v xml:space="preserve"> </v>
      </c>
      <c r="JW35" s="212" t="str">
        <f t="shared" si="189"/>
        <v xml:space="preserve"> </v>
      </c>
      <c r="JX35" s="176">
        <f t="shared" si="104"/>
        <v>0</v>
      </c>
      <c r="JY35" s="177" t="str">
        <f t="shared" si="105"/>
        <v xml:space="preserve"> </v>
      </c>
      <c r="KA35" s="173">
        <v>5</v>
      </c>
      <c r="KB35" s="231">
        <v>5</v>
      </c>
      <c r="KC35" s="174" t="str">
        <f>IF(KE35=0," ",VLOOKUP(KE35,PROTOKOL!$A:$F,6,FALSE))</f>
        <v>WNZL. YERD.KLZ. TAŞLAMA</v>
      </c>
      <c r="KD35" s="43">
        <v>192</v>
      </c>
      <c r="KE35" s="43">
        <v>2</v>
      </c>
      <c r="KF35" s="43">
        <v>7.5</v>
      </c>
      <c r="KG35" s="42">
        <f>IF(KE35=0," ",(VLOOKUP(KE35,PROTOKOL!$A$1:$E$29,2,FALSE))*KF35)</f>
        <v>124.00000000000001</v>
      </c>
      <c r="KH35" s="175">
        <f t="shared" si="26"/>
        <v>67.999999999999986</v>
      </c>
      <c r="KI35" s="212">
        <f>IF(KE35=0," ",VLOOKUP(KE35,PROTOKOL!$A:$E,5,FALSE))</f>
        <v>0.54481884469696984</v>
      </c>
      <c r="KJ35" s="176" t="s">
        <v>142</v>
      </c>
      <c r="KK35" s="177">
        <f t="shared" si="173"/>
        <v>37.047681439393941</v>
      </c>
      <c r="KL35" s="217" t="str">
        <f>IF(KN35=0," ",VLOOKUP(KN35,PROTOKOL!$A:$F,6,FALSE))</f>
        <v xml:space="preserve"> </v>
      </c>
      <c r="KM35" s="43"/>
      <c r="KN35" s="43"/>
      <c r="KO35" s="43"/>
      <c r="KP35" s="91" t="str">
        <f>IF(KN35=0," ",(VLOOKUP(KN35,PROTOKOL!$A$1:$E$29,2,FALSE))*KO35)</f>
        <v xml:space="preserve"> </v>
      </c>
      <c r="KQ35" s="175" t="str">
        <f t="shared" si="27"/>
        <v xml:space="preserve"> </v>
      </c>
      <c r="KR35" s="176" t="str">
        <f>IF(KN35=0," ",VLOOKUP(KN35,PROTOKOL!$A:$E,5,FALSE))</f>
        <v xml:space="preserve"> </v>
      </c>
      <c r="KS35" s="212" t="str">
        <f t="shared" si="190"/>
        <v xml:space="preserve"> </v>
      </c>
      <c r="KT35" s="176">
        <f t="shared" si="106"/>
        <v>0</v>
      </c>
      <c r="KU35" s="177" t="str">
        <f t="shared" si="107"/>
        <v xml:space="preserve"> </v>
      </c>
      <c r="KW35" s="173">
        <v>5</v>
      </c>
      <c r="KX35" s="231">
        <v>5</v>
      </c>
      <c r="KY35" s="174" t="s">
        <v>36</v>
      </c>
      <c r="KZ35" s="43"/>
      <c r="LA35" s="43"/>
      <c r="LB35" s="43"/>
      <c r="LC35" s="42" t="str">
        <f>IF(LA35=0," ",(VLOOKUP(LA35,PROTOKOL!$A$1:$E$29,2,FALSE))*LB35)</f>
        <v xml:space="preserve"> </v>
      </c>
      <c r="LD35" s="175" t="str">
        <f t="shared" si="28"/>
        <v xml:space="preserve"> </v>
      </c>
      <c r="LE35" s="212" t="str">
        <f>IF(LA35=0," ",VLOOKUP(LA35,PROTOKOL!$A:$E,5,FALSE))</f>
        <v xml:space="preserve"> </v>
      </c>
      <c r="LF35" s="176" t="s">
        <v>142</v>
      </c>
      <c r="LG35" s="177" t="str">
        <f t="shared" si="108"/>
        <v xml:space="preserve"> </v>
      </c>
      <c r="LH35" s="217" t="str">
        <f>IF(LJ35=0," ",VLOOKUP(LJ35,PROTOKOL!$A:$F,6,FALSE))</f>
        <v xml:space="preserve"> </v>
      </c>
      <c r="LI35" s="43"/>
      <c r="LJ35" s="43"/>
      <c r="LK35" s="43"/>
      <c r="LL35" s="91" t="str">
        <f>IF(LJ35=0," ",(VLOOKUP(LJ35,PROTOKOL!$A$1:$E$29,2,FALSE))*LK35)</f>
        <v xml:space="preserve"> </v>
      </c>
      <c r="LM35" s="175" t="str">
        <f t="shared" si="29"/>
        <v xml:space="preserve"> </v>
      </c>
      <c r="LN35" s="176" t="str">
        <f>IF(LJ35=0," ",VLOOKUP(LJ35,PROTOKOL!$A:$E,5,FALSE))</f>
        <v xml:space="preserve"> </v>
      </c>
      <c r="LO35" s="212" t="str">
        <f t="shared" si="191"/>
        <v xml:space="preserve"> </v>
      </c>
      <c r="LP35" s="176">
        <f t="shared" si="110"/>
        <v>0</v>
      </c>
      <c r="LQ35" s="177" t="str">
        <f t="shared" si="111"/>
        <v xml:space="preserve"> </v>
      </c>
      <c r="LS35" s="173">
        <v>5</v>
      </c>
      <c r="LT35" s="231">
        <v>5</v>
      </c>
      <c r="LU35" s="174" t="str">
        <f>IF(LW35=0," ",VLOOKUP(LW35,PROTOKOL!$A:$F,6,FALSE))</f>
        <v>VİTRA CLEAN</v>
      </c>
      <c r="LV35" s="43">
        <v>61</v>
      </c>
      <c r="LW35" s="43">
        <v>13</v>
      </c>
      <c r="LX35" s="43">
        <v>5</v>
      </c>
      <c r="LY35" s="42">
        <f>IF(LW35=0," ",(VLOOKUP(LW35,PROTOKOL!$A$1:$E$29,2,FALSE))*LX35)</f>
        <v>39.333333333333329</v>
      </c>
      <c r="LZ35" s="175">
        <f t="shared" si="30"/>
        <v>21.666666666666671</v>
      </c>
      <c r="MA35" s="212">
        <f>IF(LW35=0," ",VLOOKUP(LW35,PROTOKOL!$A:$E,5,FALSE))</f>
        <v>1.1599368951612903</v>
      </c>
      <c r="MB35" s="176" t="s">
        <v>142</v>
      </c>
      <c r="MC35" s="177">
        <f t="shared" si="175"/>
        <v>25.13196606182796</v>
      </c>
      <c r="MD35" s="217" t="str">
        <f>IF(MF35=0," ",VLOOKUP(MF35,PROTOKOL!$A:$F,6,FALSE))</f>
        <v xml:space="preserve"> </v>
      </c>
      <c r="ME35" s="43"/>
      <c r="MF35" s="43"/>
      <c r="MG35" s="43"/>
      <c r="MH35" s="91" t="str">
        <f>IF(MF35=0," ",(VLOOKUP(MF35,PROTOKOL!$A$1:$E$29,2,FALSE))*MG35)</f>
        <v xml:space="preserve"> </v>
      </c>
      <c r="MI35" s="175" t="str">
        <f t="shared" si="31"/>
        <v xml:space="preserve"> </v>
      </c>
      <c r="MJ35" s="176" t="str">
        <f>IF(MF35=0," ",VLOOKUP(MF35,PROTOKOL!$A:$E,5,FALSE))</f>
        <v xml:space="preserve"> </v>
      </c>
      <c r="MK35" s="212" t="str">
        <f t="shared" si="192"/>
        <v xml:space="preserve"> </v>
      </c>
      <c r="ML35" s="176">
        <f t="shared" si="113"/>
        <v>0</v>
      </c>
      <c r="MM35" s="177" t="str">
        <f t="shared" si="114"/>
        <v xml:space="preserve"> </v>
      </c>
      <c r="MO35" s="173">
        <v>5</v>
      </c>
      <c r="MP35" s="231">
        <v>5</v>
      </c>
      <c r="MQ35" s="174" t="s">
        <v>36</v>
      </c>
      <c r="MR35" s="43"/>
      <c r="MS35" s="43"/>
      <c r="MT35" s="43"/>
      <c r="MU35" s="42" t="str">
        <f>IF(MS35=0," ",(VLOOKUP(MS35,PROTOKOL!$A$1:$E$29,2,FALSE))*MT35)</f>
        <v xml:space="preserve"> </v>
      </c>
      <c r="MV35" s="175" t="str">
        <f t="shared" si="32"/>
        <v xml:space="preserve"> </v>
      </c>
      <c r="MW35" s="212" t="str">
        <f>IF(MS35=0," ",VLOOKUP(MS35,PROTOKOL!$A:$E,5,FALSE))</f>
        <v xml:space="preserve"> </v>
      </c>
      <c r="MX35" s="176" t="s">
        <v>142</v>
      </c>
      <c r="MY35" s="177" t="str">
        <f t="shared" si="115"/>
        <v xml:space="preserve"> </v>
      </c>
      <c r="MZ35" s="217" t="str">
        <f>IF(NB35=0," ",VLOOKUP(NB35,PROTOKOL!$A:$F,6,FALSE))</f>
        <v xml:space="preserve"> </v>
      </c>
      <c r="NA35" s="43"/>
      <c r="NB35" s="43"/>
      <c r="NC35" s="43"/>
      <c r="ND35" s="91" t="str">
        <f>IF(NB35=0," ",(VLOOKUP(NB35,PROTOKOL!$A$1:$E$29,2,FALSE))*NC35)</f>
        <v xml:space="preserve"> </v>
      </c>
      <c r="NE35" s="175" t="str">
        <f t="shared" si="33"/>
        <v xml:space="preserve"> </v>
      </c>
      <c r="NF35" s="176" t="str">
        <f>IF(NB35=0," ",VLOOKUP(NB35,PROTOKOL!$A:$E,5,FALSE))</f>
        <v xml:space="preserve"> </v>
      </c>
      <c r="NG35" s="212" t="str">
        <f t="shared" si="193"/>
        <v xml:space="preserve"> </v>
      </c>
      <c r="NH35" s="176">
        <f t="shared" si="117"/>
        <v>0</v>
      </c>
      <c r="NI35" s="177" t="str">
        <f t="shared" si="118"/>
        <v xml:space="preserve"> </v>
      </c>
      <c r="NK35" s="173">
        <v>5</v>
      </c>
      <c r="NL35" s="231">
        <v>5</v>
      </c>
      <c r="NM35" s="174" t="str">
        <f>IF(NO35=0," ",VLOOKUP(NO35,PROTOKOL!$A:$F,6,FALSE))</f>
        <v>PERDE KESME SULU SİST.</v>
      </c>
      <c r="NN35" s="43">
        <v>151</v>
      </c>
      <c r="NO35" s="43">
        <v>8</v>
      </c>
      <c r="NP35" s="43">
        <v>7.5</v>
      </c>
      <c r="NQ35" s="42">
        <f>IF(NO35=0," ",(VLOOKUP(NO35,PROTOKOL!$A$1:$E$29,2,FALSE))*NP35)</f>
        <v>98</v>
      </c>
      <c r="NR35" s="175">
        <f t="shared" si="34"/>
        <v>53</v>
      </c>
      <c r="NS35" s="212">
        <f>IF(NO35=0," ",VLOOKUP(NO35,PROTOKOL!$A:$E,5,FALSE))</f>
        <v>0.69150084134615386</v>
      </c>
      <c r="NT35" s="176" t="s">
        <v>142</v>
      </c>
      <c r="NU35" s="177">
        <f t="shared" si="119"/>
        <v>36.649544591346157</v>
      </c>
      <c r="NV35" s="217" t="str">
        <f>IF(NX35=0," ",VLOOKUP(NX35,PROTOKOL!$A:$F,6,FALSE))</f>
        <v>SIZDIRMAZLIK TAMİR</v>
      </c>
      <c r="NW35" s="43">
        <v>40</v>
      </c>
      <c r="NX35" s="43">
        <v>12</v>
      </c>
      <c r="NY35" s="43">
        <v>2.5</v>
      </c>
      <c r="NZ35" s="91">
        <f>IF(NX35=0," ",(VLOOKUP(NX35,PROTOKOL!$A$1:$E$29,2,FALSE))*NY35)</f>
        <v>26</v>
      </c>
      <c r="OA35" s="175">
        <f t="shared" si="35"/>
        <v>14</v>
      </c>
      <c r="OB35" s="176">
        <f>IF(NX35=0," ",VLOOKUP(NX35,PROTOKOL!$A:$E,5,FALSE))</f>
        <v>0.8561438988095238</v>
      </c>
      <c r="OC35" s="212">
        <f t="shared" si="194"/>
        <v>11.986014583333333</v>
      </c>
      <c r="OD35" s="176">
        <f t="shared" si="120"/>
        <v>5</v>
      </c>
      <c r="OE35" s="177">
        <f t="shared" si="121"/>
        <v>23.972029166666665</v>
      </c>
      <c r="OG35" s="173">
        <v>5</v>
      </c>
      <c r="OH35" s="231">
        <v>5</v>
      </c>
      <c r="OI35" s="174" t="s">
        <v>36</v>
      </c>
      <c r="OJ35" s="43"/>
      <c r="OK35" s="43"/>
      <c r="OL35" s="43"/>
      <c r="OM35" s="42" t="str">
        <f>IF(OK35=0," ",(VLOOKUP(OK35,PROTOKOL!$A$1:$E$29,2,FALSE))*OL35)</f>
        <v xml:space="preserve"> </v>
      </c>
      <c r="ON35" s="175" t="str">
        <f t="shared" si="36"/>
        <v xml:space="preserve"> </v>
      </c>
      <c r="OO35" s="212" t="str">
        <f>IF(OK35=0," ",VLOOKUP(OK35,PROTOKOL!$A:$E,5,FALSE))</f>
        <v xml:space="preserve"> </v>
      </c>
      <c r="OP35" s="176" t="s">
        <v>142</v>
      </c>
      <c r="OQ35" s="177" t="str">
        <f t="shared" si="177"/>
        <v xml:space="preserve"> </v>
      </c>
      <c r="OR35" s="217" t="str">
        <f>IF(OT35=0," ",VLOOKUP(OT35,PROTOKOL!$A:$F,6,FALSE))</f>
        <v xml:space="preserve"> </v>
      </c>
      <c r="OS35" s="43"/>
      <c r="OT35" s="43"/>
      <c r="OU35" s="43"/>
      <c r="OV35" s="91" t="str">
        <f>IF(OT35=0," ",(VLOOKUP(OT35,PROTOKOL!$A$1:$E$29,2,FALSE))*OU35)</f>
        <v xml:space="preserve"> </v>
      </c>
      <c r="OW35" s="175" t="str">
        <f t="shared" si="37"/>
        <v xml:space="preserve"> </v>
      </c>
      <c r="OX35" s="176" t="str">
        <f>IF(OT35=0," ",VLOOKUP(OT35,PROTOKOL!$A:$E,5,FALSE))</f>
        <v xml:space="preserve"> </v>
      </c>
      <c r="OY35" s="212" t="str">
        <f t="shared" si="195"/>
        <v xml:space="preserve"> </v>
      </c>
      <c r="OZ35" s="176">
        <f t="shared" si="123"/>
        <v>0</v>
      </c>
      <c r="PA35" s="177" t="str">
        <f t="shared" si="124"/>
        <v xml:space="preserve"> </v>
      </c>
      <c r="PC35" s="173">
        <v>5</v>
      </c>
      <c r="PD35" s="231">
        <v>5</v>
      </c>
      <c r="PE35" s="174" t="str">
        <f>IF(PG35=0," ",VLOOKUP(PG35,PROTOKOL!$A:$F,6,FALSE))</f>
        <v>PERDE KESME SULU SİST.</v>
      </c>
      <c r="PF35" s="43">
        <v>80</v>
      </c>
      <c r="PG35" s="43">
        <v>8</v>
      </c>
      <c r="PH35" s="43">
        <v>4</v>
      </c>
      <c r="PI35" s="42">
        <f>IF(PG35=0," ",(VLOOKUP(PG35,PROTOKOL!$A$1:$E$29,2,FALSE))*PH35)</f>
        <v>52.266666666666666</v>
      </c>
      <c r="PJ35" s="175">
        <f t="shared" si="38"/>
        <v>27.733333333333334</v>
      </c>
      <c r="PK35" s="212">
        <f>IF(PG35=0," ",VLOOKUP(PG35,PROTOKOL!$A:$E,5,FALSE))</f>
        <v>0.69150084134615386</v>
      </c>
      <c r="PL35" s="176" t="s">
        <v>142</v>
      </c>
      <c r="PM35" s="177">
        <f t="shared" si="178"/>
        <v>19.177623333333333</v>
      </c>
      <c r="PN35" s="217" t="str">
        <f>IF(PP35=0," ",VLOOKUP(PP35,PROTOKOL!$A:$F,6,FALSE))</f>
        <v xml:space="preserve"> </v>
      </c>
      <c r="PO35" s="43"/>
      <c r="PP35" s="43"/>
      <c r="PQ35" s="43"/>
      <c r="PR35" s="91" t="str">
        <f>IF(PP35=0," ",(VLOOKUP(PP35,PROTOKOL!$A$1:$E$29,2,FALSE))*PQ35)</f>
        <v xml:space="preserve"> </v>
      </c>
      <c r="PS35" s="175" t="str">
        <f t="shared" si="39"/>
        <v xml:space="preserve"> </v>
      </c>
      <c r="PT35" s="176" t="str">
        <f>IF(PP35=0," ",VLOOKUP(PP35,PROTOKOL!$A:$E,5,FALSE))</f>
        <v xml:space="preserve"> </v>
      </c>
      <c r="PU35" s="212" t="str">
        <f t="shared" si="196"/>
        <v xml:space="preserve"> </v>
      </c>
      <c r="PV35" s="176">
        <f t="shared" si="126"/>
        <v>0</v>
      </c>
      <c r="PW35" s="177" t="str">
        <f t="shared" si="127"/>
        <v xml:space="preserve"> </v>
      </c>
      <c r="PY35" s="173">
        <v>5</v>
      </c>
      <c r="PZ35" s="231">
        <v>5</v>
      </c>
      <c r="QA35" s="174" t="str">
        <f>IF(QC35=0," ",VLOOKUP(QC35,PROTOKOL!$A:$F,6,FALSE))</f>
        <v>VAKUM TEST</v>
      </c>
      <c r="QB35" s="43">
        <v>172</v>
      </c>
      <c r="QC35" s="43">
        <v>4</v>
      </c>
      <c r="QD35" s="43">
        <v>6</v>
      </c>
      <c r="QE35" s="42">
        <f>IF(QC35=0," ",(VLOOKUP(QC35,PROTOKOL!$A$1:$E$29,2,FALSE))*QD35)</f>
        <v>120</v>
      </c>
      <c r="QF35" s="175">
        <f t="shared" si="40"/>
        <v>52</v>
      </c>
      <c r="QG35" s="212">
        <f>IF(QC35=0," ",VLOOKUP(QC35,PROTOKOL!$A:$E,5,FALSE))</f>
        <v>0.44947554687499996</v>
      </c>
      <c r="QH35" s="176" t="s">
        <v>142</v>
      </c>
      <c r="QI35" s="177">
        <f t="shared" si="128"/>
        <v>23.372728437499998</v>
      </c>
      <c r="QJ35" s="217" t="str">
        <f>IF(QL35=0," ",VLOOKUP(QL35,PROTOKOL!$A:$F,6,FALSE))</f>
        <v xml:space="preserve"> </v>
      </c>
      <c r="QK35" s="43"/>
      <c r="QL35" s="43"/>
      <c r="QM35" s="43"/>
      <c r="QN35" s="91" t="str">
        <f>IF(QL35=0," ",(VLOOKUP(QL35,PROTOKOL!$A$1:$E$29,2,FALSE))*QM35)</f>
        <v xml:space="preserve"> </v>
      </c>
      <c r="QO35" s="175" t="str">
        <f t="shared" si="41"/>
        <v xml:space="preserve"> </v>
      </c>
      <c r="QP35" s="176" t="str">
        <f>IF(QL35=0," ",VLOOKUP(QL35,PROTOKOL!$A:$E,5,FALSE))</f>
        <v xml:space="preserve"> </v>
      </c>
      <c r="QQ35" s="212" t="str">
        <f t="shared" si="197"/>
        <v xml:space="preserve"> </v>
      </c>
      <c r="QR35" s="176">
        <f t="shared" si="130"/>
        <v>0</v>
      </c>
      <c r="QS35" s="177" t="str">
        <f t="shared" si="131"/>
        <v xml:space="preserve"> </v>
      </c>
      <c r="QU35" s="173">
        <v>5</v>
      </c>
      <c r="QV35" s="231">
        <v>5</v>
      </c>
      <c r="QW35" s="174" t="s">
        <v>36</v>
      </c>
      <c r="QX35" s="43"/>
      <c r="QY35" s="43"/>
      <c r="QZ35" s="43"/>
      <c r="RA35" s="42" t="str">
        <f>IF(QY35=0," ",(VLOOKUP(QY35,PROTOKOL!$A$1:$E$29,2,FALSE))*QZ35)</f>
        <v xml:space="preserve"> </v>
      </c>
      <c r="RB35" s="175" t="str">
        <f t="shared" si="42"/>
        <v xml:space="preserve"> </v>
      </c>
      <c r="RC35" s="212" t="str">
        <f>IF(QY35=0," ",VLOOKUP(QY35,PROTOKOL!$A:$E,5,FALSE))</f>
        <v xml:space="preserve"> </v>
      </c>
      <c r="RD35" s="176" t="s">
        <v>142</v>
      </c>
      <c r="RE35" s="177" t="str">
        <f t="shared" si="132"/>
        <v xml:space="preserve"> </v>
      </c>
      <c r="RF35" s="217" t="str">
        <f>IF(RH35=0," ",VLOOKUP(RH35,PROTOKOL!$A:$F,6,FALSE))</f>
        <v xml:space="preserve"> </v>
      </c>
      <c r="RG35" s="43"/>
      <c r="RH35" s="43"/>
      <c r="RI35" s="43"/>
      <c r="RJ35" s="91" t="str">
        <f>IF(RH35=0," ",(VLOOKUP(RH35,PROTOKOL!$A$1:$E$29,2,FALSE))*RI35)</f>
        <v xml:space="preserve"> </v>
      </c>
      <c r="RK35" s="175" t="str">
        <f t="shared" si="43"/>
        <v xml:space="preserve"> </v>
      </c>
      <c r="RL35" s="176" t="str">
        <f>IF(RH35=0," ",VLOOKUP(RH35,PROTOKOL!$A:$E,5,FALSE))</f>
        <v xml:space="preserve"> </v>
      </c>
      <c r="RM35" s="212" t="str">
        <f t="shared" si="198"/>
        <v xml:space="preserve"> </v>
      </c>
      <c r="RN35" s="176">
        <f t="shared" si="134"/>
        <v>0</v>
      </c>
      <c r="RO35" s="177" t="str">
        <f t="shared" si="135"/>
        <v xml:space="preserve"> </v>
      </c>
      <c r="RQ35" s="173">
        <v>5</v>
      </c>
      <c r="RR35" s="231">
        <v>5</v>
      </c>
      <c r="RS35" s="174" t="str">
        <f>IF(RU35=0," ",VLOOKUP(RU35,PROTOKOL!$A:$F,6,FALSE))</f>
        <v>VAKUM TEST</v>
      </c>
      <c r="RT35" s="43">
        <v>170</v>
      </c>
      <c r="RU35" s="43">
        <v>4</v>
      </c>
      <c r="RV35" s="43">
        <v>5.5</v>
      </c>
      <c r="RW35" s="42">
        <f>IF(RU35=0," ",(VLOOKUP(RU35,PROTOKOL!$A$1:$E$29,2,FALSE))*RV35)</f>
        <v>110</v>
      </c>
      <c r="RX35" s="175">
        <f t="shared" si="44"/>
        <v>60</v>
      </c>
      <c r="RY35" s="212">
        <f>IF(RU35=0," ",VLOOKUP(RU35,PROTOKOL!$A:$E,5,FALSE))</f>
        <v>0.44947554687499996</v>
      </c>
      <c r="RZ35" s="176" t="s">
        <v>142</v>
      </c>
      <c r="SA35" s="177">
        <f t="shared" si="179"/>
        <v>26.968532812499998</v>
      </c>
      <c r="SB35" s="217" t="str">
        <f>IF(SD35=0," ",VLOOKUP(SD35,PROTOKOL!$A:$F,6,FALSE))</f>
        <v xml:space="preserve"> </v>
      </c>
      <c r="SC35" s="43"/>
      <c r="SD35" s="43"/>
      <c r="SE35" s="43"/>
      <c r="SF35" s="91" t="str">
        <f>IF(SD35=0," ",(VLOOKUP(SD35,PROTOKOL!$A$1:$E$29,2,FALSE))*SE35)</f>
        <v xml:space="preserve"> </v>
      </c>
      <c r="SG35" s="175" t="str">
        <f t="shared" si="45"/>
        <v xml:space="preserve"> </v>
      </c>
      <c r="SH35" s="176" t="str">
        <f>IF(SD35=0," ",VLOOKUP(SD35,PROTOKOL!$A:$E,5,FALSE))</f>
        <v xml:space="preserve"> </v>
      </c>
      <c r="SI35" s="212" t="str">
        <f t="shared" si="199"/>
        <v xml:space="preserve"> </v>
      </c>
      <c r="SJ35" s="176">
        <f t="shared" si="137"/>
        <v>0</v>
      </c>
      <c r="SK35" s="177" t="str">
        <f t="shared" si="138"/>
        <v xml:space="preserve"> </v>
      </c>
      <c r="SM35" s="173">
        <v>5</v>
      </c>
      <c r="SN35" s="231">
        <v>5</v>
      </c>
      <c r="SO35" s="174" t="s">
        <v>36</v>
      </c>
      <c r="SP35" s="43"/>
      <c r="SQ35" s="43"/>
      <c r="SR35" s="43"/>
      <c r="SS35" s="42" t="str">
        <f>IF(SQ35=0," ",(VLOOKUP(SQ35,PROTOKOL!$A$1:$E$29,2,FALSE))*SR35)</f>
        <v xml:space="preserve"> </v>
      </c>
      <c r="ST35" s="175" t="str">
        <f t="shared" si="46"/>
        <v xml:space="preserve"> </v>
      </c>
      <c r="SU35" s="212" t="str">
        <f>IF(SQ35=0," ",VLOOKUP(SQ35,PROTOKOL!$A:$E,5,FALSE))</f>
        <v xml:space="preserve"> </v>
      </c>
      <c r="SV35" s="176" t="s">
        <v>142</v>
      </c>
      <c r="SW35" s="177" t="str">
        <f t="shared" si="139"/>
        <v xml:space="preserve"> </v>
      </c>
      <c r="SX35" s="217" t="str">
        <f>IF(SZ35=0," ",VLOOKUP(SZ35,PROTOKOL!$A:$F,6,FALSE))</f>
        <v xml:space="preserve"> </v>
      </c>
      <c r="SY35" s="43"/>
      <c r="SZ35" s="43"/>
      <c r="TA35" s="43"/>
      <c r="TB35" s="91" t="str">
        <f>IF(SZ35=0," ",(VLOOKUP(SZ35,PROTOKOL!$A$1:$E$29,2,FALSE))*TA35)</f>
        <v xml:space="preserve"> </v>
      </c>
      <c r="TC35" s="175" t="str">
        <f t="shared" si="47"/>
        <v xml:space="preserve"> </v>
      </c>
      <c r="TD35" s="176" t="str">
        <f>IF(SZ35=0," ",VLOOKUP(SZ35,PROTOKOL!$A:$E,5,FALSE))</f>
        <v xml:space="preserve"> </v>
      </c>
      <c r="TE35" s="212" t="str">
        <f t="shared" si="200"/>
        <v xml:space="preserve"> </v>
      </c>
      <c r="TF35" s="176">
        <f t="shared" si="141"/>
        <v>0</v>
      </c>
      <c r="TG35" s="177" t="str">
        <f t="shared" si="142"/>
        <v xml:space="preserve"> </v>
      </c>
      <c r="TI35" s="173">
        <v>5</v>
      </c>
      <c r="TJ35" s="231">
        <v>5</v>
      </c>
      <c r="TK35" s="174" t="s">
        <v>143</v>
      </c>
      <c r="TL35" s="43"/>
      <c r="TM35" s="43"/>
      <c r="TN35" s="43"/>
      <c r="TO35" s="42" t="str">
        <f>IF(TM35=0," ",(VLOOKUP(TM35,PROTOKOL!$A$1:$E$29,2,FALSE))*TN35)</f>
        <v xml:space="preserve"> </v>
      </c>
      <c r="TP35" s="175" t="str">
        <f t="shared" si="48"/>
        <v xml:space="preserve"> </v>
      </c>
      <c r="TQ35" s="212" t="str">
        <f>IF(TM35=0," ",VLOOKUP(TM35,PROTOKOL!$A:$E,5,FALSE))</f>
        <v xml:space="preserve"> </v>
      </c>
      <c r="TR35" s="176" t="s">
        <v>142</v>
      </c>
      <c r="TS35" s="177" t="str">
        <f t="shared" si="143"/>
        <v xml:space="preserve"> </v>
      </c>
      <c r="TT35" s="217" t="str">
        <f>IF(TV35=0," ",VLOOKUP(TV35,PROTOKOL!$A:$F,6,FALSE))</f>
        <v xml:space="preserve"> </v>
      </c>
      <c r="TU35" s="43"/>
      <c r="TV35" s="43"/>
      <c r="TW35" s="43"/>
      <c r="TX35" s="91" t="str">
        <f>IF(TV35=0," ",(VLOOKUP(TV35,PROTOKOL!$A$1:$E$29,2,FALSE))*TW35)</f>
        <v xml:space="preserve"> </v>
      </c>
      <c r="TY35" s="175" t="str">
        <f t="shared" si="49"/>
        <v xml:space="preserve"> </v>
      </c>
      <c r="TZ35" s="176" t="str">
        <f>IF(TV35=0," ",VLOOKUP(TV35,PROTOKOL!$A:$E,5,FALSE))</f>
        <v xml:space="preserve"> </v>
      </c>
      <c r="UA35" s="212" t="str">
        <f t="shared" si="201"/>
        <v xml:space="preserve"> </v>
      </c>
      <c r="UB35" s="176">
        <f t="shared" si="145"/>
        <v>0</v>
      </c>
      <c r="UC35" s="177" t="str">
        <f t="shared" si="146"/>
        <v xml:space="preserve"> </v>
      </c>
      <c r="UE35" s="173">
        <v>5</v>
      </c>
      <c r="UF35" s="231">
        <v>5</v>
      </c>
      <c r="UG35" s="174" t="str">
        <f>IF(UI35=0," ",VLOOKUP(UI35,PROTOKOL!$A:$F,6,FALSE))</f>
        <v>SIZDIRMAZLIK TAMİR</v>
      </c>
      <c r="UH35" s="43">
        <v>123</v>
      </c>
      <c r="UI35" s="43">
        <v>12</v>
      </c>
      <c r="UJ35" s="43">
        <v>7.5</v>
      </c>
      <c r="UK35" s="42">
        <f>IF(UI35=0," ",(VLOOKUP(UI35,PROTOKOL!$A$1:$E$29,2,FALSE))*UJ35)</f>
        <v>78</v>
      </c>
      <c r="UL35" s="175">
        <f t="shared" si="50"/>
        <v>45</v>
      </c>
      <c r="UM35" s="212">
        <f>IF(UI35=0," ",VLOOKUP(UI35,PROTOKOL!$A:$E,5,FALSE))</f>
        <v>0.8561438988095238</v>
      </c>
      <c r="UN35" s="176" t="s">
        <v>142</v>
      </c>
      <c r="UO35" s="177">
        <f t="shared" si="147"/>
        <v>38.52647544642857</v>
      </c>
      <c r="UP35" s="217" t="str">
        <f>IF(UR35=0," ",VLOOKUP(UR35,PROTOKOL!$A:$F,6,FALSE))</f>
        <v xml:space="preserve"> </v>
      </c>
      <c r="UQ35" s="43"/>
      <c r="UR35" s="43"/>
      <c r="US35" s="43"/>
      <c r="UT35" s="91" t="str">
        <f>IF(UR35=0," ",(VLOOKUP(UR35,PROTOKOL!$A$1:$E$29,2,FALSE))*US35)</f>
        <v xml:space="preserve"> </v>
      </c>
      <c r="UU35" s="175" t="str">
        <f t="shared" si="51"/>
        <v xml:space="preserve"> </v>
      </c>
      <c r="UV35" s="176" t="str">
        <f>IF(UR35=0," ",VLOOKUP(UR35,PROTOKOL!$A:$E,5,FALSE))</f>
        <v xml:space="preserve"> </v>
      </c>
      <c r="UW35" s="212" t="str">
        <f t="shared" si="202"/>
        <v xml:space="preserve"> </v>
      </c>
      <c r="UX35" s="176">
        <f t="shared" si="149"/>
        <v>0</v>
      </c>
      <c r="UY35" s="177" t="str">
        <f t="shared" si="150"/>
        <v xml:space="preserve"> </v>
      </c>
      <c r="VA35" s="173">
        <v>5</v>
      </c>
      <c r="VB35" s="231">
        <v>5</v>
      </c>
      <c r="VC35" s="174" t="str">
        <f>IF(VE35=0," ",VLOOKUP(VE35,PROTOKOL!$A:$F,6,FALSE))</f>
        <v>ÜRÜN KONTROL</v>
      </c>
      <c r="VD35" s="43">
        <v>1</v>
      </c>
      <c r="VE35" s="43">
        <v>20</v>
      </c>
      <c r="VF35" s="43">
        <v>7.5</v>
      </c>
      <c r="VG35" s="42">
        <f>IF(VE35=0," ",(VLOOKUP(VE35,PROTOKOL!$A$1:$E$29,2,FALSE))*VF35)</f>
        <v>0</v>
      </c>
      <c r="VH35" s="175">
        <f t="shared" si="52"/>
        <v>1</v>
      </c>
      <c r="VI35" s="212" t="e">
        <f>IF(VE35=0," ",VLOOKUP(VE35,PROTOKOL!$A:$E,5,FALSE))</f>
        <v>#DIV/0!</v>
      </c>
      <c r="VJ35" s="176" t="s">
        <v>142</v>
      </c>
      <c r="VK35" s="177" t="e">
        <f>IF(VE35=0," ",(VI35*VH35))/7.5*7.5</f>
        <v>#DIV/0!</v>
      </c>
      <c r="VL35" s="217" t="str">
        <f>IF(VN35=0," ",VLOOKUP(VN35,PROTOKOL!$A:$F,6,FALSE))</f>
        <v xml:space="preserve"> </v>
      </c>
      <c r="VM35" s="43"/>
      <c r="VN35" s="43"/>
      <c r="VO35" s="43"/>
      <c r="VP35" s="91" t="str">
        <f>IF(VN35=0," ",(VLOOKUP(VN35,PROTOKOL!$A$1:$E$29,2,FALSE))*VO35)</f>
        <v xml:space="preserve"> </v>
      </c>
      <c r="VQ35" s="175" t="str">
        <f t="shared" si="53"/>
        <v xml:space="preserve"> </v>
      </c>
      <c r="VR35" s="176" t="str">
        <f>IF(VN35=0," ",VLOOKUP(VN35,PROTOKOL!$A:$E,5,FALSE))</f>
        <v xml:space="preserve"> </v>
      </c>
      <c r="VS35" s="212" t="str">
        <f t="shared" si="203"/>
        <v xml:space="preserve"> </v>
      </c>
      <c r="VT35" s="176">
        <f t="shared" si="153"/>
        <v>0</v>
      </c>
      <c r="VU35" s="177" t="str">
        <f t="shared" si="154"/>
        <v xml:space="preserve"> </v>
      </c>
      <c r="VW35" s="173">
        <v>5</v>
      </c>
      <c r="VX35" s="231">
        <v>5</v>
      </c>
      <c r="VY35" s="174" t="str">
        <f>IF(WA35=0," ",VLOOKUP(WA35,PROTOKOL!$A:$F,6,FALSE))</f>
        <v>WNZL. LAV. VE DUV. ASMA KLZ</v>
      </c>
      <c r="VZ35" s="43">
        <v>200</v>
      </c>
      <c r="WA35" s="43">
        <v>1</v>
      </c>
      <c r="WB35" s="43">
        <v>7.5</v>
      </c>
      <c r="WC35" s="42">
        <f>IF(WA35=0," ",(VLOOKUP(WA35,PROTOKOL!$A$1:$E$29,2,FALSE))*WB35)</f>
        <v>144</v>
      </c>
      <c r="WD35" s="175">
        <f t="shared" si="54"/>
        <v>56</v>
      </c>
      <c r="WE35" s="212">
        <f>IF(WA35=0," ",VLOOKUP(WA35,PROTOKOL!$A:$E,5,FALSE))</f>
        <v>0.4731321546052632</v>
      </c>
      <c r="WF35" s="176" t="s">
        <v>142</v>
      </c>
      <c r="WG35" s="177">
        <f t="shared" si="155"/>
        <v>26.495400657894738</v>
      </c>
      <c r="WH35" s="217" t="str">
        <f>IF(WJ35=0," ",VLOOKUP(WJ35,PROTOKOL!$A:$F,6,FALSE))</f>
        <v xml:space="preserve"> </v>
      </c>
      <c r="WI35" s="43"/>
      <c r="WJ35" s="43"/>
      <c r="WK35" s="43"/>
      <c r="WL35" s="91" t="str">
        <f>IF(WJ35=0," ",(VLOOKUP(WJ35,PROTOKOL!$A$1:$E$29,2,FALSE))*WK35)</f>
        <v xml:space="preserve"> </v>
      </c>
      <c r="WM35" s="175" t="str">
        <f t="shared" si="55"/>
        <v xml:space="preserve"> </v>
      </c>
      <c r="WN35" s="176" t="str">
        <f>IF(WJ35=0," ",VLOOKUP(WJ35,PROTOKOL!$A:$E,5,FALSE))</f>
        <v xml:space="preserve"> </v>
      </c>
      <c r="WO35" s="212" t="str">
        <f t="shared" si="204"/>
        <v xml:space="preserve"> </v>
      </c>
      <c r="WP35" s="176">
        <f t="shared" si="157"/>
        <v>0</v>
      </c>
      <c r="WQ35" s="177" t="str">
        <f t="shared" si="158"/>
        <v xml:space="preserve"> </v>
      </c>
      <c r="WS35" s="173">
        <v>5</v>
      </c>
      <c r="WT35" s="231">
        <v>5</v>
      </c>
      <c r="WU35" s="174" t="s">
        <v>36</v>
      </c>
      <c r="WV35" s="43"/>
      <c r="WW35" s="43"/>
      <c r="WX35" s="43"/>
      <c r="WY35" s="42" t="str">
        <f>IF(WW35=0," ",(VLOOKUP(WW35,PROTOKOL!$A$1:$E$29,2,FALSE))*WX35)</f>
        <v xml:space="preserve"> </v>
      </c>
      <c r="WZ35" s="175" t="str">
        <f t="shared" si="56"/>
        <v xml:space="preserve"> </v>
      </c>
      <c r="XA35" s="212" t="str">
        <f>IF(WW35=0," ",VLOOKUP(WW35,PROTOKOL!$A:$E,5,FALSE))</f>
        <v xml:space="preserve"> </v>
      </c>
      <c r="XB35" s="176" t="s">
        <v>142</v>
      </c>
      <c r="XC35" s="177" t="str">
        <f t="shared" si="159"/>
        <v xml:space="preserve"> </v>
      </c>
      <c r="XD35" s="217" t="str">
        <f>IF(XF35=0," ",VLOOKUP(XF35,PROTOKOL!$A:$F,6,FALSE))</f>
        <v xml:space="preserve"> </v>
      </c>
      <c r="XE35" s="43"/>
      <c r="XF35" s="43"/>
      <c r="XG35" s="43"/>
      <c r="XH35" s="91" t="str">
        <f>IF(XF35=0," ",(VLOOKUP(XF35,PROTOKOL!$A$1:$E$29,2,FALSE))*XG35)</f>
        <v xml:space="preserve"> </v>
      </c>
      <c r="XI35" s="175" t="str">
        <f t="shared" si="57"/>
        <v xml:space="preserve"> </v>
      </c>
      <c r="XJ35" s="176" t="str">
        <f>IF(XF35=0," ",VLOOKUP(XF35,PROTOKOL!$A:$E,5,FALSE))</f>
        <v xml:space="preserve"> </v>
      </c>
      <c r="XK35" s="212" t="str">
        <f t="shared" si="205"/>
        <v xml:space="preserve"> </v>
      </c>
      <c r="XL35" s="176">
        <f t="shared" si="161"/>
        <v>0</v>
      </c>
      <c r="XM35" s="177" t="str">
        <f t="shared" si="162"/>
        <v xml:space="preserve"> </v>
      </c>
      <c r="XO35" s="173">
        <v>5</v>
      </c>
      <c r="XP35" s="231">
        <v>5</v>
      </c>
      <c r="XQ35" s="174" t="s">
        <v>143</v>
      </c>
      <c r="XR35" s="43"/>
      <c r="XS35" s="43"/>
      <c r="XT35" s="43"/>
      <c r="XU35" s="42" t="str">
        <f>IF(XS35=0," ",(VLOOKUP(XS35,PROTOKOL!$A$1:$E$29,2,FALSE))*XT35)</f>
        <v xml:space="preserve"> </v>
      </c>
      <c r="XV35" s="175" t="str">
        <f t="shared" si="58"/>
        <v xml:space="preserve"> </v>
      </c>
      <c r="XW35" s="212" t="str">
        <f>IF(XS35=0," ",VLOOKUP(XS35,PROTOKOL!$A:$E,5,FALSE))</f>
        <v xml:space="preserve"> </v>
      </c>
      <c r="XX35" s="176" t="s">
        <v>142</v>
      </c>
      <c r="XY35" s="177" t="str">
        <f t="shared" si="163"/>
        <v xml:space="preserve"> </v>
      </c>
      <c r="XZ35" s="217" t="str">
        <f>IF(YB35=0," ",VLOOKUP(YB35,PROTOKOL!$A:$F,6,FALSE))</f>
        <v xml:space="preserve"> </v>
      </c>
      <c r="YA35" s="43"/>
      <c r="YB35" s="43"/>
      <c r="YC35" s="43"/>
      <c r="YD35" s="91" t="str">
        <f>IF(YB35=0," ",(VLOOKUP(YB35,PROTOKOL!$A$1:$E$29,2,FALSE))*YC35)</f>
        <v xml:space="preserve"> </v>
      </c>
      <c r="YE35" s="175" t="str">
        <f t="shared" si="59"/>
        <v xml:space="preserve"> </v>
      </c>
      <c r="YF35" s="176" t="str">
        <f>IF(YB35=0," ",VLOOKUP(YB35,PROTOKOL!$A:$E,5,FALSE))</f>
        <v xml:space="preserve"> </v>
      </c>
      <c r="YG35" s="212" t="str">
        <f t="shared" si="206"/>
        <v xml:space="preserve"> </v>
      </c>
      <c r="YH35" s="176">
        <f t="shared" si="165"/>
        <v>0</v>
      </c>
      <c r="YI35" s="177" t="str">
        <f t="shared" si="166"/>
        <v xml:space="preserve"> </v>
      </c>
    </row>
    <row r="36" spans="1:659" ht="13.8">
      <c r="A36" s="173">
        <v>5</v>
      </c>
      <c r="B36" s="229"/>
      <c r="C36" s="174" t="str">
        <f>IF(E36=0," ",VLOOKUP(E36,PROTOKOL!$A:$F,6,FALSE))</f>
        <v xml:space="preserve"> </v>
      </c>
      <c r="D36" s="43"/>
      <c r="E36" s="43"/>
      <c r="F36" s="43"/>
      <c r="G36" s="42" t="str">
        <f>IF(E36=0," ",(VLOOKUP(E36,PROTOKOL!$A$1:$E$29,2,FALSE))*F36)</f>
        <v xml:space="preserve"> </v>
      </c>
      <c r="H36" s="175" t="str">
        <f t="shared" si="0"/>
        <v xml:space="preserve"> </v>
      </c>
      <c r="I36" s="212" t="str">
        <f>IF(E36=0," ",VLOOKUP(E36,PROTOKOL!$A:$E,5,FALSE))</f>
        <v xml:space="preserve"> </v>
      </c>
      <c r="J36" s="176" t="s">
        <v>142</v>
      </c>
      <c r="K36" s="177" t="str">
        <f t="shared" si="60"/>
        <v xml:space="preserve"> </v>
      </c>
      <c r="L36" s="217" t="str">
        <f>IF(N36=0," ",VLOOKUP(N36,PROTOKOL!$A:$F,6,FALSE))</f>
        <v xml:space="preserve"> </v>
      </c>
      <c r="M36" s="43"/>
      <c r="N36" s="43"/>
      <c r="O36" s="43"/>
      <c r="P36" s="91" t="str">
        <f>IF(N36=0," ",(VLOOKUP(N36,PROTOKOL!$A$1:$E$29,2,FALSE))*O36)</f>
        <v xml:space="preserve"> </v>
      </c>
      <c r="Q36" s="175" t="str">
        <f t="shared" si="1"/>
        <v xml:space="preserve"> </v>
      </c>
      <c r="R36" s="176" t="str">
        <f>IF(N36=0," ",VLOOKUP(N36,PROTOKOL!$A:$E,5,FALSE))</f>
        <v xml:space="preserve"> </v>
      </c>
      <c r="S36" s="212" t="str">
        <f t="shared" si="61"/>
        <v xml:space="preserve"> </v>
      </c>
      <c r="T36" s="176">
        <f t="shared" si="62"/>
        <v>0</v>
      </c>
      <c r="U36" s="177" t="str">
        <f t="shared" si="63"/>
        <v xml:space="preserve"> </v>
      </c>
      <c r="W36" s="173">
        <v>5</v>
      </c>
      <c r="X36" s="229"/>
      <c r="Y36" s="174" t="str">
        <f>IF(AA36=0," ",VLOOKUP(AA36,PROTOKOL!$A:$F,6,FALSE))</f>
        <v>ÜRÜN KONTROL</v>
      </c>
      <c r="Z36" s="43">
        <v>1</v>
      </c>
      <c r="AA36" s="43">
        <v>20</v>
      </c>
      <c r="AB36" s="43">
        <v>2.5</v>
      </c>
      <c r="AC36" s="42">
        <f>IF(AA36=0," ",(VLOOKUP(AA36,PROTOKOL!$A$1:$E$29,2,FALSE))*AB36)</f>
        <v>0</v>
      </c>
      <c r="AD36" s="175">
        <f t="shared" si="2"/>
        <v>1</v>
      </c>
      <c r="AE36" s="212" t="e">
        <f>IF(AA36=0," ",VLOOKUP(AA36,PROTOKOL!$A:$E,5,FALSE))</f>
        <v>#DIV/0!</v>
      </c>
      <c r="AF36" s="176" t="s">
        <v>142</v>
      </c>
      <c r="AG36" s="177" t="e">
        <f>IF(AA36=0," ",(AE36*AD36))/7.5*2.5</f>
        <v>#DIV/0!</v>
      </c>
      <c r="AH36" s="217" t="str">
        <f>IF(AJ36=0," ",VLOOKUP(AJ36,PROTOKOL!$A:$F,6,FALSE))</f>
        <v xml:space="preserve"> </v>
      </c>
      <c r="AI36" s="43"/>
      <c r="AJ36" s="43"/>
      <c r="AK36" s="43"/>
      <c r="AL36" s="91" t="str">
        <f>IF(AJ36=0," ",(VLOOKUP(AJ36,PROTOKOL!$A$1:$E$29,2,FALSE))*AK36)</f>
        <v xml:space="preserve"> </v>
      </c>
      <c r="AM36" s="175" t="str">
        <f t="shared" si="3"/>
        <v xml:space="preserve"> </v>
      </c>
      <c r="AN36" s="176" t="str">
        <f>IF(AJ36=0," ",VLOOKUP(AJ36,PROTOKOL!$A:$E,5,FALSE))</f>
        <v xml:space="preserve"> </v>
      </c>
      <c r="AO36" s="212" t="str">
        <f t="shared" si="180"/>
        <v xml:space="preserve"> </v>
      </c>
      <c r="AP36" s="176">
        <f t="shared" si="65"/>
        <v>0</v>
      </c>
      <c r="AQ36" s="177" t="str">
        <f t="shared" si="66"/>
        <v xml:space="preserve"> </v>
      </c>
      <c r="AS36" s="173">
        <v>5</v>
      </c>
      <c r="AT36" s="229"/>
      <c r="AU36" s="174" t="str">
        <f>IF(AW36=0," ",VLOOKUP(AW36,PROTOKOL!$A:$F,6,FALSE))</f>
        <v xml:space="preserve"> </v>
      </c>
      <c r="AV36" s="43"/>
      <c r="AW36" s="43"/>
      <c r="AX36" s="43"/>
      <c r="AY36" s="42" t="str">
        <f>IF(AW36=0," ",(VLOOKUP(AW36,PROTOKOL!$A$1:$E$29,2,FALSE))*AX36)</f>
        <v xml:space="preserve"> </v>
      </c>
      <c r="AZ36" s="175" t="str">
        <f t="shared" si="4"/>
        <v xml:space="preserve"> </v>
      </c>
      <c r="BA36" s="212" t="str">
        <f>IF(AW36=0," ",VLOOKUP(AW36,PROTOKOL!$A:$E,5,FALSE))</f>
        <v xml:space="preserve"> </v>
      </c>
      <c r="BB36" s="176" t="s">
        <v>142</v>
      </c>
      <c r="BC36" s="177" t="str">
        <f t="shared" si="168"/>
        <v xml:space="preserve"> </v>
      </c>
      <c r="BD36" s="217" t="str">
        <f>IF(BF36=0," ",VLOOKUP(BF36,PROTOKOL!$A:$F,6,FALSE))</f>
        <v xml:space="preserve"> </v>
      </c>
      <c r="BE36" s="43"/>
      <c r="BF36" s="43"/>
      <c r="BG36" s="43"/>
      <c r="BH36" s="91" t="str">
        <f>IF(BF36=0," ",(VLOOKUP(BF36,PROTOKOL!$A$1:$E$29,2,FALSE))*BG36)</f>
        <v xml:space="preserve"> </v>
      </c>
      <c r="BI36" s="175" t="str">
        <f t="shared" si="5"/>
        <v xml:space="preserve"> </v>
      </c>
      <c r="BJ36" s="176" t="str">
        <f>IF(BF36=0," ",VLOOKUP(BF36,PROTOKOL!$A:$E,5,FALSE))</f>
        <v xml:space="preserve"> </v>
      </c>
      <c r="BK36" s="212" t="str">
        <f t="shared" si="181"/>
        <v xml:space="preserve"> </v>
      </c>
      <c r="BL36" s="176">
        <f t="shared" si="67"/>
        <v>0</v>
      </c>
      <c r="BM36" s="177" t="str">
        <f t="shared" si="68"/>
        <v xml:space="preserve"> </v>
      </c>
      <c r="BO36" s="173">
        <v>5</v>
      </c>
      <c r="BP36" s="229"/>
      <c r="BQ36" s="174" t="str">
        <f>IF(BS36=0," ",VLOOKUP(BS36,PROTOKOL!$A:$F,6,FALSE))</f>
        <v xml:space="preserve"> </v>
      </c>
      <c r="BR36" s="43"/>
      <c r="BS36" s="43"/>
      <c r="BT36" s="43"/>
      <c r="BU36" s="42" t="str">
        <f>IF(BS36=0," ",(VLOOKUP(BS36,PROTOKOL!$A$1:$E$29,2,FALSE))*BT36)</f>
        <v xml:space="preserve"> </v>
      </c>
      <c r="BV36" s="175" t="str">
        <f t="shared" si="6"/>
        <v xml:space="preserve"> </v>
      </c>
      <c r="BW36" s="212" t="str">
        <f>IF(BS36=0," ",VLOOKUP(BS36,PROTOKOL!$A:$E,5,FALSE))</f>
        <v xml:space="preserve"> </v>
      </c>
      <c r="BX36" s="176" t="s">
        <v>142</v>
      </c>
      <c r="BY36" s="177" t="str">
        <f t="shared" si="170"/>
        <v xml:space="preserve"> </v>
      </c>
      <c r="BZ36" s="217" t="str">
        <f>IF(CB36=0," ",VLOOKUP(CB36,PROTOKOL!$A:$F,6,FALSE))</f>
        <v xml:space="preserve"> </v>
      </c>
      <c r="CA36" s="43"/>
      <c r="CB36" s="43"/>
      <c r="CC36" s="43"/>
      <c r="CD36" s="91" t="str">
        <f>IF(CB36=0," ",(VLOOKUP(CB36,PROTOKOL!$A$1:$E$29,2,FALSE))*CC36)</f>
        <v xml:space="preserve"> </v>
      </c>
      <c r="CE36" s="175" t="str">
        <f t="shared" si="7"/>
        <v xml:space="preserve"> </v>
      </c>
      <c r="CF36" s="176" t="str">
        <f>IF(CB36=0," ",VLOOKUP(CB36,PROTOKOL!$A:$E,5,FALSE))</f>
        <v xml:space="preserve"> </v>
      </c>
      <c r="CG36" s="212" t="str">
        <f t="shared" si="207"/>
        <v xml:space="preserve"> </v>
      </c>
      <c r="CH36" s="176">
        <f t="shared" si="70"/>
        <v>0</v>
      </c>
      <c r="CI36" s="177" t="str">
        <f t="shared" si="71"/>
        <v xml:space="preserve"> </v>
      </c>
      <c r="CK36" s="173">
        <v>5</v>
      </c>
      <c r="CL36" s="229"/>
      <c r="CM36" s="174" t="str">
        <f>IF(CO36=0," ",VLOOKUP(CO36,PROTOKOL!$A:$F,6,FALSE))</f>
        <v xml:space="preserve"> </v>
      </c>
      <c r="CN36" s="43"/>
      <c r="CO36" s="43"/>
      <c r="CP36" s="43"/>
      <c r="CQ36" s="42" t="str">
        <f>IF(CO36=0," ",(VLOOKUP(CO36,PROTOKOL!$A$1:$E$29,2,FALSE))*CP36)</f>
        <v xml:space="preserve"> </v>
      </c>
      <c r="CR36" s="175" t="str">
        <f t="shared" si="8"/>
        <v xml:space="preserve"> </v>
      </c>
      <c r="CS36" s="212" t="str">
        <f>IF(CO36=0," ",VLOOKUP(CO36,PROTOKOL!$A:$E,5,FALSE))</f>
        <v xml:space="preserve"> </v>
      </c>
      <c r="CT36" s="176" t="s">
        <v>142</v>
      </c>
      <c r="CU36" s="177" t="str">
        <f t="shared" si="171"/>
        <v xml:space="preserve"> </v>
      </c>
      <c r="CV36" s="217" t="str">
        <f>IF(CX36=0," ",VLOOKUP(CX36,PROTOKOL!$A:$F,6,FALSE))</f>
        <v xml:space="preserve"> </v>
      </c>
      <c r="CW36" s="43"/>
      <c r="CX36" s="43"/>
      <c r="CY36" s="43"/>
      <c r="CZ36" s="91" t="str">
        <f>IF(CX36=0," ",(VLOOKUP(CX36,PROTOKOL!$A$1:$E$29,2,FALSE))*CY36)</f>
        <v xml:space="preserve"> </v>
      </c>
      <c r="DA36" s="175" t="str">
        <f t="shared" si="9"/>
        <v xml:space="preserve"> </v>
      </c>
      <c r="DB36" s="176" t="str">
        <f>IF(CX36=0," ",VLOOKUP(CX36,PROTOKOL!$A:$E,5,FALSE))</f>
        <v xml:space="preserve"> </v>
      </c>
      <c r="DC36" s="212" t="str">
        <f t="shared" si="182"/>
        <v xml:space="preserve"> </v>
      </c>
      <c r="DD36" s="176">
        <f t="shared" si="73"/>
        <v>0</v>
      </c>
      <c r="DE36" s="177" t="str">
        <f t="shared" si="74"/>
        <v xml:space="preserve"> </v>
      </c>
      <c r="DG36" s="173">
        <v>5</v>
      </c>
      <c r="DH36" s="229"/>
      <c r="DI36" s="174" t="str">
        <f>IF(DK36=0," ",VLOOKUP(DK36,PROTOKOL!$A:$F,6,FALSE))</f>
        <v xml:space="preserve"> </v>
      </c>
      <c r="DJ36" s="43"/>
      <c r="DK36" s="43"/>
      <c r="DL36" s="43"/>
      <c r="DM36" s="42" t="str">
        <f>IF(DK36=0," ",(VLOOKUP(DK36,PROTOKOL!$A$1:$E$29,2,FALSE))*DL36)</f>
        <v xml:space="preserve"> </v>
      </c>
      <c r="DN36" s="175" t="str">
        <f t="shared" si="10"/>
        <v xml:space="preserve"> </v>
      </c>
      <c r="DO36" s="212" t="str">
        <f>IF(DK36=0," ",VLOOKUP(DK36,PROTOKOL!$A:$E,5,FALSE))</f>
        <v xml:space="preserve"> </v>
      </c>
      <c r="DP36" s="176" t="s">
        <v>142</v>
      </c>
      <c r="DQ36" s="177" t="str">
        <f t="shared" si="75"/>
        <v xml:space="preserve"> </v>
      </c>
      <c r="DR36" s="217" t="str">
        <f>IF(DT36=0," ",VLOOKUP(DT36,PROTOKOL!$A:$F,6,FALSE))</f>
        <v xml:space="preserve"> </v>
      </c>
      <c r="DS36" s="43"/>
      <c r="DT36" s="43"/>
      <c r="DU36" s="43"/>
      <c r="DV36" s="91" t="str">
        <f>IF(DT36=0," ",(VLOOKUP(DT36,PROTOKOL!$A$1:$E$29,2,FALSE))*DU36)</f>
        <v xml:space="preserve"> </v>
      </c>
      <c r="DW36" s="175" t="str">
        <f t="shared" si="11"/>
        <v xml:space="preserve"> </v>
      </c>
      <c r="DX36" s="176" t="str">
        <f>IF(DT36=0," ",VLOOKUP(DT36,PROTOKOL!$A:$E,5,FALSE))</f>
        <v xml:space="preserve"> </v>
      </c>
      <c r="DY36" s="212" t="str">
        <f t="shared" si="183"/>
        <v xml:space="preserve"> </v>
      </c>
      <c r="DZ36" s="176">
        <f t="shared" si="77"/>
        <v>0</v>
      </c>
      <c r="EA36" s="177" t="str">
        <f t="shared" si="78"/>
        <v xml:space="preserve"> </v>
      </c>
      <c r="EC36" s="173">
        <v>5</v>
      </c>
      <c r="ED36" s="229"/>
      <c r="EE36" s="174" t="str">
        <f>IF(EG36=0," ",VLOOKUP(EG36,PROTOKOL!$A:$F,6,FALSE))</f>
        <v xml:space="preserve"> </v>
      </c>
      <c r="EF36" s="43"/>
      <c r="EG36" s="43"/>
      <c r="EH36" s="43"/>
      <c r="EI36" s="42" t="str">
        <f>IF(EG36=0," ",(VLOOKUP(EG36,PROTOKOL!$A$1:$E$29,2,FALSE))*EH36)</f>
        <v xml:space="preserve"> </v>
      </c>
      <c r="EJ36" s="175" t="str">
        <f t="shared" si="12"/>
        <v xml:space="preserve"> </v>
      </c>
      <c r="EK36" s="212" t="str">
        <f>IF(EG36=0," ",VLOOKUP(EG36,PROTOKOL!$A:$E,5,FALSE))</f>
        <v xml:space="preserve"> </v>
      </c>
      <c r="EL36" s="176" t="s">
        <v>142</v>
      </c>
      <c r="EM36" s="177" t="str">
        <f t="shared" si="79"/>
        <v xml:space="preserve"> </v>
      </c>
      <c r="EN36" s="217" t="str">
        <f>IF(EP36=0," ",VLOOKUP(EP36,PROTOKOL!$A:$F,6,FALSE))</f>
        <v xml:space="preserve"> </v>
      </c>
      <c r="EO36" s="43"/>
      <c r="EP36" s="43"/>
      <c r="EQ36" s="43"/>
      <c r="ER36" s="91" t="str">
        <f>IF(EP36=0," ",(VLOOKUP(EP36,PROTOKOL!$A$1:$E$29,2,FALSE))*EQ36)</f>
        <v xml:space="preserve"> </v>
      </c>
      <c r="ES36" s="175" t="str">
        <f t="shared" si="13"/>
        <v xml:space="preserve"> </v>
      </c>
      <c r="ET36" s="176" t="str">
        <f>IF(EP36=0," ",VLOOKUP(EP36,PROTOKOL!$A:$E,5,FALSE))</f>
        <v xml:space="preserve"> </v>
      </c>
      <c r="EU36" s="212" t="str">
        <f t="shared" si="184"/>
        <v xml:space="preserve"> </v>
      </c>
      <c r="EV36" s="176">
        <f t="shared" si="81"/>
        <v>0</v>
      </c>
      <c r="EW36" s="177" t="str">
        <f t="shared" si="82"/>
        <v xml:space="preserve"> </v>
      </c>
      <c r="EY36" s="173">
        <v>5</v>
      </c>
      <c r="EZ36" s="229"/>
      <c r="FA36" s="174" t="str">
        <f>IF(FC36=0," ",VLOOKUP(FC36,PROTOKOL!$A:$F,6,FALSE))</f>
        <v xml:space="preserve"> </v>
      </c>
      <c r="FB36" s="43"/>
      <c r="FC36" s="43"/>
      <c r="FD36" s="43"/>
      <c r="FE36" s="42" t="str">
        <f>IF(FC36=0," ",(VLOOKUP(FC36,PROTOKOL!$A$1:$E$29,2,FALSE))*FD36)</f>
        <v xml:space="preserve"> </v>
      </c>
      <c r="FF36" s="175" t="str">
        <f t="shared" si="14"/>
        <v xml:space="preserve"> </v>
      </c>
      <c r="FG36" s="212" t="str">
        <f>IF(FC36=0," ",VLOOKUP(FC36,PROTOKOL!$A:$E,5,FALSE))</f>
        <v xml:space="preserve"> </v>
      </c>
      <c r="FH36" s="176" t="s">
        <v>142</v>
      </c>
      <c r="FI36" s="177" t="str">
        <f t="shared" si="83"/>
        <v xml:space="preserve"> </v>
      </c>
      <c r="FJ36" s="217" t="str">
        <f>IF(FL36=0," ",VLOOKUP(FL36,PROTOKOL!$A:$F,6,FALSE))</f>
        <v xml:space="preserve"> </v>
      </c>
      <c r="FK36" s="43"/>
      <c r="FL36" s="43"/>
      <c r="FM36" s="43"/>
      <c r="FN36" s="91" t="str">
        <f>IF(FL36=0," ",(VLOOKUP(FL36,PROTOKOL!$A$1:$E$29,2,FALSE))*FM36)</f>
        <v xml:space="preserve"> </v>
      </c>
      <c r="FO36" s="175" t="str">
        <f t="shared" si="15"/>
        <v xml:space="preserve"> </v>
      </c>
      <c r="FP36" s="176" t="str">
        <f>IF(FL36=0," ",VLOOKUP(FL36,PROTOKOL!$A:$E,5,FALSE))</f>
        <v xml:space="preserve"> </v>
      </c>
      <c r="FQ36" s="212" t="str">
        <f t="shared" si="185"/>
        <v xml:space="preserve"> </v>
      </c>
      <c r="FR36" s="176">
        <f t="shared" si="85"/>
        <v>0</v>
      </c>
      <c r="FS36" s="177" t="str">
        <f t="shared" si="86"/>
        <v xml:space="preserve"> </v>
      </c>
      <c r="FU36" s="173">
        <v>5</v>
      </c>
      <c r="FV36" s="229"/>
      <c r="FW36" s="174" t="str">
        <f>IF(FY36=0," ",VLOOKUP(FY36,PROTOKOL!$A:$F,6,FALSE))</f>
        <v xml:space="preserve"> </v>
      </c>
      <c r="FX36" s="43"/>
      <c r="FY36" s="43"/>
      <c r="FZ36" s="43"/>
      <c r="GA36" s="42" t="str">
        <f>IF(FY36=0," ",(VLOOKUP(FY36,PROTOKOL!$A$1:$E$29,2,FALSE))*FZ36)</f>
        <v xml:space="preserve"> </v>
      </c>
      <c r="GB36" s="175" t="str">
        <f t="shared" si="16"/>
        <v xml:space="preserve"> </v>
      </c>
      <c r="GC36" s="212" t="str">
        <f>IF(FY36=0," ",VLOOKUP(FY36,PROTOKOL!$A:$E,5,FALSE))</f>
        <v xml:space="preserve"> </v>
      </c>
      <c r="GD36" s="176" t="s">
        <v>142</v>
      </c>
      <c r="GE36" s="177" t="str">
        <f t="shared" si="87"/>
        <v xml:space="preserve"> </v>
      </c>
      <c r="GF36" s="217" t="str">
        <f>IF(GH36=0," ",VLOOKUP(GH36,PROTOKOL!$A:$F,6,FALSE))</f>
        <v xml:space="preserve"> </v>
      </c>
      <c r="GG36" s="43"/>
      <c r="GH36" s="43"/>
      <c r="GI36" s="43"/>
      <c r="GJ36" s="91" t="str">
        <f>IF(GH36=0," ",(VLOOKUP(GH36,PROTOKOL!$A$1:$E$29,2,FALSE))*GI36)</f>
        <v xml:space="preserve"> </v>
      </c>
      <c r="GK36" s="175" t="str">
        <f t="shared" si="17"/>
        <v xml:space="preserve"> </v>
      </c>
      <c r="GL36" s="176" t="str">
        <f>IF(GH36=0," ",VLOOKUP(GH36,PROTOKOL!$A:$E,5,FALSE))</f>
        <v xml:space="preserve"> </v>
      </c>
      <c r="GM36" s="212" t="str">
        <f t="shared" si="186"/>
        <v xml:space="preserve"> </v>
      </c>
      <c r="GN36" s="176">
        <f t="shared" si="89"/>
        <v>0</v>
      </c>
      <c r="GO36" s="177" t="str">
        <f t="shared" si="90"/>
        <v xml:space="preserve"> </v>
      </c>
      <c r="GQ36" s="173">
        <v>5</v>
      </c>
      <c r="GR36" s="229"/>
      <c r="GS36" s="174" t="str">
        <f>IF(GU36=0," ",VLOOKUP(GU36,PROTOKOL!$A:$F,6,FALSE))</f>
        <v xml:space="preserve"> </v>
      </c>
      <c r="GT36" s="43"/>
      <c r="GU36" s="43"/>
      <c r="GV36" s="43"/>
      <c r="GW36" s="42" t="str">
        <f>IF(GU36=0," ",(VLOOKUP(GU36,PROTOKOL!$A$1:$E$29,2,FALSE))*GV36)</f>
        <v xml:space="preserve"> </v>
      </c>
      <c r="GX36" s="175" t="str">
        <f t="shared" si="18"/>
        <v xml:space="preserve"> </v>
      </c>
      <c r="GY36" s="212" t="str">
        <f>IF(GU36=0," ",VLOOKUP(GU36,PROTOKOL!$A:$E,5,FALSE))</f>
        <v xml:space="preserve"> </v>
      </c>
      <c r="GZ36" s="176" t="s">
        <v>142</v>
      </c>
      <c r="HA36" s="177" t="str">
        <f t="shared" si="91"/>
        <v xml:space="preserve"> </v>
      </c>
      <c r="HB36" s="217" t="str">
        <f>IF(HD36=0," ",VLOOKUP(HD36,PROTOKOL!$A:$F,6,FALSE))</f>
        <v xml:space="preserve"> </v>
      </c>
      <c r="HC36" s="43"/>
      <c r="HD36" s="43"/>
      <c r="HE36" s="43"/>
      <c r="HF36" s="91" t="str">
        <f>IF(HD36=0," ",(VLOOKUP(HD36,PROTOKOL!$A$1:$E$29,2,FALSE))*HE36)</f>
        <v xml:space="preserve"> </v>
      </c>
      <c r="HG36" s="175" t="str">
        <f t="shared" si="19"/>
        <v xml:space="preserve"> </v>
      </c>
      <c r="HH36" s="176" t="str">
        <f>IF(HD36=0," ",VLOOKUP(HD36,PROTOKOL!$A:$E,5,FALSE))</f>
        <v xml:space="preserve"> </v>
      </c>
      <c r="HI36" s="212" t="str">
        <f t="shared" si="187"/>
        <v xml:space="preserve"> </v>
      </c>
      <c r="HJ36" s="176">
        <f t="shared" si="92"/>
        <v>0</v>
      </c>
      <c r="HK36" s="177" t="str">
        <f t="shared" si="93"/>
        <v xml:space="preserve"> </v>
      </c>
      <c r="HM36" s="173">
        <v>5</v>
      </c>
      <c r="HN36" s="229"/>
      <c r="HO36" s="174" t="str">
        <f>IF(HQ36=0," ",VLOOKUP(HQ36,PROTOKOL!$A:$F,6,FALSE))</f>
        <v xml:space="preserve"> </v>
      </c>
      <c r="HP36" s="43"/>
      <c r="HQ36" s="43"/>
      <c r="HR36" s="43"/>
      <c r="HS36" s="42" t="str">
        <f>IF(HQ36=0," ",(VLOOKUP(HQ36,PROTOKOL!$A$1:$E$29,2,FALSE))*HR36)</f>
        <v xml:space="preserve"> </v>
      </c>
      <c r="HT36" s="175" t="str">
        <f t="shared" si="20"/>
        <v xml:space="preserve"> </v>
      </c>
      <c r="HU36" s="212" t="str">
        <f>IF(HQ36=0," ",VLOOKUP(HQ36,PROTOKOL!$A:$E,5,FALSE))</f>
        <v xml:space="preserve"> </v>
      </c>
      <c r="HV36" s="176" t="s">
        <v>142</v>
      </c>
      <c r="HW36" s="177" t="str">
        <f t="shared" si="94"/>
        <v xml:space="preserve"> </v>
      </c>
      <c r="HX36" s="217" t="str">
        <f>IF(HZ36=0," ",VLOOKUP(HZ36,PROTOKOL!$A:$F,6,FALSE))</f>
        <v xml:space="preserve"> </v>
      </c>
      <c r="HY36" s="43"/>
      <c r="HZ36" s="43"/>
      <c r="IA36" s="43"/>
      <c r="IB36" s="91" t="str">
        <f>IF(HZ36=0," ",(VLOOKUP(HZ36,PROTOKOL!$A$1:$E$29,2,FALSE))*IA36)</f>
        <v xml:space="preserve"> </v>
      </c>
      <c r="IC36" s="175" t="str">
        <f t="shared" si="21"/>
        <v xml:space="preserve"> </v>
      </c>
      <c r="ID36" s="176" t="str">
        <f>IF(HZ36=0," ",VLOOKUP(HZ36,PROTOKOL!$A:$E,5,FALSE))</f>
        <v xml:space="preserve"> </v>
      </c>
      <c r="IE36" s="212" t="str">
        <f t="shared" si="208"/>
        <v xml:space="preserve"> </v>
      </c>
      <c r="IF36" s="176">
        <f t="shared" si="96"/>
        <v>0</v>
      </c>
      <c r="IG36" s="177" t="str">
        <f t="shared" si="97"/>
        <v xml:space="preserve"> </v>
      </c>
      <c r="II36" s="173">
        <v>5</v>
      </c>
      <c r="IJ36" s="229"/>
      <c r="IK36" s="174" t="str">
        <f>IF(IM36=0," ",VLOOKUP(IM36,PROTOKOL!$A:$F,6,FALSE))</f>
        <v xml:space="preserve"> </v>
      </c>
      <c r="IL36" s="43"/>
      <c r="IM36" s="43"/>
      <c r="IN36" s="43"/>
      <c r="IO36" s="42" t="str">
        <f>IF(IM36=0," ",(VLOOKUP(IM36,PROTOKOL!$A$1:$E$29,2,FALSE))*IN36)</f>
        <v xml:space="preserve"> </v>
      </c>
      <c r="IP36" s="175" t="str">
        <f t="shared" si="22"/>
        <v xml:space="preserve"> </v>
      </c>
      <c r="IQ36" s="212" t="str">
        <f>IF(IM36=0," ",VLOOKUP(IM36,PROTOKOL!$A:$E,5,FALSE))</f>
        <v xml:space="preserve"> </v>
      </c>
      <c r="IR36" s="176" t="s">
        <v>142</v>
      </c>
      <c r="IS36" s="177" t="str">
        <f t="shared" si="98"/>
        <v xml:space="preserve"> </v>
      </c>
      <c r="IT36" s="217" t="str">
        <f>IF(IV36=0," ",VLOOKUP(IV36,PROTOKOL!$A:$F,6,FALSE))</f>
        <v xml:space="preserve"> </v>
      </c>
      <c r="IU36" s="43"/>
      <c r="IV36" s="43"/>
      <c r="IW36" s="43"/>
      <c r="IX36" s="91" t="str">
        <f>IF(IV36=0," ",(VLOOKUP(IV36,PROTOKOL!$A$1:$E$29,2,FALSE))*IW36)</f>
        <v xml:space="preserve"> </v>
      </c>
      <c r="IY36" s="175" t="str">
        <f t="shared" si="23"/>
        <v xml:space="preserve"> </v>
      </c>
      <c r="IZ36" s="176" t="str">
        <f>IF(IV36=0," ",VLOOKUP(IV36,PROTOKOL!$A:$E,5,FALSE))</f>
        <v xml:space="preserve"> </v>
      </c>
      <c r="JA36" s="212" t="str">
        <f t="shared" si="188"/>
        <v xml:space="preserve"> </v>
      </c>
      <c r="JB36" s="176">
        <f t="shared" si="100"/>
        <v>0</v>
      </c>
      <c r="JC36" s="177" t="str">
        <f t="shared" si="101"/>
        <v xml:space="preserve"> </v>
      </c>
      <c r="JE36" s="173">
        <v>5</v>
      </c>
      <c r="JF36" s="229"/>
      <c r="JG36" s="174" t="str">
        <f>IF(JI36=0," ",VLOOKUP(JI36,PROTOKOL!$A:$F,6,FALSE))</f>
        <v xml:space="preserve"> </v>
      </c>
      <c r="JH36" s="43"/>
      <c r="JI36" s="43"/>
      <c r="JJ36" s="43"/>
      <c r="JK36" s="42" t="str">
        <f>IF(JI36=0," ",(VLOOKUP(JI36,PROTOKOL!$A$1:$E$29,2,FALSE))*JJ36)</f>
        <v xml:space="preserve"> </v>
      </c>
      <c r="JL36" s="175" t="str">
        <f t="shared" si="24"/>
        <v xml:space="preserve"> </v>
      </c>
      <c r="JM36" s="212" t="str">
        <f>IF(JI36=0," ",VLOOKUP(JI36,PROTOKOL!$A:$E,5,FALSE))</f>
        <v xml:space="preserve"> </v>
      </c>
      <c r="JN36" s="176" t="s">
        <v>142</v>
      </c>
      <c r="JO36" s="177" t="str">
        <f t="shared" si="102"/>
        <v xml:space="preserve"> </v>
      </c>
      <c r="JP36" s="217" t="str">
        <f>IF(JR36=0," ",VLOOKUP(JR36,PROTOKOL!$A:$F,6,FALSE))</f>
        <v xml:space="preserve"> </v>
      </c>
      <c r="JQ36" s="43"/>
      <c r="JR36" s="43"/>
      <c r="JS36" s="43"/>
      <c r="JT36" s="91" t="str">
        <f>IF(JR36=0," ",(VLOOKUP(JR36,PROTOKOL!$A$1:$E$29,2,FALSE))*JS36)</f>
        <v xml:space="preserve"> </v>
      </c>
      <c r="JU36" s="175" t="str">
        <f t="shared" si="25"/>
        <v xml:space="preserve"> </v>
      </c>
      <c r="JV36" s="176" t="str">
        <f>IF(JR36=0," ",VLOOKUP(JR36,PROTOKOL!$A:$E,5,FALSE))</f>
        <v xml:space="preserve"> </v>
      </c>
      <c r="JW36" s="212" t="str">
        <f t="shared" si="189"/>
        <v xml:space="preserve"> </v>
      </c>
      <c r="JX36" s="176">
        <f t="shared" si="104"/>
        <v>0</v>
      </c>
      <c r="JY36" s="177" t="str">
        <f t="shared" si="105"/>
        <v xml:space="preserve"> </v>
      </c>
      <c r="KA36" s="173">
        <v>5</v>
      </c>
      <c r="KB36" s="229"/>
      <c r="KC36" s="174" t="str">
        <f>IF(KE36=0," ",VLOOKUP(KE36,PROTOKOL!$A:$F,6,FALSE))</f>
        <v xml:space="preserve"> </v>
      </c>
      <c r="KD36" s="43"/>
      <c r="KE36" s="43"/>
      <c r="KF36" s="43"/>
      <c r="KG36" s="42" t="str">
        <f>IF(KE36=0," ",(VLOOKUP(KE36,PROTOKOL!$A$1:$E$29,2,FALSE))*KF36)</f>
        <v xml:space="preserve"> </v>
      </c>
      <c r="KH36" s="175" t="str">
        <f t="shared" si="26"/>
        <v xml:space="preserve"> </v>
      </c>
      <c r="KI36" s="212" t="str">
        <f>IF(KE36=0," ",VLOOKUP(KE36,PROTOKOL!$A:$E,5,FALSE))</f>
        <v xml:space="preserve"> </v>
      </c>
      <c r="KJ36" s="176" t="s">
        <v>142</v>
      </c>
      <c r="KK36" s="177" t="str">
        <f t="shared" si="173"/>
        <v xml:space="preserve"> </v>
      </c>
      <c r="KL36" s="217" t="str">
        <f>IF(KN36=0," ",VLOOKUP(KN36,PROTOKOL!$A:$F,6,FALSE))</f>
        <v xml:space="preserve"> </v>
      </c>
      <c r="KM36" s="43"/>
      <c r="KN36" s="43"/>
      <c r="KO36" s="43"/>
      <c r="KP36" s="91" t="str">
        <f>IF(KN36=0," ",(VLOOKUP(KN36,PROTOKOL!$A$1:$E$29,2,FALSE))*KO36)</f>
        <v xml:space="preserve"> </v>
      </c>
      <c r="KQ36" s="175" t="str">
        <f t="shared" si="27"/>
        <v xml:space="preserve"> </v>
      </c>
      <c r="KR36" s="176" t="str">
        <f>IF(KN36=0," ",VLOOKUP(KN36,PROTOKOL!$A:$E,5,FALSE))</f>
        <v xml:space="preserve"> </v>
      </c>
      <c r="KS36" s="212" t="str">
        <f t="shared" si="190"/>
        <v xml:space="preserve"> </v>
      </c>
      <c r="KT36" s="176">
        <f t="shared" si="106"/>
        <v>0</v>
      </c>
      <c r="KU36" s="177" t="str">
        <f t="shared" si="107"/>
        <v xml:space="preserve"> </v>
      </c>
      <c r="KW36" s="173">
        <v>5</v>
      </c>
      <c r="KX36" s="229"/>
      <c r="KY36" s="174" t="str">
        <f>IF(LA36=0," ",VLOOKUP(LA36,PROTOKOL!$A:$F,6,FALSE))</f>
        <v xml:space="preserve"> </v>
      </c>
      <c r="KZ36" s="43"/>
      <c r="LA36" s="43"/>
      <c r="LB36" s="43"/>
      <c r="LC36" s="42" t="str">
        <f>IF(LA36=0," ",(VLOOKUP(LA36,PROTOKOL!$A$1:$E$29,2,FALSE))*LB36)</f>
        <v xml:space="preserve"> </v>
      </c>
      <c r="LD36" s="175" t="str">
        <f t="shared" si="28"/>
        <v xml:space="preserve"> </v>
      </c>
      <c r="LE36" s="212" t="str">
        <f>IF(LA36=0," ",VLOOKUP(LA36,PROTOKOL!$A:$E,5,FALSE))</f>
        <v xml:space="preserve"> </v>
      </c>
      <c r="LF36" s="176" t="s">
        <v>142</v>
      </c>
      <c r="LG36" s="177" t="str">
        <f t="shared" si="108"/>
        <v xml:space="preserve"> </v>
      </c>
      <c r="LH36" s="217" t="str">
        <f>IF(LJ36=0," ",VLOOKUP(LJ36,PROTOKOL!$A:$F,6,FALSE))</f>
        <v xml:space="preserve"> </v>
      </c>
      <c r="LI36" s="43"/>
      <c r="LJ36" s="43"/>
      <c r="LK36" s="43"/>
      <c r="LL36" s="91" t="str">
        <f>IF(LJ36=0," ",(VLOOKUP(LJ36,PROTOKOL!$A$1:$E$29,2,FALSE))*LK36)</f>
        <v xml:space="preserve"> </v>
      </c>
      <c r="LM36" s="175" t="str">
        <f t="shared" si="29"/>
        <v xml:space="preserve"> </v>
      </c>
      <c r="LN36" s="176" t="str">
        <f>IF(LJ36=0," ",VLOOKUP(LJ36,PROTOKOL!$A:$E,5,FALSE))</f>
        <v xml:space="preserve"> </v>
      </c>
      <c r="LO36" s="212" t="str">
        <f t="shared" si="191"/>
        <v xml:space="preserve"> </v>
      </c>
      <c r="LP36" s="176">
        <f t="shared" si="110"/>
        <v>0</v>
      </c>
      <c r="LQ36" s="177" t="str">
        <f t="shared" si="111"/>
        <v xml:space="preserve"> </v>
      </c>
      <c r="LS36" s="173">
        <v>5</v>
      </c>
      <c r="LT36" s="229"/>
      <c r="LU36" s="174" t="str">
        <f>IF(LW36=0," ",VLOOKUP(LW36,PROTOKOL!$A:$F,6,FALSE))</f>
        <v>PERDE KESME SULU SİST.</v>
      </c>
      <c r="LV36" s="43">
        <v>50</v>
      </c>
      <c r="LW36" s="43">
        <v>8</v>
      </c>
      <c r="LX36" s="43">
        <v>2.5</v>
      </c>
      <c r="LY36" s="42">
        <f>IF(LW36=0," ",(VLOOKUP(LW36,PROTOKOL!$A$1:$E$29,2,FALSE))*LX36)</f>
        <v>32.666666666666664</v>
      </c>
      <c r="LZ36" s="175">
        <f t="shared" si="30"/>
        <v>17.333333333333336</v>
      </c>
      <c r="MA36" s="212">
        <f>IF(LW36=0," ",VLOOKUP(LW36,PROTOKOL!$A:$E,5,FALSE))</f>
        <v>0.69150084134615386</v>
      </c>
      <c r="MB36" s="176" t="s">
        <v>142</v>
      </c>
      <c r="MC36" s="177">
        <f t="shared" si="175"/>
        <v>11.986014583333334</v>
      </c>
      <c r="MD36" s="217" t="str">
        <f>IF(MF36=0," ",VLOOKUP(MF36,PROTOKOL!$A:$F,6,FALSE))</f>
        <v xml:space="preserve"> </v>
      </c>
      <c r="ME36" s="43"/>
      <c r="MF36" s="43"/>
      <c r="MG36" s="43"/>
      <c r="MH36" s="91" t="str">
        <f>IF(MF36=0," ",(VLOOKUP(MF36,PROTOKOL!$A$1:$E$29,2,FALSE))*MG36)</f>
        <v xml:space="preserve"> </v>
      </c>
      <c r="MI36" s="175" t="str">
        <f t="shared" si="31"/>
        <v xml:space="preserve"> </v>
      </c>
      <c r="MJ36" s="176" t="str">
        <f>IF(MF36=0," ",VLOOKUP(MF36,PROTOKOL!$A:$E,5,FALSE))</f>
        <v xml:space="preserve"> </v>
      </c>
      <c r="MK36" s="212" t="str">
        <f t="shared" si="192"/>
        <v xml:space="preserve"> </v>
      </c>
      <c r="ML36" s="176">
        <f t="shared" si="113"/>
        <v>0</v>
      </c>
      <c r="MM36" s="177" t="str">
        <f t="shared" si="114"/>
        <v xml:space="preserve"> </v>
      </c>
      <c r="MO36" s="173">
        <v>5</v>
      </c>
      <c r="MP36" s="229"/>
      <c r="MQ36" s="174" t="str">
        <f>IF(MS36=0," ",VLOOKUP(MS36,PROTOKOL!$A:$F,6,FALSE))</f>
        <v xml:space="preserve"> </v>
      </c>
      <c r="MR36" s="43"/>
      <c r="MS36" s="43"/>
      <c r="MT36" s="43"/>
      <c r="MU36" s="42" t="str">
        <f>IF(MS36=0," ",(VLOOKUP(MS36,PROTOKOL!$A$1:$E$29,2,FALSE))*MT36)</f>
        <v xml:space="preserve"> </v>
      </c>
      <c r="MV36" s="175" t="str">
        <f t="shared" si="32"/>
        <v xml:space="preserve"> </v>
      </c>
      <c r="MW36" s="212" t="str">
        <f>IF(MS36=0," ",VLOOKUP(MS36,PROTOKOL!$A:$E,5,FALSE))</f>
        <v xml:space="preserve"> </v>
      </c>
      <c r="MX36" s="176" t="s">
        <v>142</v>
      </c>
      <c r="MY36" s="177" t="str">
        <f t="shared" si="115"/>
        <v xml:space="preserve"> </v>
      </c>
      <c r="MZ36" s="217" t="str">
        <f>IF(NB36=0," ",VLOOKUP(NB36,PROTOKOL!$A:$F,6,FALSE))</f>
        <v xml:space="preserve"> </v>
      </c>
      <c r="NA36" s="43"/>
      <c r="NB36" s="43"/>
      <c r="NC36" s="43"/>
      <c r="ND36" s="91" t="str">
        <f>IF(NB36=0," ",(VLOOKUP(NB36,PROTOKOL!$A$1:$E$29,2,FALSE))*NC36)</f>
        <v xml:space="preserve"> </v>
      </c>
      <c r="NE36" s="175" t="str">
        <f t="shared" si="33"/>
        <v xml:space="preserve"> </v>
      </c>
      <c r="NF36" s="176" t="str">
        <f>IF(NB36=0," ",VLOOKUP(NB36,PROTOKOL!$A:$E,5,FALSE))</f>
        <v xml:space="preserve"> </v>
      </c>
      <c r="NG36" s="212" t="str">
        <f t="shared" si="193"/>
        <v xml:space="preserve"> </v>
      </c>
      <c r="NH36" s="176">
        <f t="shared" si="117"/>
        <v>0</v>
      </c>
      <c r="NI36" s="177" t="str">
        <f t="shared" si="118"/>
        <v xml:space="preserve"> </v>
      </c>
      <c r="NK36" s="173">
        <v>5</v>
      </c>
      <c r="NL36" s="229"/>
      <c r="NM36" s="174" t="str">
        <f>IF(NO36=0," ",VLOOKUP(NO36,PROTOKOL!$A:$F,6,FALSE))</f>
        <v xml:space="preserve"> </v>
      </c>
      <c r="NN36" s="43"/>
      <c r="NO36" s="43"/>
      <c r="NP36" s="43"/>
      <c r="NQ36" s="42" t="str">
        <f>IF(NO36=0," ",(VLOOKUP(NO36,PROTOKOL!$A$1:$E$29,2,FALSE))*NP36)</f>
        <v xml:space="preserve"> </v>
      </c>
      <c r="NR36" s="175" t="str">
        <f t="shared" si="34"/>
        <v xml:space="preserve"> </v>
      </c>
      <c r="NS36" s="212" t="str">
        <f>IF(NO36=0," ",VLOOKUP(NO36,PROTOKOL!$A:$E,5,FALSE))</f>
        <v xml:space="preserve"> </v>
      </c>
      <c r="NT36" s="176" t="s">
        <v>142</v>
      </c>
      <c r="NU36" s="177" t="str">
        <f t="shared" si="119"/>
        <v xml:space="preserve"> </v>
      </c>
      <c r="NV36" s="217" t="str">
        <f>IF(NX36=0," ",VLOOKUP(NX36,PROTOKOL!$A:$F,6,FALSE))</f>
        <v xml:space="preserve"> </v>
      </c>
      <c r="NW36" s="43"/>
      <c r="NX36" s="43"/>
      <c r="NY36" s="43"/>
      <c r="NZ36" s="91" t="str">
        <f>IF(NX36=0," ",(VLOOKUP(NX36,PROTOKOL!$A$1:$E$29,2,FALSE))*NY36)</f>
        <v xml:space="preserve"> </v>
      </c>
      <c r="OA36" s="175" t="str">
        <f t="shared" si="35"/>
        <v xml:space="preserve"> </v>
      </c>
      <c r="OB36" s="176" t="str">
        <f>IF(NX36=0," ",VLOOKUP(NX36,PROTOKOL!$A:$E,5,FALSE))</f>
        <v xml:space="preserve"> </v>
      </c>
      <c r="OC36" s="212" t="str">
        <f t="shared" si="194"/>
        <v xml:space="preserve"> </v>
      </c>
      <c r="OD36" s="176">
        <f t="shared" si="120"/>
        <v>0</v>
      </c>
      <c r="OE36" s="177" t="str">
        <f t="shared" si="121"/>
        <v xml:space="preserve"> </v>
      </c>
      <c r="OG36" s="173">
        <v>5</v>
      </c>
      <c r="OH36" s="229"/>
      <c r="OI36" s="174" t="str">
        <f>IF(OK36=0," ",VLOOKUP(OK36,PROTOKOL!$A:$F,6,FALSE))</f>
        <v xml:space="preserve"> </v>
      </c>
      <c r="OJ36" s="43"/>
      <c r="OK36" s="43"/>
      <c r="OL36" s="43"/>
      <c r="OM36" s="42" t="str">
        <f>IF(OK36=0," ",(VLOOKUP(OK36,PROTOKOL!$A$1:$E$29,2,FALSE))*OL36)</f>
        <v xml:space="preserve"> </v>
      </c>
      <c r="ON36" s="175" t="str">
        <f t="shared" si="36"/>
        <v xml:space="preserve"> </v>
      </c>
      <c r="OO36" s="212" t="str">
        <f>IF(OK36=0," ",VLOOKUP(OK36,PROTOKOL!$A:$E,5,FALSE))</f>
        <v xml:space="preserve"> </v>
      </c>
      <c r="OP36" s="176" t="s">
        <v>142</v>
      </c>
      <c r="OQ36" s="177" t="str">
        <f t="shared" si="177"/>
        <v xml:space="preserve"> </v>
      </c>
      <c r="OR36" s="217" t="str">
        <f>IF(OT36=0," ",VLOOKUP(OT36,PROTOKOL!$A:$F,6,FALSE))</f>
        <v xml:space="preserve"> </v>
      </c>
      <c r="OS36" s="43"/>
      <c r="OT36" s="43"/>
      <c r="OU36" s="43"/>
      <c r="OV36" s="91" t="str">
        <f>IF(OT36=0," ",(VLOOKUP(OT36,PROTOKOL!$A$1:$E$29,2,FALSE))*OU36)</f>
        <v xml:space="preserve"> </v>
      </c>
      <c r="OW36" s="175" t="str">
        <f t="shared" si="37"/>
        <v xml:space="preserve"> </v>
      </c>
      <c r="OX36" s="176" t="str">
        <f>IF(OT36=0," ",VLOOKUP(OT36,PROTOKOL!$A:$E,5,FALSE))</f>
        <v xml:space="preserve"> </v>
      </c>
      <c r="OY36" s="212" t="str">
        <f t="shared" si="195"/>
        <v xml:space="preserve"> </v>
      </c>
      <c r="OZ36" s="176">
        <f t="shared" si="123"/>
        <v>0</v>
      </c>
      <c r="PA36" s="177" t="str">
        <f t="shared" si="124"/>
        <v xml:space="preserve"> </v>
      </c>
      <c r="PC36" s="173">
        <v>5</v>
      </c>
      <c r="PD36" s="229"/>
      <c r="PE36" s="174" t="str">
        <f>IF(PG36=0," ",VLOOKUP(PG36,PROTOKOL!$A:$F,6,FALSE))</f>
        <v>VAKUM TEST</v>
      </c>
      <c r="PF36" s="43">
        <v>60</v>
      </c>
      <c r="PG36" s="43">
        <v>4</v>
      </c>
      <c r="PH36" s="43">
        <v>2</v>
      </c>
      <c r="PI36" s="42">
        <f>IF(PG36=0," ",(VLOOKUP(PG36,PROTOKOL!$A$1:$E$29,2,FALSE))*PH36)</f>
        <v>40</v>
      </c>
      <c r="PJ36" s="175">
        <f t="shared" si="38"/>
        <v>20</v>
      </c>
      <c r="PK36" s="212">
        <f>IF(PG36=0," ",VLOOKUP(PG36,PROTOKOL!$A:$E,5,FALSE))</f>
        <v>0.44947554687499996</v>
      </c>
      <c r="PL36" s="176" t="s">
        <v>142</v>
      </c>
      <c r="PM36" s="177">
        <f t="shared" si="178"/>
        <v>8.9895109374999986</v>
      </c>
      <c r="PN36" s="217" t="str">
        <f>IF(PP36=0," ",VLOOKUP(PP36,PROTOKOL!$A:$F,6,FALSE))</f>
        <v xml:space="preserve"> </v>
      </c>
      <c r="PO36" s="43"/>
      <c r="PP36" s="43"/>
      <c r="PQ36" s="43"/>
      <c r="PR36" s="91" t="str">
        <f>IF(PP36=0," ",(VLOOKUP(PP36,PROTOKOL!$A$1:$E$29,2,FALSE))*PQ36)</f>
        <v xml:space="preserve"> </v>
      </c>
      <c r="PS36" s="175" t="str">
        <f t="shared" si="39"/>
        <v xml:space="preserve"> </v>
      </c>
      <c r="PT36" s="176" t="str">
        <f>IF(PP36=0," ",VLOOKUP(PP36,PROTOKOL!$A:$E,5,FALSE))</f>
        <v xml:space="preserve"> </v>
      </c>
      <c r="PU36" s="212" t="str">
        <f t="shared" si="196"/>
        <v xml:space="preserve"> </v>
      </c>
      <c r="PV36" s="176">
        <f t="shared" si="126"/>
        <v>0</v>
      </c>
      <c r="PW36" s="177" t="str">
        <f t="shared" si="127"/>
        <v xml:space="preserve"> </v>
      </c>
      <c r="PY36" s="173">
        <v>5</v>
      </c>
      <c r="PZ36" s="229"/>
      <c r="QA36" s="174" t="str">
        <f>IF(QC36=0," ",VLOOKUP(QC36,PROTOKOL!$A:$F,6,FALSE))</f>
        <v>KOKU TESTİ</v>
      </c>
      <c r="QB36" s="43">
        <v>1</v>
      </c>
      <c r="QC36" s="43">
        <v>17</v>
      </c>
      <c r="QD36" s="43">
        <v>1.5</v>
      </c>
      <c r="QE36" s="42">
        <f>IF(QC36=0," ",(VLOOKUP(QC36,PROTOKOL!$A$1:$E$29,2,FALSE))*QD36)</f>
        <v>0</v>
      </c>
      <c r="QF36" s="175">
        <f t="shared" si="40"/>
        <v>1</v>
      </c>
      <c r="QG36" s="212" t="e">
        <f>IF(QC36=0," ",VLOOKUP(QC36,PROTOKOL!$A:$E,5,FALSE))</f>
        <v>#DIV/0!</v>
      </c>
      <c r="QH36" s="176" t="s">
        <v>142</v>
      </c>
      <c r="QI36" s="177" t="e">
        <f>IF(QC36=0," ",(QG36*QF36))/7.5*1.5</f>
        <v>#DIV/0!</v>
      </c>
      <c r="QJ36" s="217" t="str">
        <f>IF(QL36=0," ",VLOOKUP(QL36,PROTOKOL!$A:$F,6,FALSE))</f>
        <v xml:space="preserve"> </v>
      </c>
      <c r="QK36" s="43"/>
      <c r="QL36" s="43"/>
      <c r="QM36" s="43"/>
      <c r="QN36" s="91" t="str">
        <f>IF(QL36=0," ",(VLOOKUP(QL36,PROTOKOL!$A$1:$E$29,2,FALSE))*QM36)</f>
        <v xml:space="preserve"> </v>
      </c>
      <c r="QO36" s="175" t="str">
        <f t="shared" si="41"/>
        <v xml:space="preserve"> </v>
      </c>
      <c r="QP36" s="176" t="str">
        <f>IF(QL36=0," ",VLOOKUP(QL36,PROTOKOL!$A:$E,5,FALSE))</f>
        <v xml:space="preserve"> </v>
      </c>
      <c r="QQ36" s="212" t="str">
        <f t="shared" si="197"/>
        <v xml:space="preserve"> </v>
      </c>
      <c r="QR36" s="176">
        <f t="shared" si="130"/>
        <v>0</v>
      </c>
      <c r="QS36" s="177" t="str">
        <f t="shared" si="131"/>
        <v xml:space="preserve"> </v>
      </c>
      <c r="QU36" s="173">
        <v>5</v>
      </c>
      <c r="QV36" s="229"/>
      <c r="QW36" s="174" t="str">
        <f>IF(QY36=0," ",VLOOKUP(QY36,PROTOKOL!$A:$F,6,FALSE))</f>
        <v xml:space="preserve"> </v>
      </c>
      <c r="QX36" s="43"/>
      <c r="QY36" s="43"/>
      <c r="QZ36" s="43"/>
      <c r="RA36" s="42" t="str">
        <f>IF(QY36=0," ",(VLOOKUP(QY36,PROTOKOL!$A$1:$E$29,2,FALSE))*QZ36)</f>
        <v xml:space="preserve"> </v>
      </c>
      <c r="RB36" s="175" t="str">
        <f t="shared" si="42"/>
        <v xml:space="preserve"> </v>
      </c>
      <c r="RC36" s="212" t="str">
        <f>IF(QY36=0," ",VLOOKUP(QY36,PROTOKOL!$A:$E,5,FALSE))</f>
        <v xml:space="preserve"> </v>
      </c>
      <c r="RD36" s="176" t="s">
        <v>142</v>
      </c>
      <c r="RE36" s="177" t="str">
        <f t="shared" si="132"/>
        <v xml:space="preserve"> </v>
      </c>
      <c r="RF36" s="217" t="str">
        <f>IF(RH36=0," ",VLOOKUP(RH36,PROTOKOL!$A:$F,6,FALSE))</f>
        <v xml:space="preserve"> </v>
      </c>
      <c r="RG36" s="43"/>
      <c r="RH36" s="43"/>
      <c r="RI36" s="43"/>
      <c r="RJ36" s="91" t="str">
        <f>IF(RH36=0," ",(VLOOKUP(RH36,PROTOKOL!$A$1:$E$29,2,FALSE))*RI36)</f>
        <v xml:space="preserve"> </v>
      </c>
      <c r="RK36" s="175" t="str">
        <f t="shared" si="43"/>
        <v xml:space="preserve"> </v>
      </c>
      <c r="RL36" s="176" t="str">
        <f>IF(RH36=0," ",VLOOKUP(RH36,PROTOKOL!$A:$E,5,FALSE))</f>
        <v xml:space="preserve"> </v>
      </c>
      <c r="RM36" s="212" t="str">
        <f t="shared" si="198"/>
        <v xml:space="preserve"> </v>
      </c>
      <c r="RN36" s="176">
        <f t="shared" si="134"/>
        <v>0</v>
      </c>
      <c r="RO36" s="177" t="str">
        <f t="shared" si="135"/>
        <v xml:space="preserve"> </v>
      </c>
      <c r="RQ36" s="173">
        <v>5</v>
      </c>
      <c r="RR36" s="229"/>
      <c r="RS36" s="174" t="str">
        <f>IF(RU36=0," ",VLOOKUP(RU36,PROTOKOL!$A:$F,6,FALSE))</f>
        <v>ÜRÜN KONTROL</v>
      </c>
      <c r="RT36" s="43">
        <v>1</v>
      </c>
      <c r="RU36" s="43">
        <v>20</v>
      </c>
      <c r="RV36" s="43">
        <v>2</v>
      </c>
      <c r="RW36" s="42">
        <f>IF(RU36=0," ",(VLOOKUP(RU36,PROTOKOL!$A$1:$E$29,2,FALSE))*RV36)</f>
        <v>0</v>
      </c>
      <c r="RX36" s="175">
        <f t="shared" si="44"/>
        <v>1</v>
      </c>
      <c r="RY36" s="212" t="e">
        <f>IF(RU36=0," ",VLOOKUP(RU36,PROTOKOL!$A:$E,5,FALSE))</f>
        <v>#DIV/0!</v>
      </c>
      <c r="RZ36" s="176" t="s">
        <v>142</v>
      </c>
      <c r="SA36" s="177" t="e">
        <f>IF(RU36=0," ",(RY36*RX36))/7.5*2</f>
        <v>#DIV/0!</v>
      </c>
      <c r="SB36" s="217" t="str">
        <f>IF(SD36=0," ",VLOOKUP(SD36,PROTOKOL!$A:$F,6,FALSE))</f>
        <v xml:space="preserve"> </v>
      </c>
      <c r="SC36" s="43"/>
      <c r="SD36" s="43"/>
      <c r="SE36" s="43"/>
      <c r="SF36" s="91" t="str">
        <f>IF(SD36=0," ",(VLOOKUP(SD36,PROTOKOL!$A$1:$E$29,2,FALSE))*SE36)</f>
        <v xml:space="preserve"> </v>
      </c>
      <c r="SG36" s="175" t="str">
        <f t="shared" si="45"/>
        <v xml:space="preserve"> </v>
      </c>
      <c r="SH36" s="176" t="str">
        <f>IF(SD36=0," ",VLOOKUP(SD36,PROTOKOL!$A:$E,5,FALSE))</f>
        <v xml:space="preserve"> </v>
      </c>
      <c r="SI36" s="212" t="str">
        <f t="shared" si="199"/>
        <v xml:space="preserve"> </v>
      </c>
      <c r="SJ36" s="176">
        <f t="shared" si="137"/>
        <v>0</v>
      </c>
      <c r="SK36" s="177" t="str">
        <f t="shared" si="138"/>
        <v xml:space="preserve"> </v>
      </c>
      <c r="SM36" s="173">
        <v>5</v>
      </c>
      <c r="SN36" s="229"/>
      <c r="SO36" s="174" t="str">
        <f>IF(SQ36=0," ",VLOOKUP(SQ36,PROTOKOL!$A:$F,6,FALSE))</f>
        <v xml:space="preserve"> </v>
      </c>
      <c r="SP36" s="43"/>
      <c r="SQ36" s="43"/>
      <c r="SR36" s="43"/>
      <c r="SS36" s="42" t="str">
        <f>IF(SQ36=0," ",(VLOOKUP(SQ36,PROTOKOL!$A$1:$E$29,2,FALSE))*SR36)</f>
        <v xml:space="preserve"> </v>
      </c>
      <c r="ST36" s="175" t="str">
        <f t="shared" si="46"/>
        <v xml:space="preserve"> </v>
      </c>
      <c r="SU36" s="212" t="str">
        <f>IF(SQ36=0," ",VLOOKUP(SQ36,PROTOKOL!$A:$E,5,FALSE))</f>
        <v xml:space="preserve"> </v>
      </c>
      <c r="SV36" s="176" t="s">
        <v>142</v>
      </c>
      <c r="SW36" s="177" t="str">
        <f t="shared" si="139"/>
        <v xml:space="preserve"> </v>
      </c>
      <c r="SX36" s="217" t="str">
        <f>IF(SZ36=0," ",VLOOKUP(SZ36,PROTOKOL!$A:$F,6,FALSE))</f>
        <v xml:space="preserve"> </v>
      </c>
      <c r="SY36" s="43"/>
      <c r="SZ36" s="43"/>
      <c r="TA36" s="43"/>
      <c r="TB36" s="91" t="str">
        <f>IF(SZ36=0," ",(VLOOKUP(SZ36,PROTOKOL!$A$1:$E$29,2,FALSE))*TA36)</f>
        <v xml:space="preserve"> </v>
      </c>
      <c r="TC36" s="175" t="str">
        <f t="shared" si="47"/>
        <v xml:space="preserve"> </v>
      </c>
      <c r="TD36" s="176" t="str">
        <f>IF(SZ36=0," ",VLOOKUP(SZ36,PROTOKOL!$A:$E,5,FALSE))</f>
        <v xml:space="preserve"> </v>
      </c>
      <c r="TE36" s="212" t="str">
        <f t="shared" si="200"/>
        <v xml:space="preserve"> </v>
      </c>
      <c r="TF36" s="176">
        <f t="shared" si="141"/>
        <v>0</v>
      </c>
      <c r="TG36" s="177" t="str">
        <f t="shared" si="142"/>
        <v xml:space="preserve"> </v>
      </c>
      <c r="TI36" s="173">
        <v>5</v>
      </c>
      <c r="TJ36" s="229"/>
      <c r="TK36" s="174" t="str">
        <f>IF(TM36=0," ",VLOOKUP(TM36,PROTOKOL!$A:$F,6,FALSE))</f>
        <v xml:space="preserve"> </v>
      </c>
      <c r="TL36" s="43"/>
      <c r="TM36" s="43"/>
      <c r="TN36" s="43"/>
      <c r="TO36" s="42" t="str">
        <f>IF(TM36=0," ",(VLOOKUP(TM36,PROTOKOL!$A$1:$E$29,2,FALSE))*TN36)</f>
        <v xml:space="preserve"> </v>
      </c>
      <c r="TP36" s="175" t="str">
        <f t="shared" si="48"/>
        <v xml:space="preserve"> </v>
      </c>
      <c r="TQ36" s="212" t="str">
        <f>IF(TM36=0," ",VLOOKUP(TM36,PROTOKOL!$A:$E,5,FALSE))</f>
        <v xml:space="preserve"> </v>
      </c>
      <c r="TR36" s="176" t="s">
        <v>142</v>
      </c>
      <c r="TS36" s="177" t="str">
        <f t="shared" si="143"/>
        <v xml:space="preserve"> </v>
      </c>
      <c r="TT36" s="217" t="str">
        <f>IF(TV36=0," ",VLOOKUP(TV36,PROTOKOL!$A:$F,6,FALSE))</f>
        <v xml:space="preserve"> </v>
      </c>
      <c r="TU36" s="43"/>
      <c r="TV36" s="43"/>
      <c r="TW36" s="43"/>
      <c r="TX36" s="91" t="str">
        <f>IF(TV36=0," ",(VLOOKUP(TV36,PROTOKOL!$A$1:$E$29,2,FALSE))*TW36)</f>
        <v xml:space="preserve"> </v>
      </c>
      <c r="TY36" s="175" t="str">
        <f t="shared" si="49"/>
        <v xml:space="preserve"> </v>
      </c>
      <c r="TZ36" s="176" t="str">
        <f>IF(TV36=0," ",VLOOKUP(TV36,PROTOKOL!$A:$E,5,FALSE))</f>
        <v xml:space="preserve"> </v>
      </c>
      <c r="UA36" s="212" t="str">
        <f t="shared" si="201"/>
        <v xml:space="preserve"> </v>
      </c>
      <c r="UB36" s="176">
        <f t="shared" si="145"/>
        <v>0</v>
      </c>
      <c r="UC36" s="177" t="str">
        <f t="shared" si="146"/>
        <v xml:space="preserve"> </v>
      </c>
      <c r="UE36" s="173">
        <v>5</v>
      </c>
      <c r="UF36" s="229"/>
      <c r="UG36" s="174" t="str">
        <f>IF(UI36=0," ",VLOOKUP(UI36,PROTOKOL!$A:$F,6,FALSE))</f>
        <v xml:space="preserve"> </v>
      </c>
      <c r="UH36" s="43"/>
      <c r="UI36" s="43"/>
      <c r="UJ36" s="43"/>
      <c r="UK36" s="42" t="str">
        <f>IF(UI36=0," ",(VLOOKUP(UI36,PROTOKOL!$A$1:$E$29,2,FALSE))*UJ36)</f>
        <v xml:space="preserve"> </v>
      </c>
      <c r="UL36" s="175" t="str">
        <f t="shared" si="50"/>
        <v xml:space="preserve"> </v>
      </c>
      <c r="UM36" s="212" t="str">
        <f>IF(UI36=0," ",VLOOKUP(UI36,PROTOKOL!$A:$E,5,FALSE))</f>
        <v xml:space="preserve"> </v>
      </c>
      <c r="UN36" s="176" t="s">
        <v>142</v>
      </c>
      <c r="UO36" s="177" t="str">
        <f t="shared" si="147"/>
        <v xml:space="preserve"> </v>
      </c>
      <c r="UP36" s="217" t="str">
        <f>IF(UR36=0," ",VLOOKUP(UR36,PROTOKOL!$A:$F,6,FALSE))</f>
        <v xml:space="preserve"> </v>
      </c>
      <c r="UQ36" s="43"/>
      <c r="UR36" s="43"/>
      <c r="US36" s="43"/>
      <c r="UT36" s="91" t="str">
        <f>IF(UR36=0," ",(VLOOKUP(UR36,PROTOKOL!$A$1:$E$29,2,FALSE))*US36)</f>
        <v xml:space="preserve"> </v>
      </c>
      <c r="UU36" s="175" t="str">
        <f t="shared" si="51"/>
        <v xml:space="preserve"> </v>
      </c>
      <c r="UV36" s="176" t="str">
        <f>IF(UR36=0," ",VLOOKUP(UR36,PROTOKOL!$A:$E,5,FALSE))</f>
        <v xml:space="preserve"> </v>
      </c>
      <c r="UW36" s="212" t="str">
        <f t="shared" si="202"/>
        <v xml:space="preserve"> </v>
      </c>
      <c r="UX36" s="176">
        <f t="shared" si="149"/>
        <v>0</v>
      </c>
      <c r="UY36" s="177" t="str">
        <f t="shared" si="150"/>
        <v xml:space="preserve"> </v>
      </c>
      <c r="VA36" s="173">
        <v>5</v>
      </c>
      <c r="VB36" s="229"/>
      <c r="VC36" s="174" t="str">
        <f>IF(VE36=0," ",VLOOKUP(VE36,PROTOKOL!$A:$F,6,FALSE))</f>
        <v xml:space="preserve"> </v>
      </c>
      <c r="VD36" s="43"/>
      <c r="VE36" s="43"/>
      <c r="VF36" s="43"/>
      <c r="VG36" s="42" t="str">
        <f>IF(VE36=0," ",(VLOOKUP(VE36,PROTOKOL!$A$1:$E$29,2,FALSE))*VF36)</f>
        <v xml:space="preserve"> </v>
      </c>
      <c r="VH36" s="175" t="str">
        <f t="shared" si="52"/>
        <v xml:space="preserve"> </v>
      </c>
      <c r="VI36" s="212" t="str">
        <f>IF(VE36=0," ",VLOOKUP(VE36,PROTOKOL!$A:$E,5,FALSE))</f>
        <v xml:space="preserve"> </v>
      </c>
      <c r="VJ36" s="176" t="s">
        <v>142</v>
      </c>
      <c r="VK36" s="177" t="str">
        <f t="shared" si="151"/>
        <v xml:space="preserve"> </v>
      </c>
      <c r="VL36" s="217" t="str">
        <f>IF(VN36=0," ",VLOOKUP(VN36,PROTOKOL!$A:$F,6,FALSE))</f>
        <v xml:space="preserve"> </v>
      </c>
      <c r="VM36" s="43"/>
      <c r="VN36" s="43"/>
      <c r="VO36" s="43"/>
      <c r="VP36" s="91" t="str">
        <f>IF(VN36=0," ",(VLOOKUP(VN36,PROTOKOL!$A$1:$E$29,2,FALSE))*VO36)</f>
        <v xml:space="preserve"> </v>
      </c>
      <c r="VQ36" s="175" t="str">
        <f t="shared" si="53"/>
        <v xml:space="preserve"> </v>
      </c>
      <c r="VR36" s="176" t="str">
        <f>IF(VN36=0," ",VLOOKUP(VN36,PROTOKOL!$A:$E,5,FALSE))</f>
        <v xml:space="preserve"> </v>
      </c>
      <c r="VS36" s="212" t="str">
        <f t="shared" si="203"/>
        <v xml:space="preserve"> </v>
      </c>
      <c r="VT36" s="176">
        <f t="shared" si="153"/>
        <v>0</v>
      </c>
      <c r="VU36" s="177" t="str">
        <f t="shared" si="154"/>
        <v xml:space="preserve"> </v>
      </c>
      <c r="VW36" s="173">
        <v>5</v>
      </c>
      <c r="VX36" s="229"/>
      <c r="VY36" s="174" t="str">
        <f>IF(WA36=0," ",VLOOKUP(WA36,PROTOKOL!$A:$F,6,FALSE))</f>
        <v xml:space="preserve"> </v>
      </c>
      <c r="VZ36" s="43"/>
      <c r="WA36" s="43"/>
      <c r="WB36" s="43"/>
      <c r="WC36" s="42" t="str">
        <f>IF(WA36=0," ",(VLOOKUP(WA36,PROTOKOL!$A$1:$E$29,2,FALSE))*WB36)</f>
        <v xml:space="preserve"> </v>
      </c>
      <c r="WD36" s="175" t="str">
        <f t="shared" si="54"/>
        <v xml:space="preserve"> </v>
      </c>
      <c r="WE36" s="212" t="str">
        <f>IF(WA36=0," ",VLOOKUP(WA36,PROTOKOL!$A:$E,5,FALSE))</f>
        <v xml:space="preserve"> </v>
      </c>
      <c r="WF36" s="176" t="s">
        <v>142</v>
      </c>
      <c r="WG36" s="177" t="str">
        <f t="shared" si="155"/>
        <v xml:space="preserve"> </v>
      </c>
      <c r="WH36" s="217" t="str">
        <f>IF(WJ36=0," ",VLOOKUP(WJ36,PROTOKOL!$A:$F,6,FALSE))</f>
        <v xml:space="preserve"> </v>
      </c>
      <c r="WI36" s="43"/>
      <c r="WJ36" s="43"/>
      <c r="WK36" s="43"/>
      <c r="WL36" s="91" t="str">
        <f>IF(WJ36=0," ",(VLOOKUP(WJ36,PROTOKOL!$A$1:$E$29,2,FALSE))*WK36)</f>
        <v xml:space="preserve"> </v>
      </c>
      <c r="WM36" s="175" t="str">
        <f t="shared" si="55"/>
        <v xml:space="preserve"> </v>
      </c>
      <c r="WN36" s="176" t="str">
        <f>IF(WJ36=0," ",VLOOKUP(WJ36,PROTOKOL!$A:$E,5,FALSE))</f>
        <v xml:space="preserve"> </v>
      </c>
      <c r="WO36" s="212" t="str">
        <f t="shared" si="204"/>
        <v xml:space="preserve"> </v>
      </c>
      <c r="WP36" s="176">
        <f t="shared" si="157"/>
        <v>0</v>
      </c>
      <c r="WQ36" s="177" t="str">
        <f t="shared" si="158"/>
        <v xml:space="preserve"> </v>
      </c>
      <c r="WS36" s="173">
        <v>5</v>
      </c>
      <c r="WT36" s="229"/>
      <c r="WU36" s="174" t="str">
        <f>IF(WW36=0," ",VLOOKUP(WW36,PROTOKOL!$A:$F,6,FALSE))</f>
        <v xml:space="preserve"> </v>
      </c>
      <c r="WV36" s="43"/>
      <c r="WW36" s="43"/>
      <c r="WX36" s="43"/>
      <c r="WY36" s="42" t="str">
        <f>IF(WW36=0," ",(VLOOKUP(WW36,PROTOKOL!$A$1:$E$29,2,FALSE))*WX36)</f>
        <v xml:space="preserve"> </v>
      </c>
      <c r="WZ36" s="175" t="str">
        <f t="shared" si="56"/>
        <v xml:space="preserve"> </v>
      </c>
      <c r="XA36" s="212" t="str">
        <f>IF(WW36=0," ",VLOOKUP(WW36,PROTOKOL!$A:$E,5,FALSE))</f>
        <v xml:space="preserve"> </v>
      </c>
      <c r="XB36" s="176" t="s">
        <v>142</v>
      </c>
      <c r="XC36" s="177" t="str">
        <f t="shared" si="159"/>
        <v xml:space="preserve"> </v>
      </c>
      <c r="XD36" s="217" t="str">
        <f>IF(XF36=0," ",VLOOKUP(XF36,PROTOKOL!$A:$F,6,FALSE))</f>
        <v xml:space="preserve"> </v>
      </c>
      <c r="XE36" s="43"/>
      <c r="XF36" s="43"/>
      <c r="XG36" s="43"/>
      <c r="XH36" s="91" t="str">
        <f>IF(XF36=0," ",(VLOOKUP(XF36,PROTOKOL!$A$1:$E$29,2,FALSE))*XG36)</f>
        <v xml:space="preserve"> </v>
      </c>
      <c r="XI36" s="175" t="str">
        <f t="shared" si="57"/>
        <v xml:space="preserve"> </v>
      </c>
      <c r="XJ36" s="176" t="str">
        <f>IF(XF36=0," ",VLOOKUP(XF36,PROTOKOL!$A:$E,5,FALSE))</f>
        <v xml:space="preserve"> </v>
      </c>
      <c r="XK36" s="212" t="str">
        <f t="shared" si="205"/>
        <v xml:space="preserve"> </v>
      </c>
      <c r="XL36" s="176">
        <f t="shared" si="161"/>
        <v>0</v>
      </c>
      <c r="XM36" s="177" t="str">
        <f t="shared" si="162"/>
        <v xml:space="preserve"> </v>
      </c>
      <c r="XO36" s="173">
        <v>5</v>
      </c>
      <c r="XP36" s="229"/>
      <c r="XQ36" s="174" t="str">
        <f>IF(XS36=0," ",VLOOKUP(XS36,PROTOKOL!$A:$F,6,FALSE))</f>
        <v xml:space="preserve"> </v>
      </c>
      <c r="XR36" s="43"/>
      <c r="XS36" s="43"/>
      <c r="XT36" s="43"/>
      <c r="XU36" s="42" t="str">
        <f>IF(XS36=0," ",(VLOOKUP(XS36,PROTOKOL!$A$1:$E$29,2,FALSE))*XT36)</f>
        <v xml:space="preserve"> </v>
      </c>
      <c r="XV36" s="175" t="str">
        <f t="shared" si="58"/>
        <v xml:space="preserve"> </v>
      </c>
      <c r="XW36" s="212" t="str">
        <f>IF(XS36=0," ",VLOOKUP(XS36,PROTOKOL!$A:$E,5,FALSE))</f>
        <v xml:space="preserve"> </v>
      </c>
      <c r="XX36" s="176" t="s">
        <v>142</v>
      </c>
      <c r="XY36" s="177" t="str">
        <f t="shared" si="163"/>
        <v xml:space="preserve"> </v>
      </c>
      <c r="XZ36" s="217" t="str">
        <f>IF(YB36=0," ",VLOOKUP(YB36,PROTOKOL!$A:$F,6,FALSE))</f>
        <v xml:space="preserve"> </v>
      </c>
      <c r="YA36" s="43"/>
      <c r="YB36" s="43"/>
      <c r="YC36" s="43"/>
      <c r="YD36" s="91" t="str">
        <f>IF(YB36=0," ",(VLOOKUP(YB36,PROTOKOL!$A$1:$E$29,2,FALSE))*YC36)</f>
        <v xml:space="preserve"> </v>
      </c>
      <c r="YE36" s="175" t="str">
        <f t="shared" si="59"/>
        <v xml:space="preserve"> </v>
      </c>
      <c r="YF36" s="176" t="str">
        <f>IF(YB36=0," ",VLOOKUP(YB36,PROTOKOL!$A:$E,5,FALSE))</f>
        <v xml:space="preserve"> </v>
      </c>
      <c r="YG36" s="212" t="str">
        <f t="shared" si="206"/>
        <v xml:space="preserve"> </v>
      </c>
      <c r="YH36" s="176">
        <f t="shared" si="165"/>
        <v>0</v>
      </c>
      <c r="YI36" s="177" t="str">
        <f t="shared" si="166"/>
        <v xml:space="preserve"> </v>
      </c>
    </row>
    <row r="37" spans="1:659" ht="13.8">
      <c r="A37" s="173">
        <v>5</v>
      </c>
      <c r="B37" s="230"/>
      <c r="C37" s="174" t="str">
        <f>IF(E37=0," ",VLOOKUP(E37,PROTOKOL!$A:$F,6,FALSE))</f>
        <v xml:space="preserve"> </v>
      </c>
      <c r="D37" s="43"/>
      <c r="E37" s="43"/>
      <c r="F37" s="43"/>
      <c r="G37" s="42" t="str">
        <f>IF(E37=0," ",(VLOOKUP(E37,PROTOKOL!$A$1:$E$29,2,FALSE))*F37)</f>
        <v xml:space="preserve"> </v>
      </c>
      <c r="H37" s="175" t="str">
        <f t="shared" si="0"/>
        <v xml:space="preserve"> </v>
      </c>
      <c r="I37" s="212" t="str">
        <f>IF(E37=0," ",VLOOKUP(E37,PROTOKOL!$A:$E,5,FALSE))</f>
        <v xml:space="preserve"> </v>
      </c>
      <c r="J37" s="176" t="s">
        <v>142</v>
      </c>
      <c r="K37" s="177" t="str">
        <f t="shared" si="60"/>
        <v xml:space="preserve"> </v>
      </c>
      <c r="L37" s="217" t="str">
        <f>IF(N37=0," ",VLOOKUP(N37,PROTOKOL!$A:$F,6,FALSE))</f>
        <v xml:space="preserve"> </v>
      </c>
      <c r="M37" s="43"/>
      <c r="N37" s="43"/>
      <c r="O37" s="43"/>
      <c r="P37" s="91" t="str">
        <f>IF(N37=0," ",(VLOOKUP(N37,PROTOKOL!$A$1:$E$29,2,FALSE))*O37)</f>
        <v xml:space="preserve"> </v>
      </c>
      <c r="Q37" s="175" t="str">
        <f t="shared" si="1"/>
        <v xml:space="preserve"> </v>
      </c>
      <c r="R37" s="176" t="str">
        <f>IF(N37=0," ",VLOOKUP(N37,PROTOKOL!$A:$E,5,FALSE))</f>
        <v xml:space="preserve"> </v>
      </c>
      <c r="S37" s="212" t="str">
        <f t="shared" si="61"/>
        <v xml:space="preserve"> </v>
      </c>
      <c r="T37" s="176">
        <f t="shared" si="62"/>
        <v>0</v>
      </c>
      <c r="U37" s="177" t="str">
        <f t="shared" si="63"/>
        <v xml:space="preserve"> </v>
      </c>
      <c r="W37" s="173">
        <v>5</v>
      </c>
      <c r="X37" s="230"/>
      <c r="Y37" s="174" t="str">
        <f>IF(AA37=0," ",VLOOKUP(AA37,PROTOKOL!$A:$F,6,FALSE))</f>
        <v xml:space="preserve"> </v>
      </c>
      <c r="Z37" s="43"/>
      <c r="AA37" s="43"/>
      <c r="AB37" s="43"/>
      <c r="AC37" s="42" t="str">
        <f>IF(AA37=0," ",(VLOOKUP(AA37,PROTOKOL!$A$1:$E$29,2,FALSE))*AB37)</f>
        <v xml:space="preserve"> </v>
      </c>
      <c r="AD37" s="175" t="str">
        <f t="shared" si="2"/>
        <v xml:space="preserve"> </v>
      </c>
      <c r="AE37" s="212" t="str">
        <f>IF(AA37=0," ",VLOOKUP(AA37,PROTOKOL!$A:$E,5,FALSE))</f>
        <v xml:space="preserve"> </v>
      </c>
      <c r="AF37" s="176" t="s">
        <v>142</v>
      </c>
      <c r="AG37" s="177" t="str">
        <f t="shared" si="167"/>
        <v xml:space="preserve"> </v>
      </c>
      <c r="AH37" s="217" t="str">
        <f>IF(AJ37=0," ",VLOOKUP(AJ37,PROTOKOL!$A:$F,6,FALSE))</f>
        <v xml:space="preserve"> </v>
      </c>
      <c r="AI37" s="43"/>
      <c r="AJ37" s="43"/>
      <c r="AK37" s="43"/>
      <c r="AL37" s="91" t="str">
        <f>IF(AJ37=0," ",(VLOOKUP(AJ37,PROTOKOL!$A$1:$E$29,2,FALSE))*AK37)</f>
        <v xml:space="preserve"> </v>
      </c>
      <c r="AM37" s="175" t="str">
        <f t="shared" si="3"/>
        <v xml:space="preserve"> </v>
      </c>
      <c r="AN37" s="176" t="str">
        <f>IF(AJ37=0," ",VLOOKUP(AJ37,PROTOKOL!$A:$E,5,FALSE))</f>
        <v xml:space="preserve"> </v>
      </c>
      <c r="AO37" s="212" t="str">
        <f t="shared" si="180"/>
        <v xml:space="preserve"> </v>
      </c>
      <c r="AP37" s="176">
        <f t="shared" si="65"/>
        <v>0</v>
      </c>
      <c r="AQ37" s="177" t="str">
        <f t="shared" si="66"/>
        <v xml:space="preserve"> </v>
      </c>
      <c r="AS37" s="173">
        <v>5</v>
      </c>
      <c r="AT37" s="230"/>
      <c r="AU37" s="174" t="str">
        <f>IF(AW37=0," ",VLOOKUP(AW37,PROTOKOL!$A:$F,6,FALSE))</f>
        <v xml:space="preserve"> </v>
      </c>
      <c r="AV37" s="43"/>
      <c r="AW37" s="43"/>
      <c r="AX37" s="43"/>
      <c r="AY37" s="42" t="str">
        <f>IF(AW37=0," ",(VLOOKUP(AW37,PROTOKOL!$A$1:$E$29,2,FALSE))*AX37)</f>
        <v xml:space="preserve"> </v>
      </c>
      <c r="AZ37" s="175" t="str">
        <f t="shared" si="4"/>
        <v xml:space="preserve"> </v>
      </c>
      <c r="BA37" s="212" t="str">
        <f>IF(AW37=0," ",VLOOKUP(AW37,PROTOKOL!$A:$E,5,FALSE))</f>
        <v xml:space="preserve"> </v>
      </c>
      <c r="BB37" s="176" t="s">
        <v>142</v>
      </c>
      <c r="BC37" s="177" t="str">
        <f t="shared" si="168"/>
        <v xml:space="preserve"> </v>
      </c>
      <c r="BD37" s="217" t="str">
        <f>IF(BF37=0," ",VLOOKUP(BF37,PROTOKOL!$A:$F,6,FALSE))</f>
        <v xml:space="preserve"> </v>
      </c>
      <c r="BE37" s="43"/>
      <c r="BF37" s="43"/>
      <c r="BG37" s="43"/>
      <c r="BH37" s="91" t="str">
        <f>IF(BF37=0," ",(VLOOKUP(BF37,PROTOKOL!$A$1:$E$29,2,FALSE))*BG37)</f>
        <v xml:space="preserve"> </v>
      </c>
      <c r="BI37" s="175" t="str">
        <f t="shared" si="5"/>
        <v xml:space="preserve"> </v>
      </c>
      <c r="BJ37" s="176" t="str">
        <f>IF(BF37=0," ",VLOOKUP(BF37,PROTOKOL!$A:$E,5,FALSE))</f>
        <v xml:space="preserve"> </v>
      </c>
      <c r="BK37" s="212" t="str">
        <f t="shared" si="181"/>
        <v xml:space="preserve"> </v>
      </c>
      <c r="BL37" s="176">
        <f t="shared" si="67"/>
        <v>0</v>
      </c>
      <c r="BM37" s="177" t="str">
        <f t="shared" si="68"/>
        <v xml:space="preserve"> </v>
      </c>
      <c r="BO37" s="173">
        <v>5</v>
      </c>
      <c r="BP37" s="230"/>
      <c r="BQ37" s="174" t="str">
        <f>IF(BS37=0," ",VLOOKUP(BS37,PROTOKOL!$A:$F,6,FALSE))</f>
        <v xml:space="preserve"> </v>
      </c>
      <c r="BR37" s="43"/>
      <c r="BS37" s="43"/>
      <c r="BT37" s="43"/>
      <c r="BU37" s="42" t="str">
        <f>IF(BS37=0," ",(VLOOKUP(BS37,PROTOKOL!$A$1:$E$29,2,FALSE))*BT37)</f>
        <v xml:space="preserve"> </v>
      </c>
      <c r="BV37" s="175" t="str">
        <f t="shared" si="6"/>
        <v xml:space="preserve"> </v>
      </c>
      <c r="BW37" s="212" t="str">
        <f>IF(BS37=0," ",VLOOKUP(BS37,PROTOKOL!$A:$E,5,FALSE))</f>
        <v xml:space="preserve"> </v>
      </c>
      <c r="BX37" s="176" t="s">
        <v>142</v>
      </c>
      <c r="BY37" s="177" t="str">
        <f t="shared" si="170"/>
        <v xml:space="preserve"> </v>
      </c>
      <c r="BZ37" s="217" t="str">
        <f>IF(CB37=0," ",VLOOKUP(CB37,PROTOKOL!$A:$F,6,FALSE))</f>
        <v xml:space="preserve"> </v>
      </c>
      <c r="CA37" s="43"/>
      <c r="CB37" s="43"/>
      <c r="CC37" s="43"/>
      <c r="CD37" s="91" t="str">
        <f>IF(CB37=0," ",(VLOOKUP(CB37,PROTOKOL!$A$1:$E$29,2,FALSE))*CC37)</f>
        <v xml:space="preserve"> </v>
      </c>
      <c r="CE37" s="175" t="str">
        <f t="shared" si="7"/>
        <v xml:space="preserve"> </v>
      </c>
      <c r="CF37" s="176" t="str">
        <f>IF(CB37=0," ",VLOOKUP(CB37,PROTOKOL!$A:$E,5,FALSE))</f>
        <v xml:space="preserve"> </v>
      </c>
      <c r="CG37" s="212" t="str">
        <f t="shared" si="207"/>
        <v xml:space="preserve"> </v>
      </c>
      <c r="CH37" s="176">
        <f t="shared" si="70"/>
        <v>0</v>
      </c>
      <c r="CI37" s="177" t="str">
        <f t="shared" si="71"/>
        <v xml:space="preserve"> </v>
      </c>
      <c r="CK37" s="173">
        <v>5</v>
      </c>
      <c r="CL37" s="230"/>
      <c r="CM37" s="174" t="str">
        <f>IF(CO37=0," ",VLOOKUP(CO37,PROTOKOL!$A:$F,6,FALSE))</f>
        <v xml:space="preserve"> </v>
      </c>
      <c r="CN37" s="43"/>
      <c r="CO37" s="43"/>
      <c r="CP37" s="43"/>
      <c r="CQ37" s="42" t="str">
        <f>IF(CO37=0," ",(VLOOKUP(CO37,PROTOKOL!$A$1:$E$29,2,FALSE))*CP37)</f>
        <v xml:space="preserve"> </v>
      </c>
      <c r="CR37" s="175" t="str">
        <f t="shared" si="8"/>
        <v xml:space="preserve"> </v>
      </c>
      <c r="CS37" s="212" t="str">
        <f>IF(CO37=0," ",VLOOKUP(CO37,PROTOKOL!$A:$E,5,FALSE))</f>
        <v xml:space="preserve"> </v>
      </c>
      <c r="CT37" s="176" t="s">
        <v>142</v>
      </c>
      <c r="CU37" s="177" t="str">
        <f t="shared" si="171"/>
        <v xml:space="preserve"> </v>
      </c>
      <c r="CV37" s="217" t="str">
        <f>IF(CX37=0," ",VLOOKUP(CX37,PROTOKOL!$A:$F,6,FALSE))</f>
        <v xml:space="preserve"> </v>
      </c>
      <c r="CW37" s="43"/>
      <c r="CX37" s="43"/>
      <c r="CY37" s="43"/>
      <c r="CZ37" s="91" t="str">
        <f>IF(CX37=0," ",(VLOOKUP(CX37,PROTOKOL!$A$1:$E$29,2,FALSE))*CY37)</f>
        <v xml:space="preserve"> </v>
      </c>
      <c r="DA37" s="175" t="str">
        <f t="shared" si="9"/>
        <v xml:space="preserve"> </v>
      </c>
      <c r="DB37" s="176" t="str">
        <f>IF(CX37=0," ",VLOOKUP(CX37,PROTOKOL!$A:$E,5,FALSE))</f>
        <v xml:space="preserve"> </v>
      </c>
      <c r="DC37" s="212" t="str">
        <f t="shared" si="182"/>
        <v xml:space="preserve"> </v>
      </c>
      <c r="DD37" s="176">
        <f t="shared" si="73"/>
        <v>0</v>
      </c>
      <c r="DE37" s="177" t="str">
        <f t="shared" si="74"/>
        <v xml:space="preserve"> </v>
      </c>
      <c r="DG37" s="173">
        <v>5</v>
      </c>
      <c r="DH37" s="230"/>
      <c r="DI37" s="174" t="str">
        <f>IF(DK37=0," ",VLOOKUP(DK37,PROTOKOL!$A:$F,6,FALSE))</f>
        <v xml:space="preserve"> </v>
      </c>
      <c r="DJ37" s="43"/>
      <c r="DK37" s="43"/>
      <c r="DL37" s="43"/>
      <c r="DM37" s="42" t="str">
        <f>IF(DK37=0," ",(VLOOKUP(DK37,PROTOKOL!$A$1:$E$29,2,FALSE))*DL37)</f>
        <v xml:space="preserve"> </v>
      </c>
      <c r="DN37" s="175" t="str">
        <f t="shared" si="10"/>
        <v xml:space="preserve"> </v>
      </c>
      <c r="DO37" s="212" t="str">
        <f>IF(DK37=0," ",VLOOKUP(DK37,PROTOKOL!$A:$E,5,FALSE))</f>
        <v xml:space="preserve"> </v>
      </c>
      <c r="DP37" s="176" t="s">
        <v>142</v>
      </c>
      <c r="DQ37" s="177" t="str">
        <f t="shared" si="75"/>
        <v xml:space="preserve"> </v>
      </c>
      <c r="DR37" s="217" t="str">
        <f>IF(DT37=0," ",VLOOKUP(DT37,PROTOKOL!$A:$F,6,FALSE))</f>
        <v xml:space="preserve"> </v>
      </c>
      <c r="DS37" s="43"/>
      <c r="DT37" s="43"/>
      <c r="DU37" s="43"/>
      <c r="DV37" s="91" t="str">
        <f>IF(DT37=0," ",(VLOOKUP(DT37,PROTOKOL!$A$1:$E$29,2,FALSE))*DU37)</f>
        <v xml:space="preserve"> </v>
      </c>
      <c r="DW37" s="175" t="str">
        <f t="shared" si="11"/>
        <v xml:space="preserve"> </v>
      </c>
      <c r="DX37" s="176" t="str">
        <f>IF(DT37=0," ",VLOOKUP(DT37,PROTOKOL!$A:$E,5,FALSE))</f>
        <v xml:space="preserve"> </v>
      </c>
      <c r="DY37" s="212" t="str">
        <f t="shared" si="183"/>
        <v xml:space="preserve"> </v>
      </c>
      <c r="DZ37" s="176">
        <f t="shared" si="77"/>
        <v>0</v>
      </c>
      <c r="EA37" s="177" t="str">
        <f t="shared" si="78"/>
        <v xml:space="preserve"> </v>
      </c>
      <c r="EC37" s="173">
        <v>5</v>
      </c>
      <c r="ED37" s="230"/>
      <c r="EE37" s="174" t="str">
        <f>IF(EG37=0," ",VLOOKUP(EG37,PROTOKOL!$A:$F,6,FALSE))</f>
        <v xml:space="preserve"> </v>
      </c>
      <c r="EF37" s="43"/>
      <c r="EG37" s="43"/>
      <c r="EH37" s="43"/>
      <c r="EI37" s="42" t="str">
        <f>IF(EG37=0," ",(VLOOKUP(EG37,PROTOKOL!$A$1:$E$29,2,FALSE))*EH37)</f>
        <v xml:space="preserve"> </v>
      </c>
      <c r="EJ37" s="175" t="str">
        <f t="shared" si="12"/>
        <v xml:space="preserve"> </v>
      </c>
      <c r="EK37" s="212" t="str">
        <f>IF(EG37=0," ",VLOOKUP(EG37,PROTOKOL!$A:$E,5,FALSE))</f>
        <v xml:space="preserve"> </v>
      </c>
      <c r="EL37" s="176" t="s">
        <v>142</v>
      </c>
      <c r="EM37" s="177" t="str">
        <f t="shared" si="79"/>
        <v xml:space="preserve"> </v>
      </c>
      <c r="EN37" s="217" t="str">
        <f>IF(EP37=0," ",VLOOKUP(EP37,PROTOKOL!$A:$F,6,FALSE))</f>
        <v xml:space="preserve"> </v>
      </c>
      <c r="EO37" s="43"/>
      <c r="EP37" s="43"/>
      <c r="EQ37" s="43"/>
      <c r="ER37" s="91" t="str">
        <f>IF(EP37=0," ",(VLOOKUP(EP37,PROTOKOL!$A$1:$E$29,2,FALSE))*EQ37)</f>
        <v xml:space="preserve"> </v>
      </c>
      <c r="ES37" s="175" t="str">
        <f t="shared" si="13"/>
        <v xml:space="preserve"> </v>
      </c>
      <c r="ET37" s="176" t="str">
        <f>IF(EP37=0," ",VLOOKUP(EP37,PROTOKOL!$A:$E,5,FALSE))</f>
        <v xml:space="preserve"> </v>
      </c>
      <c r="EU37" s="212" t="str">
        <f t="shared" si="184"/>
        <v xml:space="preserve"> </v>
      </c>
      <c r="EV37" s="176">
        <f t="shared" si="81"/>
        <v>0</v>
      </c>
      <c r="EW37" s="177" t="str">
        <f t="shared" si="82"/>
        <v xml:space="preserve"> </v>
      </c>
      <c r="EY37" s="173">
        <v>5</v>
      </c>
      <c r="EZ37" s="230"/>
      <c r="FA37" s="174" t="str">
        <f>IF(FC37=0," ",VLOOKUP(FC37,PROTOKOL!$A:$F,6,FALSE))</f>
        <v xml:space="preserve"> </v>
      </c>
      <c r="FB37" s="43"/>
      <c r="FC37" s="43"/>
      <c r="FD37" s="43"/>
      <c r="FE37" s="42" t="str">
        <f>IF(FC37=0," ",(VLOOKUP(FC37,PROTOKOL!$A$1:$E$29,2,FALSE))*FD37)</f>
        <v xml:space="preserve"> </v>
      </c>
      <c r="FF37" s="175" t="str">
        <f t="shared" si="14"/>
        <v xml:space="preserve"> </v>
      </c>
      <c r="FG37" s="212" t="str">
        <f>IF(FC37=0," ",VLOOKUP(FC37,PROTOKOL!$A:$E,5,FALSE))</f>
        <v xml:space="preserve"> </v>
      </c>
      <c r="FH37" s="176" t="s">
        <v>142</v>
      </c>
      <c r="FI37" s="177" t="str">
        <f t="shared" si="83"/>
        <v xml:space="preserve"> </v>
      </c>
      <c r="FJ37" s="217" t="str">
        <f>IF(FL37=0," ",VLOOKUP(FL37,PROTOKOL!$A:$F,6,FALSE))</f>
        <v xml:space="preserve"> </v>
      </c>
      <c r="FK37" s="43"/>
      <c r="FL37" s="43"/>
      <c r="FM37" s="43"/>
      <c r="FN37" s="91" t="str">
        <f>IF(FL37=0," ",(VLOOKUP(FL37,PROTOKOL!$A$1:$E$29,2,FALSE))*FM37)</f>
        <v xml:space="preserve"> </v>
      </c>
      <c r="FO37" s="175" t="str">
        <f t="shared" si="15"/>
        <v xml:space="preserve"> </v>
      </c>
      <c r="FP37" s="176" t="str">
        <f>IF(FL37=0," ",VLOOKUP(FL37,PROTOKOL!$A:$E,5,FALSE))</f>
        <v xml:space="preserve"> </v>
      </c>
      <c r="FQ37" s="212" t="str">
        <f t="shared" si="185"/>
        <v xml:space="preserve"> </v>
      </c>
      <c r="FR37" s="176">
        <f t="shared" si="85"/>
        <v>0</v>
      </c>
      <c r="FS37" s="177" t="str">
        <f t="shared" si="86"/>
        <v xml:space="preserve"> </v>
      </c>
      <c r="FU37" s="173">
        <v>5</v>
      </c>
      <c r="FV37" s="230"/>
      <c r="FW37" s="174" t="str">
        <f>IF(FY37=0," ",VLOOKUP(FY37,PROTOKOL!$A:$F,6,FALSE))</f>
        <v xml:space="preserve"> </v>
      </c>
      <c r="FX37" s="43"/>
      <c r="FY37" s="43"/>
      <c r="FZ37" s="43"/>
      <c r="GA37" s="42" t="str">
        <f>IF(FY37=0," ",(VLOOKUP(FY37,PROTOKOL!$A$1:$E$29,2,FALSE))*FZ37)</f>
        <v xml:space="preserve"> </v>
      </c>
      <c r="GB37" s="175" t="str">
        <f t="shared" si="16"/>
        <v xml:space="preserve"> </v>
      </c>
      <c r="GC37" s="212" t="str">
        <f>IF(FY37=0," ",VLOOKUP(FY37,PROTOKOL!$A:$E,5,FALSE))</f>
        <v xml:space="preserve"> </v>
      </c>
      <c r="GD37" s="176" t="s">
        <v>142</v>
      </c>
      <c r="GE37" s="177" t="str">
        <f t="shared" si="87"/>
        <v xml:space="preserve"> </v>
      </c>
      <c r="GF37" s="217" t="str">
        <f>IF(GH37=0," ",VLOOKUP(GH37,PROTOKOL!$A:$F,6,FALSE))</f>
        <v xml:space="preserve"> </v>
      </c>
      <c r="GG37" s="43"/>
      <c r="GH37" s="43"/>
      <c r="GI37" s="43"/>
      <c r="GJ37" s="91" t="str">
        <f>IF(GH37=0," ",(VLOOKUP(GH37,PROTOKOL!$A$1:$E$29,2,FALSE))*GI37)</f>
        <v xml:space="preserve"> </v>
      </c>
      <c r="GK37" s="175" t="str">
        <f t="shared" si="17"/>
        <v xml:space="preserve"> </v>
      </c>
      <c r="GL37" s="176" t="str">
        <f>IF(GH37=0," ",VLOOKUP(GH37,PROTOKOL!$A:$E,5,FALSE))</f>
        <v xml:space="preserve"> </v>
      </c>
      <c r="GM37" s="212" t="str">
        <f t="shared" si="186"/>
        <v xml:space="preserve"> </v>
      </c>
      <c r="GN37" s="176">
        <f t="shared" si="89"/>
        <v>0</v>
      </c>
      <c r="GO37" s="177" t="str">
        <f t="shared" si="90"/>
        <v xml:space="preserve"> </v>
      </c>
      <c r="GQ37" s="173">
        <v>5</v>
      </c>
      <c r="GR37" s="230"/>
      <c r="GS37" s="174" t="str">
        <f>IF(GU37=0," ",VLOOKUP(GU37,PROTOKOL!$A:$F,6,FALSE))</f>
        <v xml:space="preserve"> </v>
      </c>
      <c r="GT37" s="43"/>
      <c r="GU37" s="43"/>
      <c r="GV37" s="43"/>
      <c r="GW37" s="42" t="str">
        <f>IF(GU37=0," ",(VLOOKUP(GU37,PROTOKOL!$A$1:$E$29,2,FALSE))*GV37)</f>
        <v xml:space="preserve"> </v>
      </c>
      <c r="GX37" s="175" t="str">
        <f t="shared" si="18"/>
        <v xml:space="preserve"> </v>
      </c>
      <c r="GY37" s="212" t="str">
        <f>IF(GU37=0," ",VLOOKUP(GU37,PROTOKOL!$A:$E,5,FALSE))</f>
        <v xml:space="preserve"> </v>
      </c>
      <c r="GZ37" s="176" t="s">
        <v>142</v>
      </c>
      <c r="HA37" s="177" t="str">
        <f t="shared" si="91"/>
        <v xml:space="preserve"> </v>
      </c>
      <c r="HB37" s="217" t="str">
        <f>IF(HD37=0," ",VLOOKUP(HD37,PROTOKOL!$A:$F,6,FALSE))</f>
        <v xml:space="preserve"> </v>
      </c>
      <c r="HC37" s="43"/>
      <c r="HD37" s="43"/>
      <c r="HE37" s="43"/>
      <c r="HF37" s="91" t="str">
        <f>IF(HD37=0," ",(VLOOKUP(HD37,PROTOKOL!$A$1:$E$29,2,FALSE))*HE37)</f>
        <v xml:space="preserve"> </v>
      </c>
      <c r="HG37" s="175" t="str">
        <f t="shared" si="19"/>
        <v xml:space="preserve"> </v>
      </c>
      <c r="HH37" s="176" t="str">
        <f>IF(HD37=0," ",VLOOKUP(HD37,PROTOKOL!$A:$E,5,FALSE))</f>
        <v xml:space="preserve"> </v>
      </c>
      <c r="HI37" s="212" t="str">
        <f t="shared" si="187"/>
        <v xml:space="preserve"> </v>
      </c>
      <c r="HJ37" s="176">
        <f t="shared" si="92"/>
        <v>0</v>
      </c>
      <c r="HK37" s="177" t="str">
        <f t="shared" si="93"/>
        <v xml:space="preserve"> </v>
      </c>
      <c r="HM37" s="173">
        <v>5</v>
      </c>
      <c r="HN37" s="230"/>
      <c r="HO37" s="174" t="str">
        <f>IF(HQ37=0," ",VLOOKUP(HQ37,PROTOKOL!$A:$F,6,FALSE))</f>
        <v xml:space="preserve"> </v>
      </c>
      <c r="HP37" s="43"/>
      <c r="HQ37" s="43"/>
      <c r="HR37" s="43"/>
      <c r="HS37" s="42" t="str">
        <f>IF(HQ37=0," ",(VLOOKUP(HQ37,PROTOKOL!$A$1:$E$29,2,FALSE))*HR37)</f>
        <v xml:space="preserve"> </v>
      </c>
      <c r="HT37" s="175" t="str">
        <f t="shared" si="20"/>
        <v xml:space="preserve"> </v>
      </c>
      <c r="HU37" s="212" t="str">
        <f>IF(HQ37=0," ",VLOOKUP(HQ37,PROTOKOL!$A:$E,5,FALSE))</f>
        <v xml:space="preserve"> </v>
      </c>
      <c r="HV37" s="176" t="s">
        <v>142</v>
      </c>
      <c r="HW37" s="177" t="str">
        <f t="shared" si="94"/>
        <v xml:space="preserve"> </v>
      </c>
      <c r="HX37" s="217" t="str">
        <f>IF(HZ37=0," ",VLOOKUP(HZ37,PROTOKOL!$A:$F,6,FALSE))</f>
        <v xml:space="preserve"> </v>
      </c>
      <c r="HY37" s="43"/>
      <c r="HZ37" s="43"/>
      <c r="IA37" s="43"/>
      <c r="IB37" s="91" t="str">
        <f>IF(HZ37=0," ",(VLOOKUP(HZ37,PROTOKOL!$A$1:$E$29,2,FALSE))*IA37)</f>
        <v xml:space="preserve"> </v>
      </c>
      <c r="IC37" s="175" t="str">
        <f t="shared" si="21"/>
        <v xml:space="preserve"> </v>
      </c>
      <c r="ID37" s="176" t="str">
        <f>IF(HZ37=0," ",VLOOKUP(HZ37,PROTOKOL!$A:$E,5,FALSE))</f>
        <v xml:space="preserve"> </v>
      </c>
      <c r="IE37" s="212" t="str">
        <f t="shared" si="208"/>
        <v xml:space="preserve"> </v>
      </c>
      <c r="IF37" s="176">
        <f t="shared" si="96"/>
        <v>0</v>
      </c>
      <c r="IG37" s="177" t="str">
        <f t="shared" si="97"/>
        <v xml:space="preserve"> </v>
      </c>
      <c r="II37" s="173">
        <v>5</v>
      </c>
      <c r="IJ37" s="230"/>
      <c r="IK37" s="174" t="str">
        <f>IF(IM37=0," ",VLOOKUP(IM37,PROTOKOL!$A:$F,6,FALSE))</f>
        <v xml:space="preserve"> </v>
      </c>
      <c r="IL37" s="43"/>
      <c r="IM37" s="43"/>
      <c r="IN37" s="43"/>
      <c r="IO37" s="42" t="str">
        <f>IF(IM37=0," ",(VLOOKUP(IM37,PROTOKOL!$A$1:$E$29,2,FALSE))*IN37)</f>
        <v xml:space="preserve"> </v>
      </c>
      <c r="IP37" s="175" t="str">
        <f t="shared" si="22"/>
        <v xml:space="preserve"> </v>
      </c>
      <c r="IQ37" s="212" t="str">
        <f>IF(IM37=0," ",VLOOKUP(IM37,PROTOKOL!$A:$E,5,FALSE))</f>
        <v xml:space="preserve"> </v>
      </c>
      <c r="IR37" s="176" t="s">
        <v>142</v>
      </c>
      <c r="IS37" s="177" t="str">
        <f t="shared" si="98"/>
        <v xml:space="preserve"> </v>
      </c>
      <c r="IT37" s="217" t="str">
        <f>IF(IV37=0," ",VLOOKUP(IV37,PROTOKOL!$A:$F,6,FALSE))</f>
        <v xml:space="preserve"> </v>
      </c>
      <c r="IU37" s="43"/>
      <c r="IV37" s="43"/>
      <c r="IW37" s="43"/>
      <c r="IX37" s="91" t="str">
        <f>IF(IV37=0," ",(VLOOKUP(IV37,PROTOKOL!$A$1:$E$29,2,FALSE))*IW37)</f>
        <v xml:space="preserve"> </v>
      </c>
      <c r="IY37" s="175" t="str">
        <f t="shared" si="23"/>
        <v xml:space="preserve"> </v>
      </c>
      <c r="IZ37" s="176" t="str">
        <f>IF(IV37=0," ",VLOOKUP(IV37,PROTOKOL!$A:$E,5,FALSE))</f>
        <v xml:space="preserve"> </v>
      </c>
      <c r="JA37" s="212" t="str">
        <f t="shared" si="188"/>
        <v xml:space="preserve"> </v>
      </c>
      <c r="JB37" s="176">
        <f t="shared" si="100"/>
        <v>0</v>
      </c>
      <c r="JC37" s="177" t="str">
        <f t="shared" si="101"/>
        <v xml:space="preserve"> </v>
      </c>
      <c r="JE37" s="173">
        <v>5</v>
      </c>
      <c r="JF37" s="230"/>
      <c r="JG37" s="174" t="str">
        <f>IF(JI37=0," ",VLOOKUP(JI37,PROTOKOL!$A:$F,6,FALSE))</f>
        <v xml:space="preserve"> </v>
      </c>
      <c r="JH37" s="43"/>
      <c r="JI37" s="43"/>
      <c r="JJ37" s="43"/>
      <c r="JK37" s="42" t="str">
        <f>IF(JI37=0," ",(VLOOKUP(JI37,PROTOKOL!$A$1:$E$29,2,FALSE))*JJ37)</f>
        <v xml:space="preserve"> </v>
      </c>
      <c r="JL37" s="175" t="str">
        <f t="shared" si="24"/>
        <v xml:space="preserve"> </v>
      </c>
      <c r="JM37" s="212" t="str">
        <f>IF(JI37=0," ",VLOOKUP(JI37,PROTOKOL!$A:$E,5,FALSE))</f>
        <v xml:space="preserve"> </v>
      </c>
      <c r="JN37" s="176" t="s">
        <v>142</v>
      </c>
      <c r="JO37" s="177" t="str">
        <f t="shared" si="102"/>
        <v xml:space="preserve"> </v>
      </c>
      <c r="JP37" s="217" t="str">
        <f>IF(JR37=0," ",VLOOKUP(JR37,PROTOKOL!$A:$F,6,FALSE))</f>
        <v xml:space="preserve"> </v>
      </c>
      <c r="JQ37" s="43"/>
      <c r="JR37" s="43"/>
      <c r="JS37" s="43"/>
      <c r="JT37" s="91" t="str">
        <f>IF(JR37=0," ",(VLOOKUP(JR37,PROTOKOL!$A$1:$E$29,2,FALSE))*JS37)</f>
        <v xml:space="preserve"> </v>
      </c>
      <c r="JU37" s="175" t="str">
        <f t="shared" si="25"/>
        <v xml:space="preserve"> </v>
      </c>
      <c r="JV37" s="176" t="str">
        <f>IF(JR37=0," ",VLOOKUP(JR37,PROTOKOL!$A:$E,5,FALSE))</f>
        <v xml:space="preserve"> </v>
      </c>
      <c r="JW37" s="212" t="str">
        <f t="shared" si="189"/>
        <v xml:space="preserve"> </v>
      </c>
      <c r="JX37" s="176">
        <f t="shared" si="104"/>
        <v>0</v>
      </c>
      <c r="JY37" s="177" t="str">
        <f t="shared" si="105"/>
        <v xml:space="preserve"> </v>
      </c>
      <c r="KA37" s="173">
        <v>5</v>
      </c>
      <c r="KB37" s="230"/>
      <c r="KC37" s="174" t="str">
        <f>IF(KE37=0," ",VLOOKUP(KE37,PROTOKOL!$A:$F,6,FALSE))</f>
        <v xml:space="preserve"> </v>
      </c>
      <c r="KD37" s="43"/>
      <c r="KE37" s="43"/>
      <c r="KF37" s="43"/>
      <c r="KG37" s="42" t="str">
        <f>IF(KE37=0," ",(VLOOKUP(KE37,PROTOKOL!$A$1:$E$29,2,FALSE))*KF37)</f>
        <v xml:space="preserve"> </v>
      </c>
      <c r="KH37" s="175" t="str">
        <f t="shared" si="26"/>
        <v xml:space="preserve"> </v>
      </c>
      <c r="KI37" s="212" t="str">
        <f>IF(KE37=0," ",VLOOKUP(KE37,PROTOKOL!$A:$E,5,FALSE))</f>
        <v xml:space="preserve"> </v>
      </c>
      <c r="KJ37" s="176" t="s">
        <v>142</v>
      </c>
      <c r="KK37" s="177" t="str">
        <f t="shared" si="173"/>
        <v xml:space="preserve"> </v>
      </c>
      <c r="KL37" s="217" t="str">
        <f>IF(KN37=0," ",VLOOKUP(KN37,PROTOKOL!$A:$F,6,FALSE))</f>
        <v xml:space="preserve"> </v>
      </c>
      <c r="KM37" s="43"/>
      <c r="KN37" s="43"/>
      <c r="KO37" s="43"/>
      <c r="KP37" s="91" t="str">
        <f>IF(KN37=0," ",(VLOOKUP(KN37,PROTOKOL!$A$1:$E$29,2,FALSE))*KO37)</f>
        <v xml:space="preserve"> </v>
      </c>
      <c r="KQ37" s="175" t="str">
        <f t="shared" si="27"/>
        <v xml:space="preserve"> </v>
      </c>
      <c r="KR37" s="176" t="str">
        <f>IF(KN37=0," ",VLOOKUP(KN37,PROTOKOL!$A:$E,5,FALSE))</f>
        <v xml:space="preserve"> </v>
      </c>
      <c r="KS37" s="212" t="str">
        <f t="shared" si="190"/>
        <v xml:space="preserve"> </v>
      </c>
      <c r="KT37" s="176">
        <f t="shared" si="106"/>
        <v>0</v>
      </c>
      <c r="KU37" s="177" t="str">
        <f t="shared" si="107"/>
        <v xml:space="preserve"> </v>
      </c>
      <c r="KW37" s="173">
        <v>5</v>
      </c>
      <c r="KX37" s="230"/>
      <c r="KY37" s="174" t="str">
        <f>IF(LA37=0," ",VLOOKUP(LA37,PROTOKOL!$A:$F,6,FALSE))</f>
        <v xml:space="preserve"> </v>
      </c>
      <c r="KZ37" s="43"/>
      <c r="LA37" s="43"/>
      <c r="LB37" s="43"/>
      <c r="LC37" s="42" t="str">
        <f>IF(LA37=0," ",(VLOOKUP(LA37,PROTOKOL!$A$1:$E$29,2,FALSE))*LB37)</f>
        <v xml:space="preserve"> </v>
      </c>
      <c r="LD37" s="175" t="str">
        <f t="shared" si="28"/>
        <v xml:space="preserve"> </v>
      </c>
      <c r="LE37" s="212" t="str">
        <f>IF(LA37=0," ",VLOOKUP(LA37,PROTOKOL!$A:$E,5,FALSE))</f>
        <v xml:space="preserve"> </v>
      </c>
      <c r="LF37" s="176" t="s">
        <v>142</v>
      </c>
      <c r="LG37" s="177" t="str">
        <f t="shared" si="108"/>
        <v xml:space="preserve"> </v>
      </c>
      <c r="LH37" s="217" t="str">
        <f>IF(LJ37=0," ",VLOOKUP(LJ37,PROTOKOL!$A:$F,6,FALSE))</f>
        <v xml:space="preserve"> </v>
      </c>
      <c r="LI37" s="43"/>
      <c r="LJ37" s="43"/>
      <c r="LK37" s="43"/>
      <c r="LL37" s="91" t="str">
        <f>IF(LJ37=0," ",(VLOOKUP(LJ37,PROTOKOL!$A$1:$E$29,2,FALSE))*LK37)</f>
        <v xml:space="preserve"> </v>
      </c>
      <c r="LM37" s="175" t="str">
        <f t="shared" si="29"/>
        <v xml:space="preserve"> </v>
      </c>
      <c r="LN37" s="176" t="str">
        <f>IF(LJ37=0," ",VLOOKUP(LJ37,PROTOKOL!$A:$E,5,FALSE))</f>
        <v xml:space="preserve"> </v>
      </c>
      <c r="LO37" s="212" t="str">
        <f t="shared" si="191"/>
        <v xml:space="preserve"> </v>
      </c>
      <c r="LP37" s="176">
        <f t="shared" si="110"/>
        <v>0</v>
      </c>
      <c r="LQ37" s="177" t="str">
        <f t="shared" si="111"/>
        <v xml:space="preserve"> </v>
      </c>
      <c r="LS37" s="173">
        <v>5</v>
      </c>
      <c r="LT37" s="230"/>
      <c r="LU37" s="174" t="str">
        <f>IF(LW37=0," ",VLOOKUP(LW37,PROTOKOL!$A:$F,6,FALSE))</f>
        <v xml:space="preserve"> </v>
      </c>
      <c r="LV37" s="43"/>
      <c r="LW37" s="43"/>
      <c r="LX37" s="43"/>
      <c r="LY37" s="42" t="str">
        <f>IF(LW37=0," ",(VLOOKUP(LW37,PROTOKOL!$A$1:$E$29,2,FALSE))*LX37)</f>
        <v xml:space="preserve"> </v>
      </c>
      <c r="LZ37" s="175" t="str">
        <f t="shared" si="30"/>
        <v xml:space="preserve"> </v>
      </c>
      <c r="MA37" s="212" t="str">
        <f>IF(LW37=0," ",VLOOKUP(LW37,PROTOKOL!$A:$E,5,FALSE))</f>
        <v xml:space="preserve"> </v>
      </c>
      <c r="MB37" s="176" t="s">
        <v>142</v>
      </c>
      <c r="MC37" s="177" t="str">
        <f t="shared" si="175"/>
        <v xml:space="preserve"> </v>
      </c>
      <c r="MD37" s="217" t="str">
        <f>IF(MF37=0," ",VLOOKUP(MF37,PROTOKOL!$A:$F,6,FALSE))</f>
        <v xml:space="preserve"> </v>
      </c>
      <c r="ME37" s="43"/>
      <c r="MF37" s="43"/>
      <c r="MG37" s="43"/>
      <c r="MH37" s="91" t="str">
        <f>IF(MF37=0," ",(VLOOKUP(MF37,PROTOKOL!$A$1:$E$29,2,FALSE))*MG37)</f>
        <v xml:space="preserve"> </v>
      </c>
      <c r="MI37" s="175" t="str">
        <f t="shared" si="31"/>
        <v xml:space="preserve"> </v>
      </c>
      <c r="MJ37" s="176" t="str">
        <f>IF(MF37=0," ",VLOOKUP(MF37,PROTOKOL!$A:$E,5,FALSE))</f>
        <v xml:space="preserve"> </v>
      </c>
      <c r="MK37" s="212" t="str">
        <f t="shared" si="192"/>
        <v xml:space="preserve"> </v>
      </c>
      <c r="ML37" s="176">
        <f t="shared" si="113"/>
        <v>0</v>
      </c>
      <c r="MM37" s="177" t="str">
        <f t="shared" si="114"/>
        <v xml:space="preserve"> </v>
      </c>
      <c r="MO37" s="173">
        <v>5</v>
      </c>
      <c r="MP37" s="230"/>
      <c r="MQ37" s="174" t="str">
        <f>IF(MS37=0," ",VLOOKUP(MS37,PROTOKOL!$A:$F,6,FALSE))</f>
        <v xml:space="preserve"> </v>
      </c>
      <c r="MR37" s="43"/>
      <c r="MS37" s="43"/>
      <c r="MT37" s="43"/>
      <c r="MU37" s="42" t="str">
        <f>IF(MS37=0," ",(VLOOKUP(MS37,PROTOKOL!$A$1:$E$29,2,FALSE))*MT37)</f>
        <v xml:space="preserve"> </v>
      </c>
      <c r="MV37" s="175" t="str">
        <f t="shared" si="32"/>
        <v xml:space="preserve"> </v>
      </c>
      <c r="MW37" s="212" t="str">
        <f>IF(MS37=0," ",VLOOKUP(MS37,PROTOKOL!$A:$E,5,FALSE))</f>
        <v xml:space="preserve"> </v>
      </c>
      <c r="MX37" s="176" t="s">
        <v>142</v>
      </c>
      <c r="MY37" s="177" t="str">
        <f t="shared" si="115"/>
        <v xml:space="preserve"> </v>
      </c>
      <c r="MZ37" s="217" t="str">
        <f>IF(NB37=0," ",VLOOKUP(NB37,PROTOKOL!$A:$F,6,FALSE))</f>
        <v xml:space="preserve"> </v>
      </c>
      <c r="NA37" s="43"/>
      <c r="NB37" s="43"/>
      <c r="NC37" s="43"/>
      <c r="ND37" s="91" t="str">
        <f>IF(NB37=0," ",(VLOOKUP(NB37,PROTOKOL!$A$1:$E$29,2,FALSE))*NC37)</f>
        <v xml:space="preserve"> </v>
      </c>
      <c r="NE37" s="175" t="str">
        <f t="shared" si="33"/>
        <v xml:space="preserve"> </v>
      </c>
      <c r="NF37" s="176" t="str">
        <f>IF(NB37=0," ",VLOOKUP(NB37,PROTOKOL!$A:$E,5,FALSE))</f>
        <v xml:space="preserve"> </v>
      </c>
      <c r="NG37" s="212" t="str">
        <f t="shared" si="193"/>
        <v xml:space="preserve"> </v>
      </c>
      <c r="NH37" s="176">
        <f t="shared" si="117"/>
        <v>0</v>
      </c>
      <c r="NI37" s="177" t="str">
        <f t="shared" si="118"/>
        <v xml:space="preserve"> </v>
      </c>
      <c r="NK37" s="173">
        <v>5</v>
      </c>
      <c r="NL37" s="230"/>
      <c r="NM37" s="174" t="str">
        <f>IF(NO37=0," ",VLOOKUP(NO37,PROTOKOL!$A:$F,6,FALSE))</f>
        <v xml:space="preserve"> </v>
      </c>
      <c r="NN37" s="43"/>
      <c r="NO37" s="43"/>
      <c r="NP37" s="43"/>
      <c r="NQ37" s="42" t="str">
        <f>IF(NO37=0," ",(VLOOKUP(NO37,PROTOKOL!$A$1:$E$29,2,FALSE))*NP37)</f>
        <v xml:space="preserve"> </v>
      </c>
      <c r="NR37" s="175" t="str">
        <f t="shared" si="34"/>
        <v xml:space="preserve"> </v>
      </c>
      <c r="NS37" s="212" t="str">
        <f>IF(NO37=0," ",VLOOKUP(NO37,PROTOKOL!$A:$E,5,FALSE))</f>
        <v xml:space="preserve"> </v>
      </c>
      <c r="NT37" s="176" t="s">
        <v>142</v>
      </c>
      <c r="NU37" s="177" t="str">
        <f t="shared" si="119"/>
        <v xml:space="preserve"> </v>
      </c>
      <c r="NV37" s="217" t="str">
        <f>IF(NX37=0," ",VLOOKUP(NX37,PROTOKOL!$A:$F,6,FALSE))</f>
        <v xml:space="preserve"> </v>
      </c>
      <c r="NW37" s="43"/>
      <c r="NX37" s="43"/>
      <c r="NY37" s="43"/>
      <c r="NZ37" s="91" t="str">
        <f>IF(NX37=0," ",(VLOOKUP(NX37,PROTOKOL!$A$1:$E$29,2,FALSE))*NY37)</f>
        <v xml:space="preserve"> </v>
      </c>
      <c r="OA37" s="175" t="str">
        <f t="shared" si="35"/>
        <v xml:space="preserve"> </v>
      </c>
      <c r="OB37" s="176" t="str">
        <f>IF(NX37=0," ",VLOOKUP(NX37,PROTOKOL!$A:$E,5,FALSE))</f>
        <v xml:space="preserve"> </v>
      </c>
      <c r="OC37" s="212" t="str">
        <f t="shared" si="194"/>
        <v xml:space="preserve"> </v>
      </c>
      <c r="OD37" s="176">
        <f t="shared" si="120"/>
        <v>0</v>
      </c>
      <c r="OE37" s="177" t="str">
        <f t="shared" si="121"/>
        <v xml:space="preserve"> </v>
      </c>
      <c r="OG37" s="173">
        <v>5</v>
      </c>
      <c r="OH37" s="230"/>
      <c r="OI37" s="174" t="str">
        <f>IF(OK37=0," ",VLOOKUP(OK37,PROTOKOL!$A:$F,6,FALSE))</f>
        <v xml:space="preserve"> </v>
      </c>
      <c r="OJ37" s="43"/>
      <c r="OK37" s="43"/>
      <c r="OL37" s="43"/>
      <c r="OM37" s="42" t="str">
        <f>IF(OK37=0," ",(VLOOKUP(OK37,PROTOKOL!$A$1:$E$29,2,FALSE))*OL37)</f>
        <v xml:space="preserve"> </v>
      </c>
      <c r="ON37" s="175" t="str">
        <f t="shared" si="36"/>
        <v xml:space="preserve"> </v>
      </c>
      <c r="OO37" s="212" t="str">
        <f>IF(OK37=0," ",VLOOKUP(OK37,PROTOKOL!$A:$E,5,FALSE))</f>
        <v xml:space="preserve"> </v>
      </c>
      <c r="OP37" s="176" t="s">
        <v>142</v>
      </c>
      <c r="OQ37" s="177" t="str">
        <f t="shared" si="177"/>
        <v xml:space="preserve"> </v>
      </c>
      <c r="OR37" s="217" t="str">
        <f>IF(OT37=0," ",VLOOKUP(OT37,PROTOKOL!$A:$F,6,FALSE))</f>
        <v xml:space="preserve"> </v>
      </c>
      <c r="OS37" s="43"/>
      <c r="OT37" s="43"/>
      <c r="OU37" s="43"/>
      <c r="OV37" s="91" t="str">
        <f>IF(OT37=0," ",(VLOOKUP(OT37,PROTOKOL!$A$1:$E$29,2,FALSE))*OU37)</f>
        <v xml:space="preserve"> </v>
      </c>
      <c r="OW37" s="175" t="str">
        <f t="shared" si="37"/>
        <v xml:space="preserve"> </v>
      </c>
      <c r="OX37" s="176" t="str">
        <f>IF(OT37=0," ",VLOOKUP(OT37,PROTOKOL!$A:$E,5,FALSE))</f>
        <v xml:space="preserve"> </v>
      </c>
      <c r="OY37" s="212" t="str">
        <f t="shared" si="195"/>
        <v xml:space="preserve"> </v>
      </c>
      <c r="OZ37" s="176">
        <f t="shared" si="123"/>
        <v>0</v>
      </c>
      <c r="PA37" s="177" t="str">
        <f t="shared" si="124"/>
        <v xml:space="preserve"> </v>
      </c>
      <c r="PC37" s="173">
        <v>5</v>
      </c>
      <c r="PD37" s="230"/>
      <c r="PE37" s="174" t="str">
        <f>IF(PG37=0," ",VLOOKUP(PG37,PROTOKOL!$A:$F,6,FALSE))</f>
        <v>ÜRÜN KONTROL</v>
      </c>
      <c r="PF37" s="43">
        <v>1</v>
      </c>
      <c r="PG37" s="43">
        <v>20</v>
      </c>
      <c r="PH37" s="43">
        <v>0.5</v>
      </c>
      <c r="PI37" s="42">
        <f>IF(PG37=0," ",(VLOOKUP(PG37,PROTOKOL!$A$1:$E$29,2,FALSE))*PH37)</f>
        <v>0</v>
      </c>
      <c r="PJ37" s="175">
        <f t="shared" si="38"/>
        <v>1</v>
      </c>
      <c r="PK37" s="212" t="e">
        <f>IF(PG37=0," ",VLOOKUP(PG37,PROTOKOL!$A:$E,5,FALSE))</f>
        <v>#DIV/0!</v>
      </c>
      <c r="PL37" s="176" t="s">
        <v>142</v>
      </c>
      <c r="PM37" s="177" t="e">
        <f>IF(PG37=0," ",(PK37*PJ37))/7.5*0.5</f>
        <v>#DIV/0!</v>
      </c>
      <c r="PN37" s="217" t="str">
        <f>IF(PP37=0," ",VLOOKUP(PP37,PROTOKOL!$A:$F,6,FALSE))</f>
        <v xml:space="preserve"> </v>
      </c>
      <c r="PO37" s="43"/>
      <c r="PP37" s="43"/>
      <c r="PQ37" s="43"/>
      <c r="PR37" s="91" t="str">
        <f>IF(PP37=0," ",(VLOOKUP(PP37,PROTOKOL!$A$1:$E$29,2,FALSE))*PQ37)</f>
        <v xml:space="preserve"> </v>
      </c>
      <c r="PS37" s="175" t="str">
        <f t="shared" si="39"/>
        <v xml:space="preserve"> </v>
      </c>
      <c r="PT37" s="176" t="str">
        <f>IF(PP37=0," ",VLOOKUP(PP37,PROTOKOL!$A:$E,5,FALSE))</f>
        <v xml:space="preserve"> </v>
      </c>
      <c r="PU37" s="212" t="str">
        <f t="shared" si="196"/>
        <v xml:space="preserve"> </v>
      </c>
      <c r="PV37" s="176">
        <f t="shared" si="126"/>
        <v>0</v>
      </c>
      <c r="PW37" s="177" t="str">
        <f t="shared" si="127"/>
        <v xml:space="preserve"> </v>
      </c>
      <c r="PY37" s="173">
        <v>5</v>
      </c>
      <c r="PZ37" s="230"/>
      <c r="QA37" s="174" t="str">
        <f>IF(QC37=0," ",VLOOKUP(QC37,PROTOKOL!$A:$F,6,FALSE))</f>
        <v xml:space="preserve"> </v>
      </c>
      <c r="QB37" s="43"/>
      <c r="QC37" s="43"/>
      <c r="QD37" s="43"/>
      <c r="QE37" s="42" t="str">
        <f>IF(QC37=0," ",(VLOOKUP(QC37,PROTOKOL!$A$1:$E$29,2,FALSE))*QD37)</f>
        <v xml:space="preserve"> </v>
      </c>
      <c r="QF37" s="175" t="str">
        <f t="shared" si="40"/>
        <v xml:space="preserve"> </v>
      </c>
      <c r="QG37" s="212" t="str">
        <f>IF(QC37=0," ",VLOOKUP(QC37,PROTOKOL!$A:$E,5,FALSE))</f>
        <v xml:space="preserve"> </v>
      </c>
      <c r="QH37" s="176" t="s">
        <v>142</v>
      </c>
      <c r="QI37" s="177" t="str">
        <f t="shared" si="128"/>
        <v xml:space="preserve"> </v>
      </c>
      <c r="QJ37" s="217" t="str">
        <f>IF(QL37=0," ",VLOOKUP(QL37,PROTOKOL!$A:$F,6,FALSE))</f>
        <v xml:space="preserve"> </v>
      </c>
      <c r="QK37" s="43"/>
      <c r="QL37" s="43"/>
      <c r="QM37" s="43"/>
      <c r="QN37" s="91" t="str">
        <f>IF(QL37=0," ",(VLOOKUP(QL37,PROTOKOL!$A$1:$E$29,2,FALSE))*QM37)</f>
        <v xml:space="preserve"> </v>
      </c>
      <c r="QO37" s="175" t="str">
        <f t="shared" si="41"/>
        <v xml:space="preserve"> </v>
      </c>
      <c r="QP37" s="176" t="str">
        <f>IF(QL37=0," ",VLOOKUP(QL37,PROTOKOL!$A:$E,5,FALSE))</f>
        <v xml:space="preserve"> </v>
      </c>
      <c r="QQ37" s="212" t="str">
        <f t="shared" si="197"/>
        <v xml:space="preserve"> </v>
      </c>
      <c r="QR37" s="176">
        <f t="shared" si="130"/>
        <v>0</v>
      </c>
      <c r="QS37" s="177" t="str">
        <f t="shared" si="131"/>
        <v xml:space="preserve"> </v>
      </c>
      <c r="QU37" s="173">
        <v>5</v>
      </c>
      <c r="QV37" s="230"/>
      <c r="QW37" s="174" t="str">
        <f>IF(QY37=0," ",VLOOKUP(QY37,PROTOKOL!$A:$F,6,FALSE))</f>
        <v xml:space="preserve"> </v>
      </c>
      <c r="QX37" s="43"/>
      <c r="QY37" s="43"/>
      <c r="QZ37" s="43"/>
      <c r="RA37" s="42" t="str">
        <f>IF(QY37=0," ",(VLOOKUP(QY37,PROTOKOL!$A$1:$E$29,2,FALSE))*QZ37)</f>
        <v xml:space="preserve"> </v>
      </c>
      <c r="RB37" s="175" t="str">
        <f t="shared" si="42"/>
        <v xml:space="preserve"> </v>
      </c>
      <c r="RC37" s="212" t="str">
        <f>IF(QY37=0," ",VLOOKUP(QY37,PROTOKOL!$A:$E,5,FALSE))</f>
        <v xml:space="preserve"> </v>
      </c>
      <c r="RD37" s="176" t="s">
        <v>142</v>
      </c>
      <c r="RE37" s="177" t="str">
        <f t="shared" si="132"/>
        <v xml:space="preserve"> </v>
      </c>
      <c r="RF37" s="217" t="str">
        <f>IF(RH37=0," ",VLOOKUP(RH37,PROTOKOL!$A:$F,6,FALSE))</f>
        <v xml:space="preserve"> </v>
      </c>
      <c r="RG37" s="43"/>
      <c r="RH37" s="43"/>
      <c r="RI37" s="43"/>
      <c r="RJ37" s="91" t="str">
        <f>IF(RH37=0," ",(VLOOKUP(RH37,PROTOKOL!$A$1:$E$29,2,FALSE))*RI37)</f>
        <v xml:space="preserve"> </v>
      </c>
      <c r="RK37" s="175" t="str">
        <f t="shared" si="43"/>
        <v xml:space="preserve"> </v>
      </c>
      <c r="RL37" s="176" t="str">
        <f>IF(RH37=0," ",VLOOKUP(RH37,PROTOKOL!$A:$E,5,FALSE))</f>
        <v xml:space="preserve"> </v>
      </c>
      <c r="RM37" s="212" t="str">
        <f t="shared" si="198"/>
        <v xml:space="preserve"> </v>
      </c>
      <c r="RN37" s="176">
        <f t="shared" si="134"/>
        <v>0</v>
      </c>
      <c r="RO37" s="177" t="str">
        <f t="shared" si="135"/>
        <v xml:space="preserve"> </v>
      </c>
      <c r="RQ37" s="173">
        <v>5</v>
      </c>
      <c r="RR37" s="230"/>
      <c r="RS37" s="174" t="str">
        <f>IF(RU37=0," ",VLOOKUP(RU37,PROTOKOL!$A:$F,6,FALSE))</f>
        <v xml:space="preserve"> </v>
      </c>
      <c r="RT37" s="43"/>
      <c r="RU37" s="43"/>
      <c r="RV37" s="43"/>
      <c r="RW37" s="42" t="str">
        <f>IF(RU37=0," ",(VLOOKUP(RU37,PROTOKOL!$A$1:$E$29,2,FALSE))*RV37)</f>
        <v xml:space="preserve"> </v>
      </c>
      <c r="RX37" s="175" t="str">
        <f t="shared" si="44"/>
        <v xml:space="preserve"> </v>
      </c>
      <c r="RY37" s="212" t="str">
        <f>IF(RU37=0," ",VLOOKUP(RU37,PROTOKOL!$A:$E,5,FALSE))</f>
        <v xml:space="preserve"> </v>
      </c>
      <c r="RZ37" s="176" t="s">
        <v>142</v>
      </c>
      <c r="SA37" s="177" t="str">
        <f t="shared" si="179"/>
        <v xml:space="preserve"> </v>
      </c>
      <c r="SB37" s="217" t="str">
        <f>IF(SD37=0," ",VLOOKUP(SD37,PROTOKOL!$A:$F,6,FALSE))</f>
        <v xml:space="preserve"> </v>
      </c>
      <c r="SC37" s="43"/>
      <c r="SD37" s="43"/>
      <c r="SE37" s="43"/>
      <c r="SF37" s="91" t="str">
        <f>IF(SD37=0," ",(VLOOKUP(SD37,PROTOKOL!$A$1:$E$29,2,FALSE))*SE37)</f>
        <v xml:space="preserve"> </v>
      </c>
      <c r="SG37" s="175" t="str">
        <f t="shared" si="45"/>
        <v xml:space="preserve"> </v>
      </c>
      <c r="SH37" s="176" t="str">
        <f>IF(SD37=0," ",VLOOKUP(SD37,PROTOKOL!$A:$E,5,FALSE))</f>
        <v xml:space="preserve"> </v>
      </c>
      <c r="SI37" s="212" t="str">
        <f t="shared" si="199"/>
        <v xml:space="preserve"> </v>
      </c>
      <c r="SJ37" s="176">
        <f t="shared" si="137"/>
        <v>0</v>
      </c>
      <c r="SK37" s="177" t="str">
        <f t="shared" si="138"/>
        <v xml:space="preserve"> </v>
      </c>
      <c r="SM37" s="173">
        <v>5</v>
      </c>
      <c r="SN37" s="230"/>
      <c r="SO37" s="174" t="str">
        <f>IF(SQ37=0," ",VLOOKUP(SQ37,PROTOKOL!$A:$F,6,FALSE))</f>
        <v xml:space="preserve"> </v>
      </c>
      <c r="SP37" s="43"/>
      <c r="SQ37" s="43"/>
      <c r="SR37" s="43"/>
      <c r="SS37" s="42" t="str">
        <f>IF(SQ37=0," ",(VLOOKUP(SQ37,PROTOKOL!$A$1:$E$29,2,FALSE))*SR37)</f>
        <v xml:space="preserve"> </v>
      </c>
      <c r="ST37" s="175" t="str">
        <f t="shared" si="46"/>
        <v xml:space="preserve"> </v>
      </c>
      <c r="SU37" s="212" t="str">
        <f>IF(SQ37=0," ",VLOOKUP(SQ37,PROTOKOL!$A:$E,5,FALSE))</f>
        <v xml:space="preserve"> </v>
      </c>
      <c r="SV37" s="176" t="s">
        <v>142</v>
      </c>
      <c r="SW37" s="177" t="str">
        <f t="shared" si="139"/>
        <v xml:space="preserve"> </v>
      </c>
      <c r="SX37" s="217" t="str">
        <f>IF(SZ37=0," ",VLOOKUP(SZ37,PROTOKOL!$A:$F,6,FALSE))</f>
        <v xml:space="preserve"> </v>
      </c>
      <c r="SY37" s="43"/>
      <c r="SZ37" s="43"/>
      <c r="TA37" s="43"/>
      <c r="TB37" s="91" t="str">
        <f>IF(SZ37=0," ",(VLOOKUP(SZ37,PROTOKOL!$A$1:$E$29,2,FALSE))*TA37)</f>
        <v xml:space="preserve"> </v>
      </c>
      <c r="TC37" s="175" t="str">
        <f t="shared" si="47"/>
        <v xml:space="preserve"> </v>
      </c>
      <c r="TD37" s="176" t="str">
        <f>IF(SZ37=0," ",VLOOKUP(SZ37,PROTOKOL!$A:$E,5,FALSE))</f>
        <v xml:space="preserve"> </v>
      </c>
      <c r="TE37" s="212" t="str">
        <f t="shared" si="200"/>
        <v xml:space="preserve"> </v>
      </c>
      <c r="TF37" s="176">
        <f t="shared" si="141"/>
        <v>0</v>
      </c>
      <c r="TG37" s="177" t="str">
        <f t="shared" si="142"/>
        <v xml:space="preserve"> </v>
      </c>
      <c r="TI37" s="173">
        <v>5</v>
      </c>
      <c r="TJ37" s="230"/>
      <c r="TK37" s="174" t="str">
        <f>IF(TM37=0," ",VLOOKUP(TM37,PROTOKOL!$A:$F,6,FALSE))</f>
        <v xml:space="preserve"> </v>
      </c>
      <c r="TL37" s="43"/>
      <c r="TM37" s="43"/>
      <c r="TN37" s="43"/>
      <c r="TO37" s="42" t="str">
        <f>IF(TM37=0," ",(VLOOKUP(TM37,PROTOKOL!$A$1:$E$29,2,FALSE))*TN37)</f>
        <v xml:space="preserve"> </v>
      </c>
      <c r="TP37" s="175" t="str">
        <f t="shared" si="48"/>
        <v xml:space="preserve"> </v>
      </c>
      <c r="TQ37" s="212" t="str">
        <f>IF(TM37=0," ",VLOOKUP(TM37,PROTOKOL!$A:$E,5,FALSE))</f>
        <v xml:space="preserve"> </v>
      </c>
      <c r="TR37" s="176" t="s">
        <v>142</v>
      </c>
      <c r="TS37" s="177" t="str">
        <f t="shared" si="143"/>
        <v xml:space="preserve"> </v>
      </c>
      <c r="TT37" s="217" t="str">
        <f>IF(TV37=0," ",VLOOKUP(TV37,PROTOKOL!$A:$F,6,FALSE))</f>
        <v xml:space="preserve"> </v>
      </c>
      <c r="TU37" s="43"/>
      <c r="TV37" s="43"/>
      <c r="TW37" s="43"/>
      <c r="TX37" s="91" t="str">
        <f>IF(TV37=0," ",(VLOOKUP(TV37,PROTOKOL!$A$1:$E$29,2,FALSE))*TW37)</f>
        <v xml:space="preserve"> </v>
      </c>
      <c r="TY37" s="175" t="str">
        <f t="shared" si="49"/>
        <v xml:space="preserve"> </v>
      </c>
      <c r="TZ37" s="176" t="str">
        <f>IF(TV37=0," ",VLOOKUP(TV37,PROTOKOL!$A:$E,5,FALSE))</f>
        <v xml:space="preserve"> </v>
      </c>
      <c r="UA37" s="212" t="str">
        <f t="shared" si="201"/>
        <v xml:space="preserve"> </v>
      </c>
      <c r="UB37" s="176">
        <f t="shared" si="145"/>
        <v>0</v>
      </c>
      <c r="UC37" s="177" t="str">
        <f t="shared" si="146"/>
        <v xml:space="preserve"> </v>
      </c>
      <c r="UE37" s="173">
        <v>5</v>
      </c>
      <c r="UF37" s="230"/>
      <c r="UG37" s="174" t="str">
        <f>IF(UI37=0," ",VLOOKUP(UI37,PROTOKOL!$A:$F,6,FALSE))</f>
        <v xml:space="preserve"> </v>
      </c>
      <c r="UH37" s="43"/>
      <c r="UI37" s="43"/>
      <c r="UJ37" s="43"/>
      <c r="UK37" s="42" t="str">
        <f>IF(UI37=0," ",(VLOOKUP(UI37,PROTOKOL!$A$1:$E$29,2,FALSE))*UJ37)</f>
        <v xml:space="preserve"> </v>
      </c>
      <c r="UL37" s="175" t="str">
        <f t="shared" si="50"/>
        <v xml:space="preserve"> </v>
      </c>
      <c r="UM37" s="212" t="str">
        <f>IF(UI37=0," ",VLOOKUP(UI37,PROTOKOL!$A:$E,5,FALSE))</f>
        <v xml:space="preserve"> </v>
      </c>
      <c r="UN37" s="176" t="s">
        <v>142</v>
      </c>
      <c r="UO37" s="177" t="str">
        <f t="shared" si="147"/>
        <v xml:space="preserve"> </v>
      </c>
      <c r="UP37" s="217" t="str">
        <f>IF(UR37=0," ",VLOOKUP(UR37,PROTOKOL!$A:$F,6,FALSE))</f>
        <v xml:space="preserve"> </v>
      </c>
      <c r="UQ37" s="43"/>
      <c r="UR37" s="43"/>
      <c r="US37" s="43"/>
      <c r="UT37" s="91" t="str">
        <f>IF(UR37=0," ",(VLOOKUP(UR37,PROTOKOL!$A$1:$E$29,2,FALSE))*US37)</f>
        <v xml:space="preserve"> </v>
      </c>
      <c r="UU37" s="175" t="str">
        <f t="shared" si="51"/>
        <v xml:space="preserve"> </v>
      </c>
      <c r="UV37" s="176" t="str">
        <f>IF(UR37=0," ",VLOOKUP(UR37,PROTOKOL!$A:$E,5,FALSE))</f>
        <v xml:space="preserve"> </v>
      </c>
      <c r="UW37" s="212" t="str">
        <f t="shared" si="202"/>
        <v xml:space="preserve"> </v>
      </c>
      <c r="UX37" s="176">
        <f t="shared" si="149"/>
        <v>0</v>
      </c>
      <c r="UY37" s="177" t="str">
        <f t="shared" si="150"/>
        <v xml:space="preserve"> </v>
      </c>
      <c r="VA37" s="173">
        <v>5</v>
      </c>
      <c r="VB37" s="230"/>
      <c r="VC37" s="174" t="str">
        <f>IF(VE37=0," ",VLOOKUP(VE37,PROTOKOL!$A:$F,6,FALSE))</f>
        <v xml:space="preserve"> </v>
      </c>
      <c r="VD37" s="43"/>
      <c r="VE37" s="43"/>
      <c r="VF37" s="43"/>
      <c r="VG37" s="42" t="str">
        <f>IF(VE37=0," ",(VLOOKUP(VE37,PROTOKOL!$A$1:$E$29,2,FALSE))*VF37)</f>
        <v xml:space="preserve"> </v>
      </c>
      <c r="VH37" s="175" t="str">
        <f t="shared" si="52"/>
        <v xml:space="preserve"> </v>
      </c>
      <c r="VI37" s="212" t="str">
        <f>IF(VE37=0," ",VLOOKUP(VE37,PROTOKOL!$A:$E,5,FALSE))</f>
        <v xml:space="preserve"> </v>
      </c>
      <c r="VJ37" s="176" t="s">
        <v>142</v>
      </c>
      <c r="VK37" s="177" t="str">
        <f t="shared" si="151"/>
        <v xml:space="preserve"> </v>
      </c>
      <c r="VL37" s="217" t="str">
        <f>IF(VN37=0," ",VLOOKUP(VN37,PROTOKOL!$A:$F,6,FALSE))</f>
        <v xml:space="preserve"> </v>
      </c>
      <c r="VM37" s="43"/>
      <c r="VN37" s="43"/>
      <c r="VO37" s="43"/>
      <c r="VP37" s="91" t="str">
        <f>IF(VN37=0," ",(VLOOKUP(VN37,PROTOKOL!$A$1:$E$29,2,FALSE))*VO37)</f>
        <v xml:space="preserve"> </v>
      </c>
      <c r="VQ37" s="175" t="str">
        <f t="shared" si="53"/>
        <v xml:space="preserve"> </v>
      </c>
      <c r="VR37" s="176" t="str">
        <f>IF(VN37=0," ",VLOOKUP(VN37,PROTOKOL!$A:$E,5,FALSE))</f>
        <v xml:space="preserve"> </v>
      </c>
      <c r="VS37" s="212" t="str">
        <f t="shared" si="203"/>
        <v xml:space="preserve"> </v>
      </c>
      <c r="VT37" s="176">
        <f t="shared" si="153"/>
        <v>0</v>
      </c>
      <c r="VU37" s="177" t="str">
        <f t="shared" si="154"/>
        <v xml:space="preserve"> </v>
      </c>
      <c r="VW37" s="173">
        <v>5</v>
      </c>
      <c r="VX37" s="230"/>
      <c r="VY37" s="174" t="str">
        <f>IF(WA37=0," ",VLOOKUP(WA37,PROTOKOL!$A:$F,6,FALSE))</f>
        <v xml:space="preserve"> </v>
      </c>
      <c r="VZ37" s="43"/>
      <c r="WA37" s="43"/>
      <c r="WB37" s="43"/>
      <c r="WC37" s="42" t="str">
        <f>IF(WA37=0," ",(VLOOKUP(WA37,PROTOKOL!$A$1:$E$29,2,FALSE))*WB37)</f>
        <v xml:space="preserve"> </v>
      </c>
      <c r="WD37" s="175" t="str">
        <f t="shared" si="54"/>
        <v xml:space="preserve"> </v>
      </c>
      <c r="WE37" s="212" t="str">
        <f>IF(WA37=0," ",VLOOKUP(WA37,PROTOKOL!$A:$E,5,FALSE))</f>
        <v xml:space="preserve"> </v>
      </c>
      <c r="WF37" s="176" t="s">
        <v>142</v>
      </c>
      <c r="WG37" s="177" t="str">
        <f t="shared" si="155"/>
        <v xml:space="preserve"> </v>
      </c>
      <c r="WH37" s="217" t="str">
        <f>IF(WJ37=0," ",VLOOKUP(WJ37,PROTOKOL!$A:$F,6,FALSE))</f>
        <v xml:space="preserve"> </v>
      </c>
      <c r="WI37" s="43"/>
      <c r="WJ37" s="43"/>
      <c r="WK37" s="43"/>
      <c r="WL37" s="91" t="str">
        <f>IF(WJ37=0," ",(VLOOKUP(WJ37,PROTOKOL!$A$1:$E$29,2,FALSE))*WK37)</f>
        <v xml:space="preserve"> </v>
      </c>
      <c r="WM37" s="175" t="str">
        <f t="shared" si="55"/>
        <v xml:space="preserve"> </v>
      </c>
      <c r="WN37" s="176" t="str">
        <f>IF(WJ37=0," ",VLOOKUP(WJ37,PROTOKOL!$A:$E,5,FALSE))</f>
        <v xml:space="preserve"> </v>
      </c>
      <c r="WO37" s="212" t="str">
        <f t="shared" si="204"/>
        <v xml:space="preserve"> </v>
      </c>
      <c r="WP37" s="176">
        <f t="shared" si="157"/>
        <v>0</v>
      </c>
      <c r="WQ37" s="177" t="str">
        <f t="shared" si="158"/>
        <v xml:space="preserve"> </v>
      </c>
      <c r="WS37" s="173">
        <v>5</v>
      </c>
      <c r="WT37" s="230"/>
      <c r="WU37" s="174" t="str">
        <f>IF(WW37=0," ",VLOOKUP(WW37,PROTOKOL!$A:$F,6,FALSE))</f>
        <v xml:space="preserve"> </v>
      </c>
      <c r="WV37" s="43"/>
      <c r="WW37" s="43"/>
      <c r="WX37" s="43"/>
      <c r="WY37" s="42" t="str">
        <f>IF(WW37=0," ",(VLOOKUP(WW37,PROTOKOL!$A$1:$E$29,2,FALSE))*WX37)</f>
        <v xml:space="preserve"> </v>
      </c>
      <c r="WZ37" s="175" t="str">
        <f t="shared" si="56"/>
        <v xml:space="preserve"> </v>
      </c>
      <c r="XA37" s="212" t="str">
        <f>IF(WW37=0," ",VLOOKUP(WW37,PROTOKOL!$A:$E,5,FALSE))</f>
        <v xml:space="preserve"> </v>
      </c>
      <c r="XB37" s="176" t="s">
        <v>142</v>
      </c>
      <c r="XC37" s="177" t="str">
        <f t="shared" si="159"/>
        <v xml:space="preserve"> </v>
      </c>
      <c r="XD37" s="217" t="str">
        <f>IF(XF37=0," ",VLOOKUP(XF37,PROTOKOL!$A:$F,6,FALSE))</f>
        <v xml:space="preserve"> </v>
      </c>
      <c r="XE37" s="43"/>
      <c r="XF37" s="43"/>
      <c r="XG37" s="43"/>
      <c r="XH37" s="91" t="str">
        <f>IF(XF37=0," ",(VLOOKUP(XF37,PROTOKOL!$A$1:$E$29,2,FALSE))*XG37)</f>
        <v xml:space="preserve"> </v>
      </c>
      <c r="XI37" s="175" t="str">
        <f t="shared" si="57"/>
        <v xml:space="preserve"> </v>
      </c>
      <c r="XJ37" s="176" t="str">
        <f>IF(XF37=0," ",VLOOKUP(XF37,PROTOKOL!$A:$E,5,FALSE))</f>
        <v xml:space="preserve"> </v>
      </c>
      <c r="XK37" s="212" t="str">
        <f t="shared" si="205"/>
        <v xml:space="preserve"> </v>
      </c>
      <c r="XL37" s="176">
        <f t="shared" si="161"/>
        <v>0</v>
      </c>
      <c r="XM37" s="177" t="str">
        <f t="shared" si="162"/>
        <v xml:space="preserve"> </v>
      </c>
      <c r="XO37" s="173">
        <v>5</v>
      </c>
      <c r="XP37" s="230"/>
      <c r="XQ37" s="174" t="str">
        <f>IF(XS37=0," ",VLOOKUP(XS37,PROTOKOL!$A:$F,6,FALSE))</f>
        <v xml:space="preserve"> </v>
      </c>
      <c r="XR37" s="43"/>
      <c r="XS37" s="43"/>
      <c r="XT37" s="43"/>
      <c r="XU37" s="42" t="str">
        <f>IF(XS37=0," ",(VLOOKUP(XS37,PROTOKOL!$A$1:$E$29,2,FALSE))*XT37)</f>
        <v xml:space="preserve"> </v>
      </c>
      <c r="XV37" s="175" t="str">
        <f t="shared" si="58"/>
        <v xml:space="preserve"> </v>
      </c>
      <c r="XW37" s="212" t="str">
        <f>IF(XS37=0," ",VLOOKUP(XS37,PROTOKOL!$A:$E,5,FALSE))</f>
        <v xml:space="preserve"> </v>
      </c>
      <c r="XX37" s="176" t="s">
        <v>142</v>
      </c>
      <c r="XY37" s="177" t="str">
        <f t="shared" si="163"/>
        <v xml:space="preserve"> </v>
      </c>
      <c r="XZ37" s="217" t="str">
        <f>IF(YB37=0," ",VLOOKUP(YB37,PROTOKOL!$A:$F,6,FALSE))</f>
        <v xml:space="preserve"> </v>
      </c>
      <c r="YA37" s="43"/>
      <c r="YB37" s="43"/>
      <c r="YC37" s="43"/>
      <c r="YD37" s="91" t="str">
        <f>IF(YB37=0," ",(VLOOKUP(YB37,PROTOKOL!$A$1:$E$29,2,FALSE))*YC37)</f>
        <v xml:space="preserve"> </v>
      </c>
      <c r="YE37" s="175" t="str">
        <f t="shared" si="59"/>
        <v xml:space="preserve"> </v>
      </c>
      <c r="YF37" s="176" t="str">
        <f>IF(YB37=0," ",VLOOKUP(YB37,PROTOKOL!$A:$E,5,FALSE))</f>
        <v xml:space="preserve"> </v>
      </c>
      <c r="YG37" s="212" t="str">
        <f t="shared" si="206"/>
        <v xml:space="preserve"> </v>
      </c>
      <c r="YH37" s="176">
        <f t="shared" si="165"/>
        <v>0</v>
      </c>
      <c r="YI37" s="177" t="str">
        <f t="shared" si="166"/>
        <v xml:space="preserve"> </v>
      </c>
    </row>
    <row r="38" spans="1:659" ht="13.8">
      <c r="A38" s="173">
        <v>6</v>
      </c>
      <c r="B38" s="231">
        <v>6</v>
      </c>
      <c r="C38" s="174" t="s">
        <v>36</v>
      </c>
      <c r="D38" s="43"/>
      <c r="E38" s="43"/>
      <c r="F38" s="43"/>
      <c r="G38" s="42" t="str">
        <f>IF(E38=0," ",(VLOOKUP(E38,PROTOKOL!$A$1:$E$29,2,FALSE))*F38)</f>
        <v xml:space="preserve"> </v>
      </c>
      <c r="H38" s="175" t="str">
        <f t="shared" si="0"/>
        <v xml:space="preserve"> </v>
      </c>
      <c r="I38" s="212" t="str">
        <f>IF(E38=0," ",VLOOKUP(E38,PROTOKOL!$A:$E,5,FALSE))</f>
        <v xml:space="preserve"> </v>
      </c>
      <c r="J38" s="176" t="s">
        <v>142</v>
      </c>
      <c r="K38" s="177" t="str">
        <f t="shared" si="60"/>
        <v xml:space="preserve"> </v>
      </c>
      <c r="L38" s="217" t="str">
        <f>IF(N38=0," ",VLOOKUP(N38,PROTOKOL!$A:$F,6,FALSE))</f>
        <v xml:space="preserve"> </v>
      </c>
      <c r="M38" s="43"/>
      <c r="N38" s="43"/>
      <c r="O38" s="43"/>
      <c r="P38" s="91" t="str">
        <f>IF(N38=0," ",(VLOOKUP(N38,PROTOKOL!$A$1:$E$29,2,FALSE))*O38)</f>
        <v xml:space="preserve"> </v>
      </c>
      <c r="Q38" s="175" t="str">
        <f t="shared" si="1"/>
        <v xml:space="preserve"> </v>
      </c>
      <c r="R38" s="176" t="str">
        <f>IF(N38=0," ",VLOOKUP(N38,PROTOKOL!$A:$E,5,FALSE))</f>
        <v xml:space="preserve"> </v>
      </c>
      <c r="S38" s="212" t="str">
        <f t="shared" si="61"/>
        <v xml:space="preserve"> </v>
      </c>
      <c r="T38" s="176">
        <f t="shared" si="62"/>
        <v>0</v>
      </c>
      <c r="U38" s="177" t="str">
        <f t="shared" si="63"/>
        <v xml:space="preserve"> </v>
      </c>
      <c r="W38" s="173">
        <v>6</v>
      </c>
      <c r="X38" s="231">
        <v>6</v>
      </c>
      <c r="Y38" s="174" t="s">
        <v>36</v>
      </c>
      <c r="Z38" s="43"/>
      <c r="AA38" s="43"/>
      <c r="AB38" s="43"/>
      <c r="AC38" s="42" t="str">
        <f>IF(AA38=0," ",(VLOOKUP(AA38,PROTOKOL!$A$1:$E$29,2,FALSE))*AB38)</f>
        <v xml:space="preserve"> </v>
      </c>
      <c r="AD38" s="175" t="str">
        <f t="shared" si="2"/>
        <v xml:space="preserve"> </v>
      </c>
      <c r="AE38" s="212" t="str">
        <f>IF(AA38=0," ",VLOOKUP(AA38,PROTOKOL!$A:$E,5,FALSE))</f>
        <v xml:space="preserve"> </v>
      </c>
      <c r="AF38" s="176" t="s">
        <v>142</v>
      </c>
      <c r="AG38" s="177" t="str">
        <f t="shared" si="167"/>
        <v xml:space="preserve"> </v>
      </c>
      <c r="AH38" s="217" t="str">
        <f>IF(AJ38=0," ",VLOOKUP(AJ38,PROTOKOL!$A:$F,6,FALSE))</f>
        <v xml:space="preserve"> </v>
      </c>
      <c r="AI38" s="43"/>
      <c r="AJ38" s="43"/>
      <c r="AK38" s="43"/>
      <c r="AL38" s="91" t="str">
        <f>IF(AJ38=0," ",(VLOOKUP(AJ38,PROTOKOL!$A$1:$E$29,2,FALSE))*AK38)</f>
        <v xml:space="preserve"> </v>
      </c>
      <c r="AM38" s="175" t="str">
        <f t="shared" si="3"/>
        <v xml:space="preserve"> </v>
      </c>
      <c r="AN38" s="176" t="str">
        <f>IF(AJ38=0," ",VLOOKUP(AJ38,PROTOKOL!$A:$E,5,FALSE))</f>
        <v xml:space="preserve"> </v>
      </c>
      <c r="AO38" s="212" t="str">
        <f t="shared" si="180"/>
        <v xml:space="preserve"> </v>
      </c>
      <c r="AP38" s="176">
        <f t="shared" si="65"/>
        <v>0</v>
      </c>
      <c r="AQ38" s="177" t="str">
        <f t="shared" si="66"/>
        <v xml:space="preserve"> </v>
      </c>
      <c r="AS38" s="173">
        <v>6</v>
      </c>
      <c r="AT38" s="231">
        <v>6</v>
      </c>
      <c r="AU38" s="174" t="s">
        <v>36</v>
      </c>
      <c r="AV38" s="43"/>
      <c r="AW38" s="43"/>
      <c r="AX38" s="43"/>
      <c r="AY38" s="42" t="str">
        <f>IF(AW38=0," ",(VLOOKUP(AW38,PROTOKOL!$A$1:$E$29,2,FALSE))*AX38)</f>
        <v xml:space="preserve"> </v>
      </c>
      <c r="AZ38" s="175" t="str">
        <f t="shared" si="4"/>
        <v xml:space="preserve"> </v>
      </c>
      <c r="BA38" s="212" t="str">
        <f>IF(AW38=0," ",VLOOKUP(AW38,PROTOKOL!$A:$E,5,FALSE))</f>
        <v xml:space="preserve"> </v>
      </c>
      <c r="BB38" s="176" t="s">
        <v>142</v>
      </c>
      <c r="BC38" s="177" t="str">
        <f t="shared" si="168"/>
        <v xml:space="preserve"> </v>
      </c>
      <c r="BD38" s="217" t="str">
        <f>IF(BF38=0," ",VLOOKUP(BF38,PROTOKOL!$A:$F,6,FALSE))</f>
        <v xml:space="preserve"> </v>
      </c>
      <c r="BE38" s="43"/>
      <c r="BF38" s="43"/>
      <c r="BG38" s="43"/>
      <c r="BH38" s="91" t="str">
        <f>IF(BF38=0," ",(VLOOKUP(BF38,PROTOKOL!$A$1:$E$29,2,FALSE))*BG38)</f>
        <v xml:space="preserve"> </v>
      </c>
      <c r="BI38" s="175" t="str">
        <f t="shared" si="5"/>
        <v xml:space="preserve"> </v>
      </c>
      <c r="BJ38" s="176" t="str">
        <f>IF(BF38=0," ",VLOOKUP(BF38,PROTOKOL!$A:$E,5,FALSE))</f>
        <v xml:space="preserve"> </v>
      </c>
      <c r="BK38" s="212" t="str">
        <f t="shared" si="181"/>
        <v xml:space="preserve"> </v>
      </c>
      <c r="BL38" s="176">
        <f t="shared" si="67"/>
        <v>0</v>
      </c>
      <c r="BM38" s="177" t="str">
        <f t="shared" si="68"/>
        <v xml:space="preserve"> </v>
      </c>
      <c r="BO38" s="173">
        <v>6</v>
      </c>
      <c r="BP38" s="231">
        <v>6</v>
      </c>
      <c r="BQ38" s="174" t="str">
        <f>IF(BS38=0," ",VLOOKUP(BS38,PROTOKOL!$A:$F,6,FALSE))</f>
        <v>VAKUM TEST</v>
      </c>
      <c r="BR38" s="43">
        <v>165</v>
      </c>
      <c r="BS38" s="43">
        <v>4</v>
      </c>
      <c r="BT38" s="43">
        <v>5.5</v>
      </c>
      <c r="BU38" s="42">
        <f>IF(BS38=0," ",(VLOOKUP(BS38,PROTOKOL!$A$1:$E$29,2,FALSE))*BT38)</f>
        <v>110</v>
      </c>
      <c r="BV38" s="175">
        <f t="shared" si="6"/>
        <v>55</v>
      </c>
      <c r="BW38" s="212">
        <f>IF(BS38=0," ",VLOOKUP(BS38,PROTOKOL!$A:$E,5,FALSE))</f>
        <v>0.44947554687499996</v>
      </c>
      <c r="BX38" s="176" t="s">
        <v>142</v>
      </c>
      <c r="BY38" s="177">
        <f t="shared" si="170"/>
        <v>24.721155078124998</v>
      </c>
      <c r="BZ38" s="217" t="str">
        <f>IF(CB38=0," ",VLOOKUP(CB38,PROTOKOL!$A:$F,6,FALSE))</f>
        <v xml:space="preserve"> </v>
      </c>
      <c r="CA38" s="43"/>
      <c r="CB38" s="43"/>
      <c r="CC38" s="43"/>
      <c r="CD38" s="91" t="str">
        <f>IF(CB38=0," ",(VLOOKUP(CB38,PROTOKOL!$A$1:$E$29,2,FALSE))*CC38)</f>
        <v xml:space="preserve"> </v>
      </c>
      <c r="CE38" s="175" t="str">
        <f t="shared" si="7"/>
        <v xml:space="preserve"> </v>
      </c>
      <c r="CF38" s="176" t="str">
        <f>IF(CB38=0," ",VLOOKUP(CB38,PROTOKOL!$A:$E,5,FALSE))</f>
        <v xml:space="preserve"> </v>
      </c>
      <c r="CG38" s="212" t="str">
        <f t="shared" si="207"/>
        <v xml:space="preserve"> </v>
      </c>
      <c r="CH38" s="176">
        <f t="shared" si="70"/>
        <v>0</v>
      </c>
      <c r="CI38" s="177" t="str">
        <f t="shared" si="71"/>
        <v xml:space="preserve"> </v>
      </c>
      <c r="CK38" s="173">
        <v>6</v>
      </c>
      <c r="CL38" s="231">
        <v>6</v>
      </c>
      <c r="CM38" s="174" t="str">
        <f>IF(CO38=0," ",VLOOKUP(CO38,PROTOKOL!$A:$F,6,FALSE))</f>
        <v>WNZL. YERD.KLZ. TAŞLAMA</v>
      </c>
      <c r="CN38" s="43">
        <v>191</v>
      </c>
      <c r="CO38" s="43">
        <v>2</v>
      </c>
      <c r="CP38" s="43">
        <v>7.5</v>
      </c>
      <c r="CQ38" s="42">
        <f>IF(CO38=0," ",(VLOOKUP(CO38,PROTOKOL!$A$1:$E$29,2,FALSE))*CP38)</f>
        <v>124.00000000000001</v>
      </c>
      <c r="CR38" s="175">
        <f t="shared" si="8"/>
        <v>66.999999999999986</v>
      </c>
      <c r="CS38" s="212">
        <f>IF(CO38=0," ",VLOOKUP(CO38,PROTOKOL!$A:$E,5,FALSE))</f>
        <v>0.54481884469696984</v>
      </c>
      <c r="CT38" s="176" t="s">
        <v>142</v>
      </c>
      <c r="CU38" s="177">
        <f t="shared" si="171"/>
        <v>36.502862594696971</v>
      </c>
      <c r="CV38" s="217" t="str">
        <f>IF(CX38=0," ",VLOOKUP(CX38,PROTOKOL!$A:$F,6,FALSE))</f>
        <v xml:space="preserve"> </v>
      </c>
      <c r="CW38" s="43"/>
      <c r="CX38" s="43"/>
      <c r="CY38" s="43"/>
      <c r="CZ38" s="91" t="str">
        <f>IF(CX38=0," ",(VLOOKUP(CX38,PROTOKOL!$A$1:$E$29,2,FALSE))*CY38)</f>
        <v xml:space="preserve"> </v>
      </c>
      <c r="DA38" s="175" t="str">
        <f t="shared" si="9"/>
        <v xml:space="preserve"> </v>
      </c>
      <c r="DB38" s="176" t="str">
        <f>IF(CX38=0," ",VLOOKUP(CX38,PROTOKOL!$A:$E,5,FALSE))</f>
        <v xml:space="preserve"> </v>
      </c>
      <c r="DC38" s="212" t="str">
        <f t="shared" si="182"/>
        <v xml:space="preserve"> </v>
      </c>
      <c r="DD38" s="176">
        <f t="shared" si="73"/>
        <v>0</v>
      </c>
      <c r="DE38" s="177" t="str">
        <f t="shared" si="74"/>
        <v xml:space="preserve"> </v>
      </c>
      <c r="DG38" s="173">
        <v>6</v>
      </c>
      <c r="DH38" s="231">
        <v>6</v>
      </c>
      <c r="DI38" s="174" t="s">
        <v>36</v>
      </c>
      <c r="DJ38" s="43"/>
      <c r="DK38" s="43"/>
      <c r="DL38" s="43"/>
      <c r="DM38" s="42" t="str">
        <f>IF(DK38=0," ",(VLOOKUP(DK38,PROTOKOL!$A$1:$E$29,2,FALSE))*DL38)</f>
        <v xml:space="preserve"> </v>
      </c>
      <c r="DN38" s="175" t="str">
        <f t="shared" si="10"/>
        <v xml:space="preserve"> </v>
      </c>
      <c r="DO38" s="212" t="str">
        <f>IF(DK38=0," ",VLOOKUP(DK38,PROTOKOL!$A:$E,5,FALSE))</f>
        <v xml:space="preserve"> </v>
      </c>
      <c r="DP38" s="176" t="s">
        <v>142</v>
      </c>
      <c r="DQ38" s="177" t="str">
        <f t="shared" si="75"/>
        <v xml:space="preserve"> </v>
      </c>
      <c r="DR38" s="217" t="str">
        <f>IF(DT38=0," ",VLOOKUP(DT38,PROTOKOL!$A:$F,6,FALSE))</f>
        <v xml:space="preserve"> </v>
      </c>
      <c r="DS38" s="43"/>
      <c r="DT38" s="43"/>
      <c r="DU38" s="43"/>
      <c r="DV38" s="91" t="str">
        <f>IF(DT38=0," ",(VLOOKUP(DT38,PROTOKOL!$A$1:$E$29,2,FALSE))*DU38)</f>
        <v xml:space="preserve"> </v>
      </c>
      <c r="DW38" s="175" t="str">
        <f t="shared" si="11"/>
        <v xml:space="preserve"> </v>
      </c>
      <c r="DX38" s="176" t="str">
        <f>IF(DT38=0," ",VLOOKUP(DT38,PROTOKOL!$A:$E,5,FALSE))</f>
        <v xml:space="preserve"> </v>
      </c>
      <c r="DY38" s="212" t="str">
        <f t="shared" si="183"/>
        <v xml:space="preserve"> </v>
      </c>
      <c r="DZ38" s="176">
        <f t="shared" si="77"/>
        <v>0</v>
      </c>
      <c r="EA38" s="177" t="str">
        <f t="shared" si="78"/>
        <v xml:space="preserve"> </v>
      </c>
      <c r="EC38" s="173">
        <v>6</v>
      </c>
      <c r="ED38" s="231">
        <v>6</v>
      </c>
      <c r="EE38" s="174" t="str">
        <f>IF(EG38=0," ",VLOOKUP(EG38,PROTOKOL!$A:$F,6,FALSE))</f>
        <v>FORKLİFT OPERATÖRÜ</v>
      </c>
      <c r="EF38" s="43">
        <v>1</v>
      </c>
      <c r="EG38" s="43">
        <v>14</v>
      </c>
      <c r="EH38" s="43">
        <v>7.5</v>
      </c>
      <c r="EI38" s="42">
        <f>IF(EG38=0," ",(VLOOKUP(EG38,PROTOKOL!$A$1:$E$29,2,FALSE))*EH38)</f>
        <v>0</v>
      </c>
      <c r="EJ38" s="175">
        <f t="shared" si="12"/>
        <v>1</v>
      </c>
      <c r="EK38" s="212">
        <f>IF(EG38=0," ",VLOOKUP(EG38,PROTOKOL!$A:$E,5,FALSE))</f>
        <v>7.5</v>
      </c>
      <c r="EL38" s="176" t="s">
        <v>142</v>
      </c>
      <c r="EM38" s="177">
        <f>IF(EG38=0," ",(EK38*EJ38))/7.5*7.5</f>
        <v>7.5</v>
      </c>
      <c r="EN38" s="217" t="str">
        <f>IF(EP38=0," ",VLOOKUP(EP38,PROTOKOL!$A:$F,6,FALSE))</f>
        <v xml:space="preserve"> </v>
      </c>
      <c r="EO38" s="43"/>
      <c r="EP38" s="43"/>
      <c r="EQ38" s="43"/>
      <c r="ER38" s="91" t="str">
        <f>IF(EP38=0," ",(VLOOKUP(EP38,PROTOKOL!$A$1:$E$29,2,FALSE))*EQ38)</f>
        <v xml:space="preserve"> </v>
      </c>
      <c r="ES38" s="175" t="str">
        <f t="shared" si="13"/>
        <v xml:space="preserve"> </v>
      </c>
      <c r="ET38" s="176" t="str">
        <f>IF(EP38=0," ",VLOOKUP(EP38,PROTOKOL!$A:$E,5,FALSE))</f>
        <v xml:space="preserve"> </v>
      </c>
      <c r="EU38" s="212" t="str">
        <f t="shared" si="184"/>
        <v xml:space="preserve"> </v>
      </c>
      <c r="EV38" s="176">
        <f t="shared" si="81"/>
        <v>0</v>
      </c>
      <c r="EW38" s="177" t="str">
        <f t="shared" si="82"/>
        <v xml:space="preserve"> </v>
      </c>
      <c r="EY38" s="173">
        <v>6</v>
      </c>
      <c r="EZ38" s="231">
        <v>6</v>
      </c>
      <c r="FA38" s="174" t="s">
        <v>36</v>
      </c>
      <c r="FB38" s="43"/>
      <c r="FC38" s="43"/>
      <c r="FD38" s="43"/>
      <c r="FE38" s="42" t="str">
        <f>IF(FC38=0," ",(VLOOKUP(FC38,PROTOKOL!$A$1:$E$29,2,FALSE))*FD38)</f>
        <v xml:space="preserve"> </v>
      </c>
      <c r="FF38" s="175" t="str">
        <f t="shared" si="14"/>
        <v xml:space="preserve"> </v>
      </c>
      <c r="FG38" s="212" t="str">
        <f>IF(FC38=0," ",VLOOKUP(FC38,PROTOKOL!$A:$E,5,FALSE))</f>
        <v xml:space="preserve"> </v>
      </c>
      <c r="FH38" s="176" t="s">
        <v>142</v>
      </c>
      <c r="FI38" s="177" t="str">
        <f t="shared" si="83"/>
        <v xml:space="preserve"> </v>
      </c>
      <c r="FJ38" s="217" t="str">
        <f>IF(FL38=0," ",VLOOKUP(FL38,PROTOKOL!$A:$F,6,FALSE))</f>
        <v xml:space="preserve"> </v>
      </c>
      <c r="FK38" s="43"/>
      <c r="FL38" s="43"/>
      <c r="FM38" s="43"/>
      <c r="FN38" s="91" t="str">
        <f>IF(FL38=0," ",(VLOOKUP(FL38,PROTOKOL!$A$1:$E$29,2,FALSE))*FM38)</f>
        <v xml:space="preserve"> </v>
      </c>
      <c r="FO38" s="175" t="str">
        <f t="shared" si="15"/>
        <v xml:space="preserve"> </v>
      </c>
      <c r="FP38" s="176" t="str">
        <f>IF(FL38=0," ",VLOOKUP(FL38,PROTOKOL!$A:$E,5,FALSE))</f>
        <v xml:space="preserve"> </v>
      </c>
      <c r="FQ38" s="212" t="str">
        <f t="shared" si="185"/>
        <v xml:space="preserve"> </v>
      </c>
      <c r="FR38" s="176">
        <f t="shared" si="85"/>
        <v>0</v>
      </c>
      <c r="FS38" s="177" t="str">
        <f t="shared" si="86"/>
        <v xml:space="preserve"> </v>
      </c>
      <c r="FU38" s="173">
        <v>6</v>
      </c>
      <c r="FV38" s="231">
        <v>6</v>
      </c>
      <c r="FW38" s="174" t="str">
        <f>IF(FY38=0," ",VLOOKUP(FY38,PROTOKOL!$A:$F,6,FALSE))</f>
        <v>PERDE KESME SULU SİST.</v>
      </c>
      <c r="FX38" s="43">
        <v>127</v>
      </c>
      <c r="FY38" s="43">
        <v>8</v>
      </c>
      <c r="FZ38" s="43">
        <v>7.5</v>
      </c>
      <c r="GA38" s="42">
        <f>IF(FY38=0," ",(VLOOKUP(FY38,PROTOKOL!$A$1:$E$29,2,FALSE))*FZ38)</f>
        <v>98</v>
      </c>
      <c r="GB38" s="175">
        <f t="shared" si="16"/>
        <v>29</v>
      </c>
      <c r="GC38" s="212">
        <f>IF(FY38=0," ",VLOOKUP(FY38,PROTOKOL!$A:$E,5,FALSE))</f>
        <v>0.69150084134615386</v>
      </c>
      <c r="GD38" s="176" t="s">
        <v>142</v>
      </c>
      <c r="GE38" s="177">
        <f t="shared" si="87"/>
        <v>20.053524399038462</v>
      </c>
      <c r="GF38" s="217" t="str">
        <f>IF(GH38=0," ",VLOOKUP(GH38,PROTOKOL!$A:$F,6,FALSE))</f>
        <v xml:space="preserve"> </v>
      </c>
      <c r="GG38" s="43"/>
      <c r="GH38" s="43"/>
      <c r="GI38" s="43"/>
      <c r="GJ38" s="91" t="str">
        <f>IF(GH38=0," ",(VLOOKUP(GH38,PROTOKOL!$A$1:$E$29,2,FALSE))*GI38)</f>
        <v xml:space="preserve"> </v>
      </c>
      <c r="GK38" s="175" t="str">
        <f t="shared" si="17"/>
        <v xml:space="preserve"> </v>
      </c>
      <c r="GL38" s="176" t="str">
        <f>IF(GH38=0," ",VLOOKUP(GH38,PROTOKOL!$A:$E,5,FALSE))</f>
        <v xml:space="preserve"> </v>
      </c>
      <c r="GM38" s="212" t="str">
        <f t="shared" si="186"/>
        <v xml:space="preserve"> </v>
      </c>
      <c r="GN38" s="176">
        <f t="shared" si="89"/>
        <v>0</v>
      </c>
      <c r="GO38" s="177" t="str">
        <f t="shared" si="90"/>
        <v xml:space="preserve"> </v>
      </c>
      <c r="GQ38" s="173">
        <v>6</v>
      </c>
      <c r="GR38" s="231">
        <v>6</v>
      </c>
      <c r="GS38" s="174" t="s">
        <v>36</v>
      </c>
      <c r="GT38" s="43"/>
      <c r="GU38" s="43"/>
      <c r="GV38" s="43"/>
      <c r="GW38" s="42" t="str">
        <f>IF(GU38=0," ",(VLOOKUP(GU38,PROTOKOL!$A$1:$E$29,2,FALSE))*GV38)</f>
        <v xml:space="preserve"> </v>
      </c>
      <c r="GX38" s="175" t="str">
        <f t="shared" si="18"/>
        <v xml:space="preserve"> </v>
      </c>
      <c r="GY38" s="212" t="str">
        <f>IF(GU38=0," ",VLOOKUP(GU38,PROTOKOL!$A:$E,5,FALSE))</f>
        <v xml:space="preserve"> </v>
      </c>
      <c r="GZ38" s="176" t="s">
        <v>142</v>
      </c>
      <c r="HA38" s="177" t="str">
        <f t="shared" si="91"/>
        <v xml:space="preserve"> </v>
      </c>
      <c r="HB38" s="217" t="str">
        <f>IF(HD38=0," ",VLOOKUP(HD38,PROTOKOL!$A:$F,6,FALSE))</f>
        <v xml:space="preserve"> </v>
      </c>
      <c r="HC38" s="43"/>
      <c r="HD38" s="43"/>
      <c r="HE38" s="43"/>
      <c r="HF38" s="91" t="str">
        <f>IF(HD38=0," ",(VLOOKUP(HD38,PROTOKOL!$A$1:$E$29,2,FALSE))*HE38)</f>
        <v xml:space="preserve"> </v>
      </c>
      <c r="HG38" s="175" t="str">
        <f t="shared" si="19"/>
        <v xml:space="preserve"> </v>
      </c>
      <c r="HH38" s="176" t="str">
        <f>IF(HD38=0," ",VLOOKUP(HD38,PROTOKOL!$A:$E,5,FALSE))</f>
        <v xml:space="preserve"> </v>
      </c>
      <c r="HI38" s="212" t="str">
        <f t="shared" si="187"/>
        <v xml:space="preserve"> </v>
      </c>
      <c r="HJ38" s="176">
        <f t="shared" si="92"/>
        <v>0</v>
      </c>
      <c r="HK38" s="177" t="str">
        <f t="shared" si="93"/>
        <v xml:space="preserve"> </v>
      </c>
      <c r="HM38" s="173">
        <v>6</v>
      </c>
      <c r="HN38" s="231">
        <v>6</v>
      </c>
      <c r="HO38" s="174" t="str">
        <f>IF(HQ38=0," ",VLOOKUP(HQ38,PROTOKOL!$A:$F,6,FALSE))</f>
        <v>PANTOGRAF KLOZET  PİSUAR  TAŞLAMA</v>
      </c>
      <c r="HP38" s="43">
        <v>105</v>
      </c>
      <c r="HQ38" s="43">
        <v>10</v>
      </c>
      <c r="HR38" s="43">
        <v>7.5</v>
      </c>
      <c r="HS38" s="42">
        <f>IF(HQ38=0," ",(VLOOKUP(HQ38,PROTOKOL!$A$1:$E$29,2,FALSE))*HR38)</f>
        <v>65</v>
      </c>
      <c r="HT38" s="175">
        <f t="shared" si="20"/>
        <v>40</v>
      </c>
      <c r="HU38" s="212">
        <f>IF(HQ38=0," ",VLOOKUP(HQ38,PROTOKOL!$A:$E,5,FALSE))</f>
        <v>1.0273726785714283</v>
      </c>
      <c r="HV38" s="176" t="s">
        <v>142</v>
      </c>
      <c r="HW38" s="177">
        <f t="shared" si="94"/>
        <v>41.094907142857132</v>
      </c>
      <c r="HX38" s="217" t="str">
        <f>IF(HZ38=0," ",VLOOKUP(HZ38,PROTOKOL!$A:$F,6,FALSE))</f>
        <v xml:space="preserve"> </v>
      </c>
      <c r="HY38" s="43"/>
      <c r="HZ38" s="43"/>
      <c r="IA38" s="43"/>
      <c r="IB38" s="91" t="str">
        <f>IF(HZ38=0," ",(VLOOKUP(HZ38,PROTOKOL!$A$1:$E$29,2,FALSE))*IA38)</f>
        <v xml:space="preserve"> </v>
      </c>
      <c r="IC38" s="175" t="str">
        <f t="shared" si="21"/>
        <v xml:space="preserve"> </v>
      </c>
      <c r="ID38" s="176" t="str">
        <f>IF(HZ38=0," ",VLOOKUP(HZ38,PROTOKOL!$A:$E,5,FALSE))</f>
        <v xml:space="preserve"> </v>
      </c>
      <c r="IE38" s="212" t="str">
        <f t="shared" si="208"/>
        <v xml:space="preserve"> </v>
      </c>
      <c r="IF38" s="176">
        <f t="shared" si="96"/>
        <v>0</v>
      </c>
      <c r="IG38" s="177" t="str">
        <f t="shared" si="97"/>
        <v xml:space="preserve"> </v>
      </c>
      <c r="II38" s="173">
        <v>6</v>
      </c>
      <c r="IJ38" s="231">
        <v>6</v>
      </c>
      <c r="IK38" s="174" t="str">
        <f>IF(IM38=0," ",VLOOKUP(IM38,PROTOKOL!$A:$F,6,FALSE))</f>
        <v>VAKUM TEST</v>
      </c>
      <c r="IL38" s="43">
        <v>230</v>
      </c>
      <c r="IM38" s="43">
        <v>4</v>
      </c>
      <c r="IN38" s="43">
        <v>7.5</v>
      </c>
      <c r="IO38" s="42">
        <f>IF(IM38=0," ",(VLOOKUP(IM38,PROTOKOL!$A$1:$E$29,2,FALSE))*IN38)</f>
        <v>150</v>
      </c>
      <c r="IP38" s="175">
        <f t="shared" si="22"/>
        <v>80</v>
      </c>
      <c r="IQ38" s="212">
        <f>IF(IM38=0," ",VLOOKUP(IM38,PROTOKOL!$A:$E,5,FALSE))</f>
        <v>0.44947554687499996</v>
      </c>
      <c r="IR38" s="176" t="s">
        <v>142</v>
      </c>
      <c r="IS38" s="177">
        <f t="shared" si="98"/>
        <v>35.958043749999995</v>
      </c>
      <c r="IT38" s="217" t="str">
        <f>IF(IV38=0," ",VLOOKUP(IV38,PROTOKOL!$A:$F,6,FALSE))</f>
        <v xml:space="preserve"> </v>
      </c>
      <c r="IU38" s="43"/>
      <c r="IV38" s="43"/>
      <c r="IW38" s="43"/>
      <c r="IX38" s="91" t="str">
        <f>IF(IV38=0," ",(VLOOKUP(IV38,PROTOKOL!$A$1:$E$29,2,FALSE))*IW38)</f>
        <v xml:space="preserve"> </v>
      </c>
      <c r="IY38" s="175" t="str">
        <f t="shared" si="23"/>
        <v xml:space="preserve"> </v>
      </c>
      <c r="IZ38" s="176" t="str">
        <f>IF(IV38=0," ",VLOOKUP(IV38,PROTOKOL!$A:$E,5,FALSE))</f>
        <v xml:space="preserve"> </v>
      </c>
      <c r="JA38" s="212" t="str">
        <f t="shared" si="188"/>
        <v xml:space="preserve"> </v>
      </c>
      <c r="JB38" s="176">
        <f t="shared" si="100"/>
        <v>0</v>
      </c>
      <c r="JC38" s="177" t="str">
        <f t="shared" si="101"/>
        <v xml:space="preserve"> </v>
      </c>
      <c r="JE38" s="173">
        <v>6</v>
      </c>
      <c r="JF38" s="231">
        <v>6</v>
      </c>
      <c r="JG38" s="174" t="str">
        <f>IF(JI38=0," ",VLOOKUP(JI38,PROTOKOL!$A:$F,6,FALSE))</f>
        <v>WNZL. LAV. VE DUV. ASMA KLZ</v>
      </c>
      <c r="JH38" s="43">
        <v>221</v>
      </c>
      <c r="JI38" s="43">
        <v>1</v>
      </c>
      <c r="JJ38" s="43">
        <v>7.5</v>
      </c>
      <c r="JK38" s="42">
        <f>IF(JI38=0," ",(VLOOKUP(JI38,PROTOKOL!$A$1:$E$29,2,FALSE))*JJ38)</f>
        <v>144</v>
      </c>
      <c r="JL38" s="175">
        <f t="shared" si="24"/>
        <v>77</v>
      </c>
      <c r="JM38" s="212">
        <f>IF(JI38=0," ",VLOOKUP(JI38,PROTOKOL!$A:$E,5,FALSE))</f>
        <v>0.4731321546052632</v>
      </c>
      <c r="JN38" s="176" t="s">
        <v>142</v>
      </c>
      <c r="JO38" s="177">
        <f t="shared" si="102"/>
        <v>36.431175904605269</v>
      </c>
      <c r="JP38" s="217" t="str">
        <f>IF(JR38=0," ",VLOOKUP(JR38,PROTOKOL!$A:$F,6,FALSE))</f>
        <v xml:space="preserve"> </v>
      </c>
      <c r="JQ38" s="43"/>
      <c r="JR38" s="43"/>
      <c r="JS38" s="43"/>
      <c r="JT38" s="91" t="str">
        <f>IF(JR38=0," ",(VLOOKUP(JR38,PROTOKOL!$A$1:$E$29,2,FALSE))*JS38)</f>
        <v xml:space="preserve"> </v>
      </c>
      <c r="JU38" s="175" t="str">
        <f t="shared" si="25"/>
        <v xml:space="preserve"> </v>
      </c>
      <c r="JV38" s="176" t="str">
        <f>IF(JR38=0," ",VLOOKUP(JR38,PROTOKOL!$A:$E,5,FALSE))</f>
        <v xml:space="preserve"> </v>
      </c>
      <c r="JW38" s="212" t="str">
        <f t="shared" si="189"/>
        <v xml:space="preserve"> </v>
      </c>
      <c r="JX38" s="176">
        <f t="shared" si="104"/>
        <v>0</v>
      </c>
      <c r="JY38" s="177" t="str">
        <f t="shared" si="105"/>
        <v xml:space="preserve"> </v>
      </c>
      <c r="KA38" s="173">
        <v>6</v>
      </c>
      <c r="KB38" s="231">
        <v>6</v>
      </c>
      <c r="KC38" s="174" t="s">
        <v>36</v>
      </c>
      <c r="KD38" s="43"/>
      <c r="KE38" s="43"/>
      <c r="KF38" s="43"/>
      <c r="KG38" s="42" t="str">
        <f>IF(KE38=0," ",(VLOOKUP(KE38,PROTOKOL!$A$1:$E$29,2,FALSE))*KF38)</f>
        <v xml:space="preserve"> </v>
      </c>
      <c r="KH38" s="175" t="str">
        <f t="shared" si="26"/>
        <v xml:space="preserve"> </v>
      </c>
      <c r="KI38" s="212" t="str">
        <f>IF(KE38=0," ",VLOOKUP(KE38,PROTOKOL!$A:$E,5,FALSE))</f>
        <v xml:space="preserve"> </v>
      </c>
      <c r="KJ38" s="176" t="s">
        <v>142</v>
      </c>
      <c r="KK38" s="177" t="str">
        <f t="shared" si="173"/>
        <v xml:space="preserve"> </v>
      </c>
      <c r="KL38" s="217" t="str">
        <f>IF(KN38=0," ",VLOOKUP(KN38,PROTOKOL!$A:$F,6,FALSE))</f>
        <v xml:space="preserve"> </v>
      </c>
      <c r="KM38" s="43"/>
      <c r="KN38" s="43"/>
      <c r="KO38" s="43"/>
      <c r="KP38" s="91" t="str">
        <f>IF(KN38=0," ",(VLOOKUP(KN38,PROTOKOL!$A$1:$E$29,2,FALSE))*KO38)</f>
        <v xml:space="preserve"> </v>
      </c>
      <c r="KQ38" s="175" t="str">
        <f t="shared" si="27"/>
        <v xml:space="preserve"> </v>
      </c>
      <c r="KR38" s="176" t="str">
        <f>IF(KN38=0," ",VLOOKUP(KN38,PROTOKOL!$A:$E,5,FALSE))</f>
        <v xml:space="preserve"> </v>
      </c>
      <c r="KS38" s="212" t="str">
        <f t="shared" si="190"/>
        <v xml:space="preserve"> </v>
      </c>
      <c r="KT38" s="176">
        <f t="shared" si="106"/>
        <v>0</v>
      </c>
      <c r="KU38" s="177" t="str">
        <f t="shared" si="107"/>
        <v xml:space="preserve"> </v>
      </c>
      <c r="KW38" s="173">
        <v>6</v>
      </c>
      <c r="KX38" s="231">
        <v>6</v>
      </c>
      <c r="KY38" s="174" t="str">
        <f>IF(LA38=0," ",VLOOKUP(LA38,PROTOKOL!$A:$F,6,FALSE))</f>
        <v>SIZDIRMAZLIK TAMİR</v>
      </c>
      <c r="KZ38" s="43">
        <v>120</v>
      </c>
      <c r="LA38" s="43">
        <v>12</v>
      </c>
      <c r="LB38" s="43">
        <v>7.5</v>
      </c>
      <c r="LC38" s="42">
        <f>IF(LA38=0," ",(VLOOKUP(LA38,PROTOKOL!$A$1:$E$29,2,FALSE))*LB38)</f>
        <v>78</v>
      </c>
      <c r="LD38" s="175">
        <f t="shared" si="28"/>
        <v>42</v>
      </c>
      <c r="LE38" s="212">
        <f>IF(LA38=0," ",VLOOKUP(LA38,PROTOKOL!$A:$E,5,FALSE))</f>
        <v>0.8561438988095238</v>
      </c>
      <c r="LF38" s="176" t="s">
        <v>142</v>
      </c>
      <c r="LG38" s="177">
        <f t="shared" si="108"/>
        <v>35.958043750000002</v>
      </c>
      <c r="LH38" s="217" t="str">
        <f>IF(LJ38=0," ",VLOOKUP(LJ38,PROTOKOL!$A:$F,6,FALSE))</f>
        <v xml:space="preserve"> </v>
      </c>
      <c r="LI38" s="43"/>
      <c r="LJ38" s="43"/>
      <c r="LK38" s="43"/>
      <c r="LL38" s="91" t="str">
        <f>IF(LJ38=0," ",(VLOOKUP(LJ38,PROTOKOL!$A$1:$E$29,2,FALSE))*LK38)</f>
        <v xml:space="preserve"> </v>
      </c>
      <c r="LM38" s="175" t="str">
        <f t="shared" si="29"/>
        <v xml:space="preserve"> </v>
      </c>
      <c r="LN38" s="176" t="str">
        <f>IF(LJ38=0," ",VLOOKUP(LJ38,PROTOKOL!$A:$E,5,FALSE))</f>
        <v xml:space="preserve"> </v>
      </c>
      <c r="LO38" s="212" t="str">
        <f t="shared" si="191"/>
        <v xml:space="preserve"> </v>
      </c>
      <c r="LP38" s="176">
        <f t="shared" si="110"/>
        <v>0</v>
      </c>
      <c r="LQ38" s="177" t="str">
        <f t="shared" si="111"/>
        <v xml:space="preserve"> </v>
      </c>
      <c r="LS38" s="173">
        <v>6</v>
      </c>
      <c r="LT38" s="231">
        <v>6</v>
      </c>
      <c r="LU38" s="174" t="s">
        <v>36</v>
      </c>
      <c r="LV38" s="43"/>
      <c r="LW38" s="43"/>
      <c r="LX38" s="43"/>
      <c r="LY38" s="42" t="str">
        <f>IF(LW38=0," ",(VLOOKUP(LW38,PROTOKOL!$A$1:$E$29,2,FALSE))*LX38)</f>
        <v xml:space="preserve"> </v>
      </c>
      <c r="LZ38" s="175" t="str">
        <f t="shared" si="30"/>
        <v xml:space="preserve"> </v>
      </c>
      <c r="MA38" s="212" t="str">
        <f>IF(LW38=0," ",VLOOKUP(LW38,PROTOKOL!$A:$E,5,FALSE))</f>
        <v xml:space="preserve"> </v>
      </c>
      <c r="MB38" s="176" t="s">
        <v>142</v>
      </c>
      <c r="MC38" s="177" t="str">
        <f t="shared" si="175"/>
        <v xml:space="preserve"> </v>
      </c>
      <c r="MD38" s="217" t="str">
        <f>IF(MF38=0," ",VLOOKUP(MF38,PROTOKOL!$A:$F,6,FALSE))</f>
        <v xml:space="preserve"> </v>
      </c>
      <c r="ME38" s="43"/>
      <c r="MF38" s="43"/>
      <c r="MG38" s="43"/>
      <c r="MH38" s="91" t="str">
        <f>IF(MF38=0," ",(VLOOKUP(MF38,PROTOKOL!$A$1:$E$29,2,FALSE))*MG38)</f>
        <v xml:space="preserve"> </v>
      </c>
      <c r="MI38" s="175" t="str">
        <f t="shared" si="31"/>
        <v xml:space="preserve"> </v>
      </c>
      <c r="MJ38" s="176" t="str">
        <f>IF(MF38=0," ",VLOOKUP(MF38,PROTOKOL!$A:$E,5,FALSE))</f>
        <v xml:space="preserve"> </v>
      </c>
      <c r="MK38" s="212" t="str">
        <f t="shared" si="192"/>
        <v xml:space="preserve"> </v>
      </c>
      <c r="ML38" s="176">
        <f t="shared" si="113"/>
        <v>0</v>
      </c>
      <c r="MM38" s="177" t="str">
        <f t="shared" si="114"/>
        <v xml:space="preserve"> </v>
      </c>
      <c r="MO38" s="173">
        <v>6</v>
      </c>
      <c r="MP38" s="231">
        <v>6</v>
      </c>
      <c r="MQ38" s="174" t="str">
        <f>IF(MS38=0," ",VLOOKUP(MS38,PROTOKOL!$A:$F,6,FALSE))</f>
        <v>SIZDIRMAZLIK TAMİR</v>
      </c>
      <c r="MR38" s="43">
        <v>120</v>
      </c>
      <c r="MS38" s="43">
        <v>12</v>
      </c>
      <c r="MT38" s="43">
        <v>7.5</v>
      </c>
      <c r="MU38" s="42">
        <f>IF(MS38=0," ",(VLOOKUP(MS38,PROTOKOL!$A$1:$E$29,2,FALSE))*MT38)</f>
        <v>78</v>
      </c>
      <c r="MV38" s="175">
        <f t="shared" si="32"/>
        <v>42</v>
      </c>
      <c r="MW38" s="212">
        <f>IF(MS38=0," ",VLOOKUP(MS38,PROTOKOL!$A:$E,5,FALSE))</f>
        <v>0.8561438988095238</v>
      </c>
      <c r="MX38" s="176" t="s">
        <v>142</v>
      </c>
      <c r="MY38" s="177">
        <f t="shared" si="115"/>
        <v>35.958043750000002</v>
      </c>
      <c r="MZ38" s="217" t="str">
        <f>IF(NB38=0," ",VLOOKUP(NB38,PROTOKOL!$A:$F,6,FALSE))</f>
        <v xml:space="preserve"> </v>
      </c>
      <c r="NA38" s="43"/>
      <c r="NB38" s="43"/>
      <c r="NC38" s="43"/>
      <c r="ND38" s="91" t="str">
        <f>IF(NB38=0," ",(VLOOKUP(NB38,PROTOKOL!$A$1:$E$29,2,FALSE))*NC38)</f>
        <v xml:space="preserve"> </v>
      </c>
      <c r="NE38" s="175" t="str">
        <f t="shared" si="33"/>
        <v xml:space="preserve"> </v>
      </c>
      <c r="NF38" s="176" t="str">
        <f>IF(NB38=0," ",VLOOKUP(NB38,PROTOKOL!$A:$E,5,FALSE))</f>
        <v xml:space="preserve"> </v>
      </c>
      <c r="NG38" s="212" t="str">
        <f t="shared" si="193"/>
        <v xml:space="preserve"> </v>
      </c>
      <c r="NH38" s="176">
        <f t="shared" si="117"/>
        <v>0</v>
      </c>
      <c r="NI38" s="177" t="str">
        <f t="shared" si="118"/>
        <v xml:space="preserve"> </v>
      </c>
      <c r="NK38" s="173">
        <v>6</v>
      </c>
      <c r="NL38" s="231">
        <v>6</v>
      </c>
      <c r="NM38" s="174" t="s">
        <v>36</v>
      </c>
      <c r="NN38" s="43"/>
      <c r="NO38" s="43"/>
      <c r="NP38" s="43"/>
      <c r="NQ38" s="42" t="str">
        <f>IF(NO38=0," ",(VLOOKUP(NO38,PROTOKOL!$A$1:$E$29,2,FALSE))*NP38)</f>
        <v xml:space="preserve"> </v>
      </c>
      <c r="NR38" s="175" t="str">
        <f t="shared" si="34"/>
        <v xml:space="preserve"> </v>
      </c>
      <c r="NS38" s="212" t="str">
        <f>IF(NO38=0," ",VLOOKUP(NO38,PROTOKOL!$A:$E,5,FALSE))</f>
        <v xml:space="preserve"> </v>
      </c>
      <c r="NT38" s="176" t="s">
        <v>142</v>
      </c>
      <c r="NU38" s="177" t="str">
        <f t="shared" si="119"/>
        <v xml:space="preserve"> </v>
      </c>
      <c r="NV38" s="217" t="str">
        <f>IF(NX38=0," ",VLOOKUP(NX38,PROTOKOL!$A:$F,6,FALSE))</f>
        <v xml:space="preserve"> </v>
      </c>
      <c r="NW38" s="43"/>
      <c r="NX38" s="43"/>
      <c r="NY38" s="43"/>
      <c r="NZ38" s="91" t="str">
        <f>IF(NX38=0," ",(VLOOKUP(NX38,PROTOKOL!$A$1:$E$29,2,FALSE))*NY38)</f>
        <v xml:space="preserve"> </v>
      </c>
      <c r="OA38" s="175" t="str">
        <f t="shared" si="35"/>
        <v xml:space="preserve"> </v>
      </c>
      <c r="OB38" s="176" t="str">
        <f>IF(NX38=0," ",VLOOKUP(NX38,PROTOKOL!$A:$E,5,FALSE))</f>
        <v xml:space="preserve"> </v>
      </c>
      <c r="OC38" s="212" t="str">
        <f t="shared" si="194"/>
        <v xml:space="preserve"> </v>
      </c>
      <c r="OD38" s="176">
        <f t="shared" si="120"/>
        <v>0</v>
      </c>
      <c r="OE38" s="177" t="str">
        <f t="shared" si="121"/>
        <v xml:space="preserve"> </v>
      </c>
      <c r="OG38" s="173">
        <v>6</v>
      </c>
      <c r="OH38" s="231">
        <v>6</v>
      </c>
      <c r="OI38" s="174" t="s">
        <v>143</v>
      </c>
      <c r="OJ38" s="43"/>
      <c r="OK38" s="43"/>
      <c r="OL38" s="43"/>
      <c r="OM38" s="42" t="str">
        <f>IF(OK38=0," ",(VLOOKUP(OK38,PROTOKOL!$A$1:$E$29,2,FALSE))*OL38)</f>
        <v xml:space="preserve"> </v>
      </c>
      <c r="ON38" s="175" t="str">
        <f t="shared" si="36"/>
        <v xml:space="preserve"> </v>
      </c>
      <c r="OO38" s="212" t="str">
        <f>IF(OK38=0," ",VLOOKUP(OK38,PROTOKOL!$A:$E,5,FALSE))</f>
        <v xml:space="preserve"> </v>
      </c>
      <c r="OP38" s="176" t="s">
        <v>142</v>
      </c>
      <c r="OQ38" s="177" t="str">
        <f t="shared" si="177"/>
        <v xml:space="preserve"> </v>
      </c>
      <c r="OR38" s="217" t="str">
        <f>IF(OT38=0," ",VLOOKUP(OT38,PROTOKOL!$A:$F,6,FALSE))</f>
        <v xml:space="preserve"> </v>
      </c>
      <c r="OS38" s="43"/>
      <c r="OT38" s="43"/>
      <c r="OU38" s="43"/>
      <c r="OV38" s="91" t="str">
        <f>IF(OT38=0," ",(VLOOKUP(OT38,PROTOKOL!$A$1:$E$29,2,FALSE))*OU38)</f>
        <v xml:space="preserve"> </v>
      </c>
      <c r="OW38" s="175" t="str">
        <f t="shared" si="37"/>
        <v xml:space="preserve"> </v>
      </c>
      <c r="OX38" s="176" t="str">
        <f>IF(OT38=0," ",VLOOKUP(OT38,PROTOKOL!$A:$E,5,FALSE))</f>
        <v xml:space="preserve"> </v>
      </c>
      <c r="OY38" s="212" t="str">
        <f t="shared" si="195"/>
        <v xml:space="preserve"> </v>
      </c>
      <c r="OZ38" s="176">
        <f t="shared" si="123"/>
        <v>0</v>
      </c>
      <c r="PA38" s="177" t="str">
        <f t="shared" si="124"/>
        <v xml:space="preserve"> </v>
      </c>
      <c r="PC38" s="173">
        <v>6</v>
      </c>
      <c r="PD38" s="231">
        <v>6</v>
      </c>
      <c r="PE38" s="174" t="s">
        <v>36</v>
      </c>
      <c r="PF38" s="43"/>
      <c r="PG38" s="43"/>
      <c r="PH38" s="43"/>
      <c r="PI38" s="42" t="str">
        <f>IF(PG38=0," ",(VLOOKUP(PG38,PROTOKOL!$A$1:$E$29,2,FALSE))*PH38)</f>
        <v xml:space="preserve"> </v>
      </c>
      <c r="PJ38" s="175" t="str">
        <f t="shared" si="38"/>
        <v xml:space="preserve"> </v>
      </c>
      <c r="PK38" s="212" t="str">
        <f>IF(PG38=0," ",VLOOKUP(PG38,PROTOKOL!$A:$E,5,FALSE))</f>
        <v xml:space="preserve"> </v>
      </c>
      <c r="PL38" s="176" t="s">
        <v>142</v>
      </c>
      <c r="PM38" s="177" t="str">
        <f t="shared" si="178"/>
        <v xml:space="preserve"> </v>
      </c>
      <c r="PN38" s="217" t="str">
        <f>IF(PP38=0," ",VLOOKUP(PP38,PROTOKOL!$A:$F,6,FALSE))</f>
        <v xml:space="preserve"> </v>
      </c>
      <c r="PO38" s="43"/>
      <c r="PP38" s="43"/>
      <c r="PQ38" s="43"/>
      <c r="PR38" s="91" t="str">
        <f>IF(PP38=0," ",(VLOOKUP(PP38,PROTOKOL!$A$1:$E$29,2,FALSE))*PQ38)</f>
        <v xml:space="preserve"> </v>
      </c>
      <c r="PS38" s="175" t="str">
        <f t="shared" si="39"/>
        <v xml:space="preserve"> </v>
      </c>
      <c r="PT38" s="176" t="str">
        <f>IF(PP38=0," ",VLOOKUP(PP38,PROTOKOL!$A:$E,5,FALSE))</f>
        <v xml:space="preserve"> </v>
      </c>
      <c r="PU38" s="212" t="str">
        <f t="shared" si="196"/>
        <v xml:space="preserve"> </v>
      </c>
      <c r="PV38" s="176">
        <f t="shared" si="126"/>
        <v>0</v>
      </c>
      <c r="PW38" s="177" t="str">
        <f t="shared" si="127"/>
        <v xml:space="preserve"> </v>
      </c>
      <c r="PY38" s="173">
        <v>6</v>
      </c>
      <c r="PZ38" s="231">
        <v>6</v>
      </c>
      <c r="QA38" s="174" t="s">
        <v>36</v>
      </c>
      <c r="QB38" s="43"/>
      <c r="QC38" s="43"/>
      <c r="QD38" s="43"/>
      <c r="QE38" s="42" t="str">
        <f>IF(QC38=0," ",(VLOOKUP(QC38,PROTOKOL!$A$1:$E$29,2,FALSE))*QD38)</f>
        <v xml:space="preserve"> </v>
      </c>
      <c r="QF38" s="175" t="str">
        <f t="shared" si="40"/>
        <v xml:space="preserve"> </v>
      </c>
      <c r="QG38" s="212" t="str">
        <f>IF(QC38=0," ",VLOOKUP(QC38,PROTOKOL!$A:$E,5,FALSE))</f>
        <v xml:space="preserve"> </v>
      </c>
      <c r="QH38" s="176" t="s">
        <v>142</v>
      </c>
      <c r="QI38" s="177" t="str">
        <f t="shared" si="128"/>
        <v xml:space="preserve"> </v>
      </c>
      <c r="QJ38" s="217" t="str">
        <f>IF(QL38=0," ",VLOOKUP(QL38,PROTOKOL!$A:$F,6,FALSE))</f>
        <v xml:space="preserve"> </v>
      </c>
      <c r="QK38" s="43"/>
      <c r="QL38" s="43"/>
      <c r="QM38" s="43"/>
      <c r="QN38" s="91" t="str">
        <f>IF(QL38=0," ",(VLOOKUP(QL38,PROTOKOL!$A$1:$E$29,2,FALSE))*QM38)</f>
        <v xml:space="preserve"> </v>
      </c>
      <c r="QO38" s="175" t="str">
        <f t="shared" si="41"/>
        <v xml:space="preserve"> </v>
      </c>
      <c r="QP38" s="176" t="str">
        <f>IF(QL38=0," ",VLOOKUP(QL38,PROTOKOL!$A:$E,5,FALSE))</f>
        <v xml:space="preserve"> </v>
      </c>
      <c r="QQ38" s="212" t="str">
        <f t="shared" si="197"/>
        <v xml:space="preserve"> </v>
      </c>
      <c r="QR38" s="176">
        <f t="shared" si="130"/>
        <v>0</v>
      </c>
      <c r="QS38" s="177" t="str">
        <f t="shared" si="131"/>
        <v xml:space="preserve"> </v>
      </c>
      <c r="QU38" s="173">
        <v>6</v>
      </c>
      <c r="QV38" s="231">
        <v>6</v>
      </c>
      <c r="QW38" s="174" t="str">
        <f>IF(QY38=0," ",VLOOKUP(QY38,PROTOKOL!$A:$F,6,FALSE))</f>
        <v>VAKUM TEST</v>
      </c>
      <c r="QX38" s="43">
        <v>230</v>
      </c>
      <c r="QY38" s="43">
        <v>4</v>
      </c>
      <c r="QZ38" s="43">
        <v>7.5</v>
      </c>
      <c r="RA38" s="42">
        <f>IF(QY38=0," ",(VLOOKUP(QY38,PROTOKOL!$A$1:$E$29,2,FALSE))*QZ38)</f>
        <v>150</v>
      </c>
      <c r="RB38" s="175">
        <f t="shared" si="42"/>
        <v>80</v>
      </c>
      <c r="RC38" s="212">
        <f>IF(QY38=0," ",VLOOKUP(QY38,PROTOKOL!$A:$E,5,FALSE))</f>
        <v>0.44947554687499996</v>
      </c>
      <c r="RD38" s="176" t="s">
        <v>142</v>
      </c>
      <c r="RE38" s="177">
        <f t="shared" si="132"/>
        <v>35.958043749999995</v>
      </c>
      <c r="RF38" s="217" t="str">
        <f>IF(RH38=0," ",VLOOKUP(RH38,PROTOKOL!$A:$F,6,FALSE))</f>
        <v xml:space="preserve"> </v>
      </c>
      <c r="RG38" s="43"/>
      <c r="RH38" s="43"/>
      <c r="RI38" s="43"/>
      <c r="RJ38" s="91" t="str">
        <f>IF(RH38=0," ",(VLOOKUP(RH38,PROTOKOL!$A$1:$E$29,2,FALSE))*RI38)</f>
        <v xml:space="preserve"> </v>
      </c>
      <c r="RK38" s="175" t="str">
        <f t="shared" si="43"/>
        <v xml:space="preserve"> </v>
      </c>
      <c r="RL38" s="176" t="str">
        <f>IF(RH38=0," ",VLOOKUP(RH38,PROTOKOL!$A:$E,5,FALSE))</f>
        <v xml:space="preserve"> </v>
      </c>
      <c r="RM38" s="212" t="str">
        <f t="shared" si="198"/>
        <v xml:space="preserve"> </v>
      </c>
      <c r="RN38" s="176">
        <f t="shared" si="134"/>
        <v>0</v>
      </c>
      <c r="RO38" s="177" t="str">
        <f t="shared" si="135"/>
        <v xml:space="preserve"> </v>
      </c>
      <c r="RQ38" s="173">
        <v>6</v>
      </c>
      <c r="RR38" s="231">
        <v>6</v>
      </c>
      <c r="RS38" s="174" t="s">
        <v>36</v>
      </c>
      <c r="RT38" s="43"/>
      <c r="RU38" s="43"/>
      <c r="RV38" s="43"/>
      <c r="RW38" s="42" t="str">
        <f>IF(RU38=0," ",(VLOOKUP(RU38,PROTOKOL!$A$1:$E$29,2,FALSE))*RV38)</f>
        <v xml:space="preserve"> </v>
      </c>
      <c r="RX38" s="175" t="str">
        <f t="shared" si="44"/>
        <v xml:space="preserve"> </v>
      </c>
      <c r="RY38" s="212" t="str">
        <f>IF(RU38=0," ",VLOOKUP(RU38,PROTOKOL!$A:$E,5,FALSE))</f>
        <v xml:space="preserve"> </v>
      </c>
      <c r="RZ38" s="176" t="s">
        <v>142</v>
      </c>
      <c r="SA38" s="177" t="str">
        <f t="shared" si="179"/>
        <v xml:space="preserve"> </v>
      </c>
      <c r="SB38" s="217" t="str">
        <f>IF(SD38=0," ",VLOOKUP(SD38,PROTOKOL!$A:$F,6,FALSE))</f>
        <v xml:space="preserve"> </v>
      </c>
      <c r="SC38" s="43"/>
      <c r="SD38" s="43"/>
      <c r="SE38" s="43"/>
      <c r="SF38" s="91" t="str">
        <f>IF(SD38=0," ",(VLOOKUP(SD38,PROTOKOL!$A$1:$E$29,2,FALSE))*SE38)</f>
        <v xml:space="preserve"> </v>
      </c>
      <c r="SG38" s="175" t="str">
        <f t="shared" si="45"/>
        <v xml:space="preserve"> </v>
      </c>
      <c r="SH38" s="176" t="str">
        <f>IF(SD38=0," ",VLOOKUP(SD38,PROTOKOL!$A:$E,5,FALSE))</f>
        <v xml:space="preserve"> </v>
      </c>
      <c r="SI38" s="212" t="str">
        <f t="shared" si="199"/>
        <v xml:space="preserve"> </v>
      </c>
      <c r="SJ38" s="176">
        <f t="shared" si="137"/>
        <v>0</v>
      </c>
      <c r="SK38" s="177" t="str">
        <f t="shared" si="138"/>
        <v xml:space="preserve"> </v>
      </c>
      <c r="SM38" s="173">
        <v>6</v>
      </c>
      <c r="SN38" s="231">
        <v>6</v>
      </c>
      <c r="SO38" s="174" t="str">
        <f>IF(SQ38=0," ",VLOOKUP(SQ38,PROTOKOL!$A:$F,6,FALSE))</f>
        <v>VAKUM TEST</v>
      </c>
      <c r="SP38" s="43">
        <v>187</v>
      </c>
      <c r="SQ38" s="43">
        <v>4</v>
      </c>
      <c r="SR38" s="43">
        <v>6</v>
      </c>
      <c r="SS38" s="42">
        <f>IF(SQ38=0," ",(VLOOKUP(SQ38,PROTOKOL!$A$1:$E$29,2,FALSE))*SR38)</f>
        <v>120</v>
      </c>
      <c r="ST38" s="175">
        <f t="shared" si="46"/>
        <v>67</v>
      </c>
      <c r="SU38" s="212">
        <f>IF(SQ38=0," ",VLOOKUP(SQ38,PROTOKOL!$A:$E,5,FALSE))</f>
        <v>0.44947554687499996</v>
      </c>
      <c r="SV38" s="176" t="s">
        <v>142</v>
      </c>
      <c r="SW38" s="177">
        <f t="shared" si="139"/>
        <v>30.114861640624998</v>
      </c>
      <c r="SX38" s="217" t="str">
        <f>IF(SZ38=0," ",VLOOKUP(SZ38,PROTOKOL!$A:$F,6,FALSE))</f>
        <v xml:space="preserve"> </v>
      </c>
      <c r="SY38" s="43"/>
      <c r="SZ38" s="43"/>
      <c r="TA38" s="43"/>
      <c r="TB38" s="91" t="str">
        <f>IF(SZ38=0," ",(VLOOKUP(SZ38,PROTOKOL!$A$1:$E$29,2,FALSE))*TA38)</f>
        <v xml:space="preserve"> </v>
      </c>
      <c r="TC38" s="175" t="str">
        <f t="shared" si="47"/>
        <v xml:space="preserve"> </v>
      </c>
      <c r="TD38" s="176" t="str">
        <f>IF(SZ38=0," ",VLOOKUP(SZ38,PROTOKOL!$A:$E,5,FALSE))</f>
        <v xml:space="preserve"> </v>
      </c>
      <c r="TE38" s="212" t="str">
        <f t="shared" si="200"/>
        <v xml:space="preserve"> </v>
      </c>
      <c r="TF38" s="176">
        <f t="shared" si="141"/>
        <v>0</v>
      </c>
      <c r="TG38" s="177" t="str">
        <f t="shared" si="142"/>
        <v xml:space="preserve"> </v>
      </c>
      <c r="TI38" s="173">
        <v>6</v>
      </c>
      <c r="TJ38" s="231">
        <v>6</v>
      </c>
      <c r="TK38" s="174" t="s">
        <v>143</v>
      </c>
      <c r="TL38" s="43"/>
      <c r="TM38" s="43"/>
      <c r="TN38" s="43"/>
      <c r="TO38" s="42" t="str">
        <f>IF(TM38=0," ",(VLOOKUP(TM38,PROTOKOL!$A$1:$E$29,2,FALSE))*TN38)</f>
        <v xml:space="preserve"> </v>
      </c>
      <c r="TP38" s="175" t="str">
        <f t="shared" si="48"/>
        <v xml:space="preserve"> </v>
      </c>
      <c r="TQ38" s="212" t="str">
        <f>IF(TM38=0," ",VLOOKUP(TM38,PROTOKOL!$A:$E,5,FALSE))</f>
        <v xml:space="preserve"> </v>
      </c>
      <c r="TR38" s="176" t="s">
        <v>142</v>
      </c>
      <c r="TS38" s="177" t="str">
        <f t="shared" si="143"/>
        <v xml:space="preserve"> </v>
      </c>
      <c r="TT38" s="217" t="str">
        <f>IF(TV38=0," ",VLOOKUP(TV38,PROTOKOL!$A:$F,6,FALSE))</f>
        <v xml:space="preserve"> </v>
      </c>
      <c r="TU38" s="43"/>
      <c r="TV38" s="43"/>
      <c r="TW38" s="43"/>
      <c r="TX38" s="91" t="str">
        <f>IF(TV38=0," ",(VLOOKUP(TV38,PROTOKOL!$A$1:$E$29,2,FALSE))*TW38)</f>
        <v xml:space="preserve"> </v>
      </c>
      <c r="TY38" s="175" t="str">
        <f t="shared" si="49"/>
        <v xml:space="preserve"> </v>
      </c>
      <c r="TZ38" s="176" t="str">
        <f>IF(TV38=0," ",VLOOKUP(TV38,PROTOKOL!$A:$E,5,FALSE))</f>
        <v xml:space="preserve"> </v>
      </c>
      <c r="UA38" s="212" t="str">
        <f t="shared" si="201"/>
        <v xml:space="preserve"> </v>
      </c>
      <c r="UB38" s="176">
        <f t="shared" si="145"/>
        <v>0</v>
      </c>
      <c r="UC38" s="177" t="str">
        <f t="shared" si="146"/>
        <v xml:space="preserve"> </v>
      </c>
      <c r="UE38" s="173">
        <v>6</v>
      </c>
      <c r="UF38" s="231">
        <v>6</v>
      </c>
      <c r="UG38" s="174" t="s">
        <v>36</v>
      </c>
      <c r="UH38" s="43"/>
      <c r="UI38" s="43"/>
      <c r="UJ38" s="43"/>
      <c r="UK38" s="42" t="str">
        <f>IF(UI38=0," ",(VLOOKUP(UI38,PROTOKOL!$A$1:$E$29,2,FALSE))*UJ38)</f>
        <v xml:space="preserve"> </v>
      </c>
      <c r="UL38" s="175" t="str">
        <f t="shared" si="50"/>
        <v xml:space="preserve"> </v>
      </c>
      <c r="UM38" s="212" t="str">
        <f>IF(UI38=0," ",VLOOKUP(UI38,PROTOKOL!$A:$E,5,FALSE))</f>
        <v xml:space="preserve"> </v>
      </c>
      <c r="UN38" s="176" t="s">
        <v>142</v>
      </c>
      <c r="UO38" s="177" t="str">
        <f t="shared" si="147"/>
        <v xml:space="preserve"> </v>
      </c>
      <c r="UP38" s="217" t="str">
        <f>IF(UR38=0," ",VLOOKUP(UR38,PROTOKOL!$A:$F,6,FALSE))</f>
        <v xml:space="preserve"> </v>
      </c>
      <c r="UQ38" s="43"/>
      <c r="UR38" s="43"/>
      <c r="US38" s="43"/>
      <c r="UT38" s="91" t="str">
        <f>IF(UR38=0," ",(VLOOKUP(UR38,PROTOKOL!$A$1:$E$29,2,FALSE))*US38)</f>
        <v xml:space="preserve"> </v>
      </c>
      <c r="UU38" s="175" t="str">
        <f t="shared" si="51"/>
        <v xml:space="preserve"> </v>
      </c>
      <c r="UV38" s="176" t="str">
        <f>IF(UR38=0," ",VLOOKUP(UR38,PROTOKOL!$A:$E,5,FALSE))</f>
        <v xml:space="preserve"> </v>
      </c>
      <c r="UW38" s="212" t="str">
        <f t="shared" si="202"/>
        <v xml:space="preserve"> </v>
      </c>
      <c r="UX38" s="176">
        <f t="shared" si="149"/>
        <v>0</v>
      </c>
      <c r="UY38" s="177" t="str">
        <f t="shared" si="150"/>
        <v xml:space="preserve"> </v>
      </c>
      <c r="VA38" s="173">
        <v>6</v>
      </c>
      <c r="VB38" s="231">
        <v>6</v>
      </c>
      <c r="VC38" s="174" t="s">
        <v>36</v>
      </c>
      <c r="VD38" s="43"/>
      <c r="VE38" s="43"/>
      <c r="VF38" s="43"/>
      <c r="VG38" s="42" t="str">
        <f>IF(VE38=0," ",(VLOOKUP(VE38,PROTOKOL!$A$1:$E$29,2,FALSE))*VF38)</f>
        <v xml:space="preserve"> </v>
      </c>
      <c r="VH38" s="175" t="str">
        <f t="shared" si="52"/>
        <v xml:space="preserve"> </v>
      </c>
      <c r="VI38" s="212" t="str">
        <f>IF(VE38=0," ",VLOOKUP(VE38,PROTOKOL!$A:$E,5,FALSE))</f>
        <v xml:space="preserve"> </v>
      </c>
      <c r="VJ38" s="176" t="s">
        <v>142</v>
      </c>
      <c r="VK38" s="177" t="str">
        <f t="shared" si="151"/>
        <v xml:space="preserve"> </v>
      </c>
      <c r="VL38" s="217" t="str">
        <f>IF(VN38=0," ",VLOOKUP(VN38,PROTOKOL!$A:$F,6,FALSE))</f>
        <v xml:space="preserve"> </v>
      </c>
      <c r="VM38" s="43"/>
      <c r="VN38" s="43"/>
      <c r="VO38" s="43"/>
      <c r="VP38" s="91" t="str">
        <f>IF(VN38=0," ",(VLOOKUP(VN38,PROTOKOL!$A$1:$E$29,2,FALSE))*VO38)</f>
        <v xml:space="preserve"> </v>
      </c>
      <c r="VQ38" s="175" t="str">
        <f t="shared" si="53"/>
        <v xml:space="preserve"> </v>
      </c>
      <c r="VR38" s="176" t="str">
        <f>IF(VN38=0," ",VLOOKUP(VN38,PROTOKOL!$A:$E,5,FALSE))</f>
        <v xml:space="preserve"> </v>
      </c>
      <c r="VS38" s="212" t="str">
        <f t="shared" si="203"/>
        <v xml:space="preserve"> </v>
      </c>
      <c r="VT38" s="176">
        <f t="shared" si="153"/>
        <v>0</v>
      </c>
      <c r="VU38" s="177" t="str">
        <f t="shared" si="154"/>
        <v xml:space="preserve"> </v>
      </c>
      <c r="VW38" s="173">
        <v>6</v>
      </c>
      <c r="VX38" s="231">
        <v>6</v>
      </c>
      <c r="VY38" s="174" t="s">
        <v>36</v>
      </c>
      <c r="VZ38" s="43"/>
      <c r="WA38" s="43"/>
      <c r="WB38" s="43"/>
      <c r="WC38" s="42" t="str">
        <f>IF(WA38=0," ",(VLOOKUP(WA38,PROTOKOL!$A$1:$E$29,2,FALSE))*WB38)</f>
        <v xml:space="preserve"> </v>
      </c>
      <c r="WD38" s="175" t="str">
        <f t="shared" si="54"/>
        <v xml:space="preserve"> </v>
      </c>
      <c r="WE38" s="212" t="str">
        <f>IF(WA38=0," ",VLOOKUP(WA38,PROTOKOL!$A:$E,5,FALSE))</f>
        <v xml:space="preserve"> </v>
      </c>
      <c r="WF38" s="176" t="s">
        <v>142</v>
      </c>
      <c r="WG38" s="177" t="str">
        <f t="shared" si="155"/>
        <v xml:space="preserve"> </v>
      </c>
      <c r="WH38" s="217" t="str">
        <f>IF(WJ38=0," ",VLOOKUP(WJ38,PROTOKOL!$A:$F,6,FALSE))</f>
        <v xml:space="preserve"> </v>
      </c>
      <c r="WI38" s="43"/>
      <c r="WJ38" s="43"/>
      <c r="WK38" s="43"/>
      <c r="WL38" s="91" t="str">
        <f>IF(WJ38=0," ",(VLOOKUP(WJ38,PROTOKOL!$A$1:$E$29,2,FALSE))*WK38)</f>
        <v xml:space="preserve"> </v>
      </c>
      <c r="WM38" s="175" t="str">
        <f t="shared" si="55"/>
        <v xml:space="preserve"> </v>
      </c>
      <c r="WN38" s="176" t="str">
        <f>IF(WJ38=0," ",VLOOKUP(WJ38,PROTOKOL!$A:$E,5,FALSE))</f>
        <v xml:space="preserve"> </v>
      </c>
      <c r="WO38" s="212" t="str">
        <f t="shared" si="204"/>
        <v xml:space="preserve"> </v>
      </c>
      <c r="WP38" s="176">
        <f t="shared" si="157"/>
        <v>0</v>
      </c>
      <c r="WQ38" s="177" t="str">
        <f t="shared" si="158"/>
        <v xml:space="preserve"> </v>
      </c>
      <c r="WS38" s="173">
        <v>6</v>
      </c>
      <c r="WT38" s="231">
        <v>6</v>
      </c>
      <c r="WU38" s="174" t="str">
        <f>IF(WW38=0," ",VLOOKUP(WW38,PROTOKOL!$A:$F,6,FALSE))</f>
        <v>PERDE KESME SULU SİST.</v>
      </c>
      <c r="WV38" s="43">
        <v>153</v>
      </c>
      <c r="WW38" s="43">
        <v>8</v>
      </c>
      <c r="WX38" s="43">
        <v>7.5</v>
      </c>
      <c r="WY38" s="42">
        <f>IF(WW38=0," ",(VLOOKUP(WW38,PROTOKOL!$A$1:$E$29,2,FALSE))*WX38)</f>
        <v>98</v>
      </c>
      <c r="WZ38" s="175">
        <f t="shared" si="56"/>
        <v>55</v>
      </c>
      <c r="XA38" s="212">
        <f>IF(WW38=0," ",VLOOKUP(WW38,PROTOKOL!$A:$E,5,FALSE))</f>
        <v>0.69150084134615386</v>
      </c>
      <c r="XB38" s="176" t="s">
        <v>142</v>
      </c>
      <c r="XC38" s="177">
        <f t="shared" si="159"/>
        <v>38.032546274038459</v>
      </c>
      <c r="XD38" s="217" t="str">
        <f>IF(XF38=0," ",VLOOKUP(XF38,PROTOKOL!$A:$F,6,FALSE))</f>
        <v xml:space="preserve"> </v>
      </c>
      <c r="XE38" s="43"/>
      <c r="XF38" s="43"/>
      <c r="XG38" s="43"/>
      <c r="XH38" s="91" t="str">
        <f>IF(XF38=0," ",(VLOOKUP(XF38,PROTOKOL!$A$1:$E$29,2,FALSE))*XG38)</f>
        <v xml:space="preserve"> </v>
      </c>
      <c r="XI38" s="175" t="str">
        <f t="shared" si="57"/>
        <v xml:space="preserve"> </v>
      </c>
      <c r="XJ38" s="176" t="str">
        <f>IF(XF38=0," ",VLOOKUP(XF38,PROTOKOL!$A:$E,5,FALSE))</f>
        <v xml:space="preserve"> </v>
      </c>
      <c r="XK38" s="212" t="str">
        <f t="shared" si="205"/>
        <v xml:space="preserve"> </v>
      </c>
      <c r="XL38" s="176">
        <f t="shared" si="161"/>
        <v>0</v>
      </c>
      <c r="XM38" s="177" t="str">
        <f t="shared" si="162"/>
        <v xml:space="preserve"> </v>
      </c>
      <c r="XO38" s="173">
        <v>6</v>
      </c>
      <c r="XP38" s="231">
        <v>6</v>
      </c>
      <c r="XQ38" s="174" t="s">
        <v>36</v>
      </c>
      <c r="XR38" s="43"/>
      <c r="XS38" s="43"/>
      <c r="XT38" s="43"/>
      <c r="XU38" s="42" t="str">
        <f>IF(XS38=0," ",(VLOOKUP(XS38,PROTOKOL!$A$1:$E$29,2,FALSE))*XT38)</f>
        <v xml:space="preserve"> </v>
      </c>
      <c r="XV38" s="175" t="str">
        <f t="shared" si="58"/>
        <v xml:space="preserve"> </v>
      </c>
      <c r="XW38" s="212" t="str">
        <f>IF(XS38=0," ",VLOOKUP(XS38,PROTOKOL!$A:$E,5,FALSE))</f>
        <v xml:space="preserve"> </v>
      </c>
      <c r="XX38" s="176" t="s">
        <v>142</v>
      </c>
      <c r="XY38" s="177" t="str">
        <f t="shared" si="163"/>
        <v xml:space="preserve"> </v>
      </c>
      <c r="XZ38" s="217" t="str">
        <f>IF(YB38=0," ",VLOOKUP(YB38,PROTOKOL!$A:$F,6,FALSE))</f>
        <v xml:space="preserve"> </v>
      </c>
      <c r="YA38" s="43"/>
      <c r="YB38" s="43"/>
      <c r="YC38" s="43"/>
      <c r="YD38" s="91" t="str">
        <f>IF(YB38=0," ",(VLOOKUP(YB38,PROTOKOL!$A$1:$E$29,2,FALSE))*YC38)</f>
        <v xml:space="preserve"> </v>
      </c>
      <c r="YE38" s="175" t="str">
        <f t="shared" si="59"/>
        <v xml:space="preserve"> </v>
      </c>
      <c r="YF38" s="176" t="str">
        <f>IF(YB38=0," ",VLOOKUP(YB38,PROTOKOL!$A:$E,5,FALSE))</f>
        <v xml:space="preserve"> </v>
      </c>
      <c r="YG38" s="212" t="str">
        <f t="shared" si="206"/>
        <v xml:space="preserve"> </v>
      </c>
      <c r="YH38" s="176">
        <f t="shared" si="165"/>
        <v>0</v>
      </c>
      <c r="YI38" s="177" t="str">
        <f t="shared" si="166"/>
        <v xml:space="preserve"> </v>
      </c>
    </row>
    <row r="39" spans="1:659" ht="13.8">
      <c r="A39" s="173">
        <v>6</v>
      </c>
      <c r="B39" s="229"/>
      <c r="C39" s="174" t="str">
        <f>IF(E39=0," ",VLOOKUP(E39,PROTOKOL!$A:$F,6,FALSE))</f>
        <v xml:space="preserve"> </v>
      </c>
      <c r="D39" s="43"/>
      <c r="E39" s="43"/>
      <c r="F39" s="43"/>
      <c r="G39" s="42" t="str">
        <f>IF(E39=0," ",(VLOOKUP(E39,PROTOKOL!$A$1:$E$29,2,FALSE))*F39)</f>
        <v xml:space="preserve"> </v>
      </c>
      <c r="H39" s="175" t="str">
        <f t="shared" si="0"/>
        <v xml:space="preserve"> </v>
      </c>
      <c r="I39" s="212" t="str">
        <f>IF(E39=0," ",VLOOKUP(E39,PROTOKOL!$A:$E,5,FALSE))</f>
        <v xml:space="preserve"> </v>
      </c>
      <c r="J39" s="176" t="s">
        <v>142</v>
      </c>
      <c r="K39" s="177" t="str">
        <f t="shared" si="60"/>
        <v xml:space="preserve"> </v>
      </c>
      <c r="L39" s="217" t="str">
        <f>IF(N39=0," ",VLOOKUP(N39,PROTOKOL!$A:$F,6,FALSE))</f>
        <v xml:space="preserve"> </v>
      </c>
      <c r="M39" s="43"/>
      <c r="N39" s="43"/>
      <c r="O39" s="43"/>
      <c r="P39" s="91" t="str">
        <f>IF(N39=0," ",(VLOOKUP(N39,PROTOKOL!$A$1:$E$29,2,FALSE))*O39)</f>
        <v xml:space="preserve"> </v>
      </c>
      <c r="Q39" s="175" t="str">
        <f t="shared" si="1"/>
        <v xml:space="preserve"> </v>
      </c>
      <c r="R39" s="176" t="str">
        <f>IF(N39=0," ",VLOOKUP(N39,PROTOKOL!$A:$E,5,FALSE))</f>
        <v xml:space="preserve"> </v>
      </c>
      <c r="S39" s="212" t="str">
        <f t="shared" si="61"/>
        <v xml:space="preserve"> </v>
      </c>
      <c r="T39" s="176">
        <f t="shared" si="62"/>
        <v>0</v>
      </c>
      <c r="U39" s="177" t="str">
        <f t="shared" si="63"/>
        <v xml:space="preserve"> </v>
      </c>
      <c r="W39" s="173">
        <v>6</v>
      </c>
      <c r="X39" s="229"/>
      <c r="Y39" s="174" t="str">
        <f>IF(AA39=0," ",VLOOKUP(AA39,PROTOKOL!$A:$F,6,FALSE))</f>
        <v xml:space="preserve"> </v>
      </c>
      <c r="Z39" s="43"/>
      <c r="AA39" s="43"/>
      <c r="AB39" s="43"/>
      <c r="AC39" s="42" t="str">
        <f>IF(AA39=0," ",(VLOOKUP(AA39,PROTOKOL!$A$1:$E$29,2,FALSE))*AB39)</f>
        <v xml:space="preserve"> </v>
      </c>
      <c r="AD39" s="175" t="str">
        <f t="shared" si="2"/>
        <v xml:space="preserve"> </v>
      </c>
      <c r="AE39" s="212" t="str">
        <f>IF(AA39=0," ",VLOOKUP(AA39,PROTOKOL!$A:$E,5,FALSE))</f>
        <v xml:space="preserve"> </v>
      </c>
      <c r="AF39" s="176" t="s">
        <v>142</v>
      </c>
      <c r="AG39" s="177" t="str">
        <f t="shared" si="167"/>
        <v xml:space="preserve"> </v>
      </c>
      <c r="AH39" s="217" t="str">
        <f>IF(AJ39=0," ",VLOOKUP(AJ39,PROTOKOL!$A:$F,6,FALSE))</f>
        <v xml:space="preserve"> </v>
      </c>
      <c r="AI39" s="43"/>
      <c r="AJ39" s="43"/>
      <c r="AK39" s="43"/>
      <c r="AL39" s="91" t="str">
        <f>IF(AJ39=0," ",(VLOOKUP(AJ39,PROTOKOL!$A$1:$E$29,2,FALSE))*AK39)</f>
        <v xml:space="preserve"> </v>
      </c>
      <c r="AM39" s="175" t="str">
        <f t="shared" si="3"/>
        <v xml:space="preserve"> </v>
      </c>
      <c r="AN39" s="176" t="str">
        <f>IF(AJ39=0," ",VLOOKUP(AJ39,PROTOKOL!$A:$E,5,FALSE))</f>
        <v xml:space="preserve"> </v>
      </c>
      <c r="AO39" s="212" t="str">
        <f t="shared" si="180"/>
        <v xml:space="preserve"> </v>
      </c>
      <c r="AP39" s="176">
        <f t="shared" si="65"/>
        <v>0</v>
      </c>
      <c r="AQ39" s="177" t="str">
        <f t="shared" si="66"/>
        <v xml:space="preserve"> </v>
      </c>
      <c r="AS39" s="173">
        <v>6</v>
      </c>
      <c r="AT39" s="229"/>
      <c r="AU39" s="174" t="str">
        <f>IF(AW39=0," ",VLOOKUP(AW39,PROTOKOL!$A:$F,6,FALSE))</f>
        <v xml:space="preserve"> </v>
      </c>
      <c r="AV39" s="43"/>
      <c r="AW39" s="43"/>
      <c r="AX39" s="43"/>
      <c r="AY39" s="42" t="str">
        <f>IF(AW39=0," ",(VLOOKUP(AW39,PROTOKOL!$A$1:$E$29,2,FALSE))*AX39)</f>
        <v xml:space="preserve"> </v>
      </c>
      <c r="AZ39" s="175" t="str">
        <f t="shared" si="4"/>
        <v xml:space="preserve"> </v>
      </c>
      <c r="BA39" s="212" t="str">
        <f>IF(AW39=0," ",VLOOKUP(AW39,PROTOKOL!$A:$E,5,FALSE))</f>
        <v xml:space="preserve"> </v>
      </c>
      <c r="BB39" s="176" t="s">
        <v>142</v>
      </c>
      <c r="BC39" s="177" t="str">
        <f t="shared" si="168"/>
        <v xml:space="preserve"> </v>
      </c>
      <c r="BD39" s="217" t="str">
        <f>IF(BF39=0," ",VLOOKUP(BF39,PROTOKOL!$A:$F,6,FALSE))</f>
        <v xml:space="preserve"> </v>
      </c>
      <c r="BE39" s="43"/>
      <c r="BF39" s="43"/>
      <c r="BG39" s="43"/>
      <c r="BH39" s="91" t="str">
        <f>IF(BF39=0," ",(VLOOKUP(BF39,PROTOKOL!$A$1:$E$29,2,FALSE))*BG39)</f>
        <v xml:space="preserve"> </v>
      </c>
      <c r="BI39" s="175" t="str">
        <f t="shared" si="5"/>
        <v xml:space="preserve"> </v>
      </c>
      <c r="BJ39" s="176" t="str">
        <f>IF(BF39=0," ",VLOOKUP(BF39,PROTOKOL!$A:$E,5,FALSE))</f>
        <v xml:space="preserve"> </v>
      </c>
      <c r="BK39" s="212" t="str">
        <f t="shared" si="181"/>
        <v xml:space="preserve"> </v>
      </c>
      <c r="BL39" s="176">
        <f t="shared" si="67"/>
        <v>0</v>
      </c>
      <c r="BM39" s="177" t="str">
        <f t="shared" si="68"/>
        <v xml:space="preserve"> </v>
      </c>
      <c r="BO39" s="173">
        <v>6</v>
      </c>
      <c r="BP39" s="229"/>
      <c r="BQ39" s="174" t="str">
        <f>IF(BS39=0," ",VLOOKUP(BS39,PROTOKOL!$A:$F,6,FALSE))</f>
        <v>KOKU TESTİ</v>
      </c>
      <c r="BR39" s="43">
        <v>1</v>
      </c>
      <c r="BS39" s="43">
        <v>17</v>
      </c>
      <c r="BT39" s="43">
        <v>2</v>
      </c>
      <c r="BU39" s="42">
        <f>IF(BS39=0," ",(VLOOKUP(BS39,PROTOKOL!$A$1:$E$29,2,FALSE))*BT39)</f>
        <v>0</v>
      </c>
      <c r="BV39" s="175">
        <f t="shared" si="6"/>
        <v>1</v>
      </c>
      <c r="BW39" s="212" t="e">
        <f>IF(BS39=0," ",VLOOKUP(BS39,PROTOKOL!$A:$E,5,FALSE))</f>
        <v>#DIV/0!</v>
      </c>
      <c r="BX39" s="176" t="s">
        <v>142</v>
      </c>
      <c r="BY39" s="177" t="e">
        <f>IF(BS39=0," ",(BW39*BV39))/7.5*2</f>
        <v>#DIV/0!</v>
      </c>
      <c r="BZ39" s="217" t="str">
        <f>IF(CB39=0," ",VLOOKUP(CB39,PROTOKOL!$A:$F,6,FALSE))</f>
        <v xml:space="preserve"> </v>
      </c>
      <c r="CA39" s="43"/>
      <c r="CB39" s="43"/>
      <c r="CC39" s="43"/>
      <c r="CD39" s="91" t="str">
        <f>IF(CB39=0," ",(VLOOKUP(CB39,PROTOKOL!$A$1:$E$29,2,FALSE))*CC39)</f>
        <v xml:space="preserve"> </v>
      </c>
      <c r="CE39" s="175" t="str">
        <f t="shared" si="7"/>
        <v xml:space="preserve"> </v>
      </c>
      <c r="CF39" s="176" t="str">
        <f>IF(CB39=0," ",VLOOKUP(CB39,PROTOKOL!$A:$E,5,FALSE))</f>
        <v xml:space="preserve"> </v>
      </c>
      <c r="CG39" s="212" t="str">
        <f t="shared" si="207"/>
        <v xml:space="preserve"> </v>
      </c>
      <c r="CH39" s="176">
        <f t="shared" si="70"/>
        <v>0</v>
      </c>
      <c r="CI39" s="177" t="str">
        <f t="shared" si="71"/>
        <v xml:space="preserve"> </v>
      </c>
      <c r="CK39" s="173">
        <v>6</v>
      </c>
      <c r="CL39" s="229"/>
      <c r="CM39" s="174" t="str">
        <f>IF(CO39=0," ",VLOOKUP(CO39,PROTOKOL!$A:$F,6,FALSE))</f>
        <v xml:space="preserve"> </v>
      </c>
      <c r="CN39" s="43"/>
      <c r="CO39" s="43"/>
      <c r="CP39" s="43"/>
      <c r="CQ39" s="42" t="str">
        <f>IF(CO39=0," ",(VLOOKUP(CO39,PROTOKOL!$A$1:$E$29,2,FALSE))*CP39)</f>
        <v xml:space="preserve"> </v>
      </c>
      <c r="CR39" s="175" t="str">
        <f t="shared" si="8"/>
        <v xml:space="preserve"> </v>
      </c>
      <c r="CS39" s="212" t="str">
        <f>IF(CO39=0," ",VLOOKUP(CO39,PROTOKOL!$A:$E,5,FALSE))</f>
        <v xml:space="preserve"> </v>
      </c>
      <c r="CT39" s="176" t="s">
        <v>142</v>
      </c>
      <c r="CU39" s="177" t="str">
        <f t="shared" si="171"/>
        <v xml:space="preserve"> </v>
      </c>
      <c r="CV39" s="217" t="str">
        <f>IF(CX39=0," ",VLOOKUP(CX39,PROTOKOL!$A:$F,6,FALSE))</f>
        <v xml:space="preserve"> </v>
      </c>
      <c r="CW39" s="43"/>
      <c r="CX39" s="43"/>
      <c r="CY39" s="43"/>
      <c r="CZ39" s="91" t="str">
        <f>IF(CX39=0," ",(VLOOKUP(CX39,PROTOKOL!$A$1:$E$29,2,FALSE))*CY39)</f>
        <v xml:space="preserve"> </v>
      </c>
      <c r="DA39" s="175" t="str">
        <f t="shared" si="9"/>
        <v xml:space="preserve"> </v>
      </c>
      <c r="DB39" s="176" t="str">
        <f>IF(CX39=0," ",VLOOKUP(CX39,PROTOKOL!$A:$E,5,FALSE))</f>
        <v xml:space="preserve"> </v>
      </c>
      <c r="DC39" s="212" t="str">
        <f t="shared" si="182"/>
        <v xml:space="preserve"> </v>
      </c>
      <c r="DD39" s="176">
        <f t="shared" si="73"/>
        <v>0</v>
      </c>
      <c r="DE39" s="177" t="str">
        <f t="shared" si="74"/>
        <v xml:space="preserve"> </v>
      </c>
      <c r="DG39" s="173">
        <v>6</v>
      </c>
      <c r="DH39" s="229"/>
      <c r="DI39" s="174" t="str">
        <f>IF(DK39=0," ",VLOOKUP(DK39,PROTOKOL!$A:$F,6,FALSE))</f>
        <v xml:space="preserve"> </v>
      </c>
      <c r="DJ39" s="43"/>
      <c r="DK39" s="43"/>
      <c r="DL39" s="43"/>
      <c r="DM39" s="42" t="str">
        <f>IF(DK39=0," ",(VLOOKUP(DK39,PROTOKOL!$A$1:$E$29,2,FALSE))*DL39)</f>
        <v xml:space="preserve"> </v>
      </c>
      <c r="DN39" s="175" t="str">
        <f t="shared" si="10"/>
        <v xml:space="preserve"> </v>
      </c>
      <c r="DO39" s="212" t="str">
        <f>IF(DK39=0," ",VLOOKUP(DK39,PROTOKOL!$A:$E,5,FALSE))</f>
        <v xml:space="preserve"> </v>
      </c>
      <c r="DP39" s="176" t="s">
        <v>142</v>
      </c>
      <c r="DQ39" s="177" t="str">
        <f t="shared" si="75"/>
        <v xml:space="preserve"> </v>
      </c>
      <c r="DR39" s="217" t="str">
        <f>IF(DT39=0," ",VLOOKUP(DT39,PROTOKOL!$A:$F,6,FALSE))</f>
        <v xml:space="preserve"> </v>
      </c>
      <c r="DS39" s="43"/>
      <c r="DT39" s="43"/>
      <c r="DU39" s="43"/>
      <c r="DV39" s="91" t="str">
        <f>IF(DT39=0," ",(VLOOKUP(DT39,PROTOKOL!$A$1:$E$29,2,FALSE))*DU39)</f>
        <v xml:space="preserve"> </v>
      </c>
      <c r="DW39" s="175" t="str">
        <f t="shared" si="11"/>
        <v xml:space="preserve"> </v>
      </c>
      <c r="DX39" s="176" t="str">
        <f>IF(DT39=0," ",VLOOKUP(DT39,PROTOKOL!$A:$E,5,FALSE))</f>
        <v xml:space="preserve"> </v>
      </c>
      <c r="DY39" s="212" t="str">
        <f t="shared" si="183"/>
        <v xml:space="preserve"> </v>
      </c>
      <c r="DZ39" s="176">
        <f t="shared" si="77"/>
        <v>0</v>
      </c>
      <c r="EA39" s="177" t="str">
        <f t="shared" si="78"/>
        <v xml:space="preserve"> </v>
      </c>
      <c r="EC39" s="173">
        <v>6</v>
      </c>
      <c r="ED39" s="229"/>
      <c r="EE39" s="174" t="str">
        <f>IF(EG39=0," ",VLOOKUP(EG39,PROTOKOL!$A:$F,6,FALSE))</f>
        <v xml:space="preserve"> </v>
      </c>
      <c r="EF39" s="43"/>
      <c r="EG39" s="43"/>
      <c r="EH39" s="43"/>
      <c r="EI39" s="42" t="str">
        <f>IF(EG39=0," ",(VLOOKUP(EG39,PROTOKOL!$A$1:$E$29,2,FALSE))*EH39)</f>
        <v xml:space="preserve"> </v>
      </c>
      <c r="EJ39" s="175" t="str">
        <f t="shared" si="12"/>
        <v xml:space="preserve"> </v>
      </c>
      <c r="EK39" s="212" t="str">
        <f>IF(EG39=0," ",VLOOKUP(EG39,PROTOKOL!$A:$E,5,FALSE))</f>
        <v xml:space="preserve"> </v>
      </c>
      <c r="EL39" s="176" t="s">
        <v>142</v>
      </c>
      <c r="EM39" s="177" t="str">
        <f t="shared" si="79"/>
        <v xml:space="preserve"> </v>
      </c>
      <c r="EN39" s="217" t="str">
        <f>IF(EP39=0," ",VLOOKUP(EP39,PROTOKOL!$A:$F,6,FALSE))</f>
        <v xml:space="preserve"> </v>
      </c>
      <c r="EO39" s="43"/>
      <c r="EP39" s="43"/>
      <c r="EQ39" s="43"/>
      <c r="ER39" s="91" t="str">
        <f>IF(EP39=0," ",(VLOOKUP(EP39,PROTOKOL!$A$1:$E$29,2,FALSE))*EQ39)</f>
        <v xml:space="preserve"> </v>
      </c>
      <c r="ES39" s="175" t="str">
        <f t="shared" si="13"/>
        <v xml:space="preserve"> </v>
      </c>
      <c r="ET39" s="176" t="str">
        <f>IF(EP39=0," ",VLOOKUP(EP39,PROTOKOL!$A:$E,5,FALSE))</f>
        <v xml:space="preserve"> </v>
      </c>
      <c r="EU39" s="212" t="str">
        <f t="shared" si="184"/>
        <v xml:space="preserve"> </v>
      </c>
      <c r="EV39" s="176">
        <f t="shared" si="81"/>
        <v>0</v>
      </c>
      <c r="EW39" s="177" t="str">
        <f t="shared" si="82"/>
        <v xml:space="preserve"> </v>
      </c>
      <c r="EY39" s="173">
        <v>6</v>
      </c>
      <c r="EZ39" s="229"/>
      <c r="FA39" s="174" t="str">
        <f>IF(FC39=0," ",VLOOKUP(FC39,PROTOKOL!$A:$F,6,FALSE))</f>
        <v xml:space="preserve"> </v>
      </c>
      <c r="FB39" s="43"/>
      <c r="FC39" s="43"/>
      <c r="FD39" s="43"/>
      <c r="FE39" s="42" t="str">
        <f>IF(FC39=0," ",(VLOOKUP(FC39,PROTOKOL!$A$1:$E$29,2,FALSE))*FD39)</f>
        <v xml:space="preserve"> </v>
      </c>
      <c r="FF39" s="175" t="str">
        <f t="shared" si="14"/>
        <v xml:space="preserve"> </v>
      </c>
      <c r="FG39" s="212" t="str">
        <f>IF(FC39=0," ",VLOOKUP(FC39,PROTOKOL!$A:$E,5,FALSE))</f>
        <v xml:space="preserve"> </v>
      </c>
      <c r="FH39" s="176" t="s">
        <v>142</v>
      </c>
      <c r="FI39" s="177" t="str">
        <f t="shared" si="83"/>
        <v xml:space="preserve"> </v>
      </c>
      <c r="FJ39" s="217" t="str">
        <f>IF(FL39=0," ",VLOOKUP(FL39,PROTOKOL!$A:$F,6,FALSE))</f>
        <v xml:space="preserve"> </v>
      </c>
      <c r="FK39" s="43"/>
      <c r="FL39" s="43"/>
      <c r="FM39" s="43"/>
      <c r="FN39" s="91" t="str">
        <f>IF(FL39=0," ",(VLOOKUP(FL39,PROTOKOL!$A$1:$E$29,2,FALSE))*FM39)</f>
        <v xml:space="preserve"> </v>
      </c>
      <c r="FO39" s="175" t="str">
        <f t="shared" si="15"/>
        <v xml:space="preserve"> </v>
      </c>
      <c r="FP39" s="176" t="str">
        <f>IF(FL39=0," ",VLOOKUP(FL39,PROTOKOL!$A:$E,5,FALSE))</f>
        <v xml:space="preserve"> </v>
      </c>
      <c r="FQ39" s="212" t="str">
        <f t="shared" si="185"/>
        <v xml:space="preserve"> </v>
      </c>
      <c r="FR39" s="176">
        <f t="shared" si="85"/>
        <v>0</v>
      </c>
      <c r="FS39" s="177" t="str">
        <f t="shared" si="86"/>
        <v xml:space="preserve"> </v>
      </c>
      <c r="FU39" s="173">
        <v>6</v>
      </c>
      <c r="FV39" s="229"/>
      <c r="FW39" s="174" t="str">
        <f>IF(FY39=0," ",VLOOKUP(FY39,PROTOKOL!$A:$F,6,FALSE))</f>
        <v xml:space="preserve"> </v>
      </c>
      <c r="FX39" s="43"/>
      <c r="FY39" s="43"/>
      <c r="FZ39" s="43"/>
      <c r="GA39" s="42" t="str">
        <f>IF(FY39=0," ",(VLOOKUP(FY39,PROTOKOL!$A$1:$E$29,2,FALSE))*FZ39)</f>
        <v xml:space="preserve"> </v>
      </c>
      <c r="GB39" s="175" t="str">
        <f t="shared" si="16"/>
        <v xml:space="preserve"> </v>
      </c>
      <c r="GC39" s="212" t="str">
        <f>IF(FY39=0," ",VLOOKUP(FY39,PROTOKOL!$A:$E,5,FALSE))</f>
        <v xml:space="preserve"> </v>
      </c>
      <c r="GD39" s="176" t="s">
        <v>142</v>
      </c>
      <c r="GE39" s="177" t="str">
        <f t="shared" si="87"/>
        <v xml:space="preserve"> </v>
      </c>
      <c r="GF39" s="217" t="str">
        <f>IF(GH39=0," ",VLOOKUP(GH39,PROTOKOL!$A:$F,6,FALSE))</f>
        <v xml:space="preserve"> </v>
      </c>
      <c r="GG39" s="43"/>
      <c r="GH39" s="43"/>
      <c r="GI39" s="43"/>
      <c r="GJ39" s="91" t="str">
        <f>IF(GH39=0," ",(VLOOKUP(GH39,PROTOKOL!$A$1:$E$29,2,FALSE))*GI39)</f>
        <v xml:space="preserve"> </v>
      </c>
      <c r="GK39" s="175" t="str">
        <f t="shared" si="17"/>
        <v xml:space="preserve"> </v>
      </c>
      <c r="GL39" s="176" t="str">
        <f>IF(GH39=0," ",VLOOKUP(GH39,PROTOKOL!$A:$E,5,FALSE))</f>
        <v xml:space="preserve"> </v>
      </c>
      <c r="GM39" s="212" t="str">
        <f t="shared" si="186"/>
        <v xml:space="preserve"> </v>
      </c>
      <c r="GN39" s="176">
        <f t="shared" si="89"/>
        <v>0</v>
      </c>
      <c r="GO39" s="177" t="str">
        <f t="shared" si="90"/>
        <v xml:space="preserve"> </v>
      </c>
      <c r="GQ39" s="173">
        <v>6</v>
      </c>
      <c r="GR39" s="229"/>
      <c r="GS39" s="174" t="str">
        <f>IF(GU39=0," ",VLOOKUP(GU39,PROTOKOL!$A:$F,6,FALSE))</f>
        <v xml:space="preserve"> </v>
      </c>
      <c r="GT39" s="43"/>
      <c r="GU39" s="43"/>
      <c r="GV39" s="43"/>
      <c r="GW39" s="42" t="str">
        <f>IF(GU39=0," ",(VLOOKUP(GU39,PROTOKOL!$A$1:$E$29,2,FALSE))*GV39)</f>
        <v xml:space="preserve"> </v>
      </c>
      <c r="GX39" s="175" t="str">
        <f t="shared" si="18"/>
        <v xml:space="preserve"> </v>
      </c>
      <c r="GY39" s="212" t="str">
        <f>IF(GU39=0," ",VLOOKUP(GU39,PROTOKOL!$A:$E,5,FALSE))</f>
        <v xml:space="preserve"> </v>
      </c>
      <c r="GZ39" s="176" t="s">
        <v>142</v>
      </c>
      <c r="HA39" s="177" t="str">
        <f t="shared" si="91"/>
        <v xml:space="preserve"> </v>
      </c>
      <c r="HB39" s="217" t="str">
        <f>IF(HD39=0," ",VLOOKUP(HD39,PROTOKOL!$A:$F,6,FALSE))</f>
        <v xml:space="preserve"> </v>
      </c>
      <c r="HC39" s="43"/>
      <c r="HD39" s="43"/>
      <c r="HE39" s="43"/>
      <c r="HF39" s="91" t="str">
        <f>IF(HD39=0," ",(VLOOKUP(HD39,PROTOKOL!$A$1:$E$29,2,FALSE))*HE39)</f>
        <v xml:space="preserve"> </v>
      </c>
      <c r="HG39" s="175" t="str">
        <f t="shared" si="19"/>
        <v xml:space="preserve"> </v>
      </c>
      <c r="HH39" s="176" t="str">
        <f>IF(HD39=0," ",VLOOKUP(HD39,PROTOKOL!$A:$E,5,FALSE))</f>
        <v xml:space="preserve"> </v>
      </c>
      <c r="HI39" s="212" t="str">
        <f t="shared" si="187"/>
        <v xml:space="preserve"> </v>
      </c>
      <c r="HJ39" s="176">
        <f t="shared" si="92"/>
        <v>0</v>
      </c>
      <c r="HK39" s="177" t="str">
        <f t="shared" si="93"/>
        <v xml:space="preserve"> </v>
      </c>
      <c r="HM39" s="173">
        <v>6</v>
      </c>
      <c r="HN39" s="229"/>
      <c r="HO39" s="174" t="str">
        <f>IF(HQ39=0," ",VLOOKUP(HQ39,PROTOKOL!$A:$F,6,FALSE))</f>
        <v xml:space="preserve"> </v>
      </c>
      <c r="HP39" s="43"/>
      <c r="HQ39" s="43"/>
      <c r="HR39" s="43"/>
      <c r="HS39" s="42" t="str">
        <f>IF(HQ39=0," ",(VLOOKUP(HQ39,PROTOKOL!$A$1:$E$29,2,FALSE))*HR39)</f>
        <v xml:space="preserve"> </v>
      </c>
      <c r="HT39" s="175" t="str">
        <f t="shared" si="20"/>
        <v xml:space="preserve"> </v>
      </c>
      <c r="HU39" s="212" t="str">
        <f>IF(HQ39=0," ",VLOOKUP(HQ39,PROTOKOL!$A:$E,5,FALSE))</f>
        <v xml:space="preserve"> </v>
      </c>
      <c r="HV39" s="176" t="s">
        <v>142</v>
      </c>
      <c r="HW39" s="177" t="str">
        <f t="shared" si="94"/>
        <v xml:space="preserve"> </v>
      </c>
      <c r="HX39" s="217" t="str">
        <f>IF(HZ39=0," ",VLOOKUP(HZ39,PROTOKOL!$A:$F,6,FALSE))</f>
        <v xml:space="preserve"> </v>
      </c>
      <c r="HY39" s="43"/>
      <c r="HZ39" s="43"/>
      <c r="IA39" s="43"/>
      <c r="IB39" s="91" t="str">
        <f>IF(HZ39=0," ",(VLOOKUP(HZ39,PROTOKOL!$A$1:$E$29,2,FALSE))*IA39)</f>
        <v xml:space="preserve"> </v>
      </c>
      <c r="IC39" s="175" t="str">
        <f t="shared" si="21"/>
        <v xml:space="preserve"> </v>
      </c>
      <c r="ID39" s="176" t="str">
        <f>IF(HZ39=0," ",VLOOKUP(HZ39,PROTOKOL!$A:$E,5,FALSE))</f>
        <v xml:space="preserve"> </v>
      </c>
      <c r="IE39" s="212" t="str">
        <f t="shared" si="208"/>
        <v xml:space="preserve"> </v>
      </c>
      <c r="IF39" s="176">
        <f t="shared" si="96"/>
        <v>0</v>
      </c>
      <c r="IG39" s="177" t="str">
        <f t="shared" si="97"/>
        <v xml:space="preserve"> </v>
      </c>
      <c r="II39" s="173">
        <v>6</v>
      </c>
      <c r="IJ39" s="229"/>
      <c r="IK39" s="174" t="str">
        <f>IF(IM39=0," ",VLOOKUP(IM39,PROTOKOL!$A:$F,6,FALSE))</f>
        <v xml:space="preserve"> </v>
      </c>
      <c r="IL39" s="43"/>
      <c r="IM39" s="43"/>
      <c r="IN39" s="43"/>
      <c r="IO39" s="42" t="str">
        <f>IF(IM39=0," ",(VLOOKUP(IM39,PROTOKOL!$A$1:$E$29,2,FALSE))*IN39)</f>
        <v xml:space="preserve"> </v>
      </c>
      <c r="IP39" s="175" t="str">
        <f t="shared" si="22"/>
        <v xml:space="preserve"> </v>
      </c>
      <c r="IQ39" s="212" t="str">
        <f>IF(IM39=0," ",VLOOKUP(IM39,PROTOKOL!$A:$E,5,FALSE))</f>
        <v xml:space="preserve"> </v>
      </c>
      <c r="IR39" s="176" t="s">
        <v>142</v>
      </c>
      <c r="IS39" s="177" t="str">
        <f t="shared" si="98"/>
        <v xml:space="preserve"> </v>
      </c>
      <c r="IT39" s="217" t="str">
        <f>IF(IV39=0," ",VLOOKUP(IV39,PROTOKOL!$A:$F,6,FALSE))</f>
        <v xml:space="preserve"> </v>
      </c>
      <c r="IU39" s="43"/>
      <c r="IV39" s="43"/>
      <c r="IW39" s="43"/>
      <c r="IX39" s="91" t="str">
        <f>IF(IV39=0," ",(VLOOKUP(IV39,PROTOKOL!$A$1:$E$29,2,FALSE))*IW39)</f>
        <v xml:space="preserve"> </v>
      </c>
      <c r="IY39" s="175" t="str">
        <f t="shared" si="23"/>
        <v xml:space="preserve"> </v>
      </c>
      <c r="IZ39" s="176" t="str">
        <f>IF(IV39=0," ",VLOOKUP(IV39,PROTOKOL!$A:$E,5,FALSE))</f>
        <v xml:space="preserve"> </v>
      </c>
      <c r="JA39" s="212" t="str">
        <f t="shared" si="188"/>
        <v xml:space="preserve"> </v>
      </c>
      <c r="JB39" s="176">
        <f t="shared" si="100"/>
        <v>0</v>
      </c>
      <c r="JC39" s="177" t="str">
        <f t="shared" si="101"/>
        <v xml:space="preserve"> </v>
      </c>
      <c r="JE39" s="173">
        <v>6</v>
      </c>
      <c r="JF39" s="229"/>
      <c r="JG39" s="174" t="str">
        <f>IF(JI39=0," ",VLOOKUP(JI39,PROTOKOL!$A:$F,6,FALSE))</f>
        <v xml:space="preserve"> </v>
      </c>
      <c r="JH39" s="43"/>
      <c r="JI39" s="43"/>
      <c r="JJ39" s="43"/>
      <c r="JK39" s="42" t="str">
        <f>IF(JI39=0," ",(VLOOKUP(JI39,PROTOKOL!$A$1:$E$29,2,FALSE))*JJ39)</f>
        <v xml:space="preserve"> </v>
      </c>
      <c r="JL39" s="175" t="str">
        <f t="shared" si="24"/>
        <v xml:space="preserve"> </v>
      </c>
      <c r="JM39" s="212" t="str">
        <f>IF(JI39=0," ",VLOOKUP(JI39,PROTOKOL!$A:$E,5,FALSE))</f>
        <v xml:space="preserve"> </v>
      </c>
      <c r="JN39" s="176" t="s">
        <v>142</v>
      </c>
      <c r="JO39" s="177" t="str">
        <f t="shared" si="102"/>
        <v xml:space="preserve"> </v>
      </c>
      <c r="JP39" s="217" t="str">
        <f>IF(JR39=0," ",VLOOKUP(JR39,PROTOKOL!$A:$F,6,FALSE))</f>
        <v xml:space="preserve"> </v>
      </c>
      <c r="JQ39" s="43"/>
      <c r="JR39" s="43"/>
      <c r="JS39" s="43"/>
      <c r="JT39" s="91" t="str">
        <f>IF(JR39=0," ",(VLOOKUP(JR39,PROTOKOL!$A$1:$E$29,2,FALSE))*JS39)</f>
        <v xml:space="preserve"> </v>
      </c>
      <c r="JU39" s="175" t="str">
        <f t="shared" si="25"/>
        <v xml:space="preserve"> </v>
      </c>
      <c r="JV39" s="176" t="str">
        <f>IF(JR39=0," ",VLOOKUP(JR39,PROTOKOL!$A:$E,5,FALSE))</f>
        <v xml:space="preserve"> </v>
      </c>
      <c r="JW39" s="212" t="str">
        <f t="shared" si="189"/>
        <v xml:space="preserve"> </v>
      </c>
      <c r="JX39" s="176">
        <f t="shared" si="104"/>
        <v>0</v>
      </c>
      <c r="JY39" s="177" t="str">
        <f t="shared" si="105"/>
        <v xml:space="preserve"> </v>
      </c>
      <c r="KA39" s="173">
        <v>6</v>
      </c>
      <c r="KB39" s="229"/>
      <c r="KC39" s="174" t="str">
        <f>IF(KE39=0," ",VLOOKUP(KE39,PROTOKOL!$A:$F,6,FALSE))</f>
        <v xml:space="preserve"> </v>
      </c>
      <c r="KD39" s="43"/>
      <c r="KE39" s="43"/>
      <c r="KF39" s="43"/>
      <c r="KG39" s="42" t="str">
        <f>IF(KE39=0," ",(VLOOKUP(KE39,PROTOKOL!$A$1:$E$29,2,FALSE))*KF39)</f>
        <v xml:space="preserve"> </v>
      </c>
      <c r="KH39" s="175" t="str">
        <f t="shared" si="26"/>
        <v xml:space="preserve"> </v>
      </c>
      <c r="KI39" s="212" t="str">
        <f>IF(KE39=0," ",VLOOKUP(KE39,PROTOKOL!$A:$E,5,FALSE))</f>
        <v xml:space="preserve"> </v>
      </c>
      <c r="KJ39" s="176" t="s">
        <v>142</v>
      </c>
      <c r="KK39" s="177" t="str">
        <f t="shared" si="173"/>
        <v xml:space="preserve"> </v>
      </c>
      <c r="KL39" s="217" t="str">
        <f>IF(KN39=0," ",VLOOKUP(KN39,PROTOKOL!$A:$F,6,FALSE))</f>
        <v xml:space="preserve"> </v>
      </c>
      <c r="KM39" s="43"/>
      <c r="KN39" s="43"/>
      <c r="KO39" s="43"/>
      <c r="KP39" s="91" t="str">
        <f>IF(KN39=0," ",(VLOOKUP(KN39,PROTOKOL!$A$1:$E$29,2,FALSE))*KO39)</f>
        <v xml:space="preserve"> </v>
      </c>
      <c r="KQ39" s="175" t="str">
        <f t="shared" si="27"/>
        <v xml:space="preserve"> </v>
      </c>
      <c r="KR39" s="176" t="str">
        <f>IF(KN39=0," ",VLOOKUP(KN39,PROTOKOL!$A:$E,5,FALSE))</f>
        <v xml:space="preserve"> </v>
      </c>
      <c r="KS39" s="212" t="str">
        <f t="shared" si="190"/>
        <v xml:space="preserve"> </v>
      </c>
      <c r="KT39" s="176">
        <f t="shared" si="106"/>
        <v>0</v>
      </c>
      <c r="KU39" s="177" t="str">
        <f t="shared" si="107"/>
        <v xml:space="preserve"> </v>
      </c>
      <c r="KW39" s="173">
        <v>6</v>
      </c>
      <c r="KX39" s="229"/>
      <c r="KY39" s="174" t="str">
        <f>IF(LA39=0," ",VLOOKUP(LA39,PROTOKOL!$A:$F,6,FALSE))</f>
        <v xml:space="preserve"> </v>
      </c>
      <c r="KZ39" s="43"/>
      <c r="LA39" s="43"/>
      <c r="LB39" s="43"/>
      <c r="LC39" s="42" t="str">
        <f>IF(LA39=0," ",(VLOOKUP(LA39,PROTOKOL!$A$1:$E$29,2,FALSE))*LB39)</f>
        <v xml:space="preserve"> </v>
      </c>
      <c r="LD39" s="175" t="str">
        <f t="shared" si="28"/>
        <v xml:space="preserve"> </v>
      </c>
      <c r="LE39" s="212" t="str">
        <f>IF(LA39=0," ",VLOOKUP(LA39,PROTOKOL!$A:$E,5,FALSE))</f>
        <v xml:space="preserve"> </v>
      </c>
      <c r="LF39" s="176" t="s">
        <v>142</v>
      </c>
      <c r="LG39" s="177" t="str">
        <f t="shared" si="108"/>
        <v xml:space="preserve"> </v>
      </c>
      <c r="LH39" s="217" t="str">
        <f>IF(LJ39=0," ",VLOOKUP(LJ39,PROTOKOL!$A:$F,6,FALSE))</f>
        <v xml:space="preserve"> </v>
      </c>
      <c r="LI39" s="43"/>
      <c r="LJ39" s="43"/>
      <c r="LK39" s="43"/>
      <c r="LL39" s="91" t="str">
        <f>IF(LJ39=0," ",(VLOOKUP(LJ39,PROTOKOL!$A$1:$E$29,2,FALSE))*LK39)</f>
        <v xml:space="preserve"> </v>
      </c>
      <c r="LM39" s="175" t="str">
        <f t="shared" si="29"/>
        <v xml:space="preserve"> </v>
      </c>
      <c r="LN39" s="176" t="str">
        <f>IF(LJ39=0," ",VLOOKUP(LJ39,PROTOKOL!$A:$E,5,FALSE))</f>
        <v xml:space="preserve"> </v>
      </c>
      <c r="LO39" s="212" t="str">
        <f t="shared" si="191"/>
        <v xml:space="preserve"> </v>
      </c>
      <c r="LP39" s="176">
        <f t="shared" si="110"/>
        <v>0</v>
      </c>
      <c r="LQ39" s="177" t="str">
        <f t="shared" si="111"/>
        <v xml:space="preserve"> </v>
      </c>
      <c r="LS39" s="173">
        <v>6</v>
      </c>
      <c r="LT39" s="229"/>
      <c r="LU39" s="174" t="str">
        <f>IF(LW39=0," ",VLOOKUP(LW39,PROTOKOL!$A:$F,6,FALSE))</f>
        <v xml:space="preserve"> </v>
      </c>
      <c r="LV39" s="43"/>
      <c r="LW39" s="43"/>
      <c r="LX39" s="43"/>
      <c r="LY39" s="42" t="str">
        <f>IF(LW39=0," ",(VLOOKUP(LW39,PROTOKOL!$A$1:$E$29,2,FALSE))*LX39)</f>
        <v xml:space="preserve"> </v>
      </c>
      <c r="LZ39" s="175" t="str">
        <f t="shared" si="30"/>
        <v xml:space="preserve"> </v>
      </c>
      <c r="MA39" s="212" t="str">
        <f>IF(LW39=0," ",VLOOKUP(LW39,PROTOKOL!$A:$E,5,FALSE))</f>
        <v xml:space="preserve"> </v>
      </c>
      <c r="MB39" s="176" t="s">
        <v>142</v>
      </c>
      <c r="MC39" s="177" t="str">
        <f t="shared" si="175"/>
        <v xml:space="preserve"> </v>
      </c>
      <c r="MD39" s="217" t="str">
        <f>IF(MF39=0," ",VLOOKUP(MF39,PROTOKOL!$A:$F,6,FALSE))</f>
        <v xml:space="preserve"> </v>
      </c>
      <c r="ME39" s="43"/>
      <c r="MF39" s="43"/>
      <c r="MG39" s="43"/>
      <c r="MH39" s="91" t="str">
        <f>IF(MF39=0," ",(VLOOKUP(MF39,PROTOKOL!$A$1:$E$29,2,FALSE))*MG39)</f>
        <v xml:space="preserve"> </v>
      </c>
      <c r="MI39" s="175" t="str">
        <f t="shared" si="31"/>
        <v xml:space="preserve"> </v>
      </c>
      <c r="MJ39" s="176" t="str">
        <f>IF(MF39=0," ",VLOOKUP(MF39,PROTOKOL!$A:$E,5,FALSE))</f>
        <v xml:space="preserve"> </v>
      </c>
      <c r="MK39" s="212" t="str">
        <f t="shared" si="192"/>
        <v xml:space="preserve"> </v>
      </c>
      <c r="ML39" s="176">
        <f t="shared" si="113"/>
        <v>0</v>
      </c>
      <c r="MM39" s="177" t="str">
        <f t="shared" si="114"/>
        <v xml:space="preserve"> </v>
      </c>
      <c r="MO39" s="173">
        <v>6</v>
      </c>
      <c r="MP39" s="229"/>
      <c r="MQ39" s="174" t="str">
        <f>IF(MS39=0," ",VLOOKUP(MS39,PROTOKOL!$A:$F,6,FALSE))</f>
        <v xml:space="preserve"> </v>
      </c>
      <c r="MR39" s="43"/>
      <c r="MS39" s="43"/>
      <c r="MT39" s="43"/>
      <c r="MU39" s="42" t="str">
        <f>IF(MS39=0," ",(VLOOKUP(MS39,PROTOKOL!$A$1:$E$29,2,FALSE))*MT39)</f>
        <v xml:space="preserve"> </v>
      </c>
      <c r="MV39" s="175" t="str">
        <f t="shared" si="32"/>
        <v xml:space="preserve"> </v>
      </c>
      <c r="MW39" s="212" t="str">
        <f>IF(MS39=0," ",VLOOKUP(MS39,PROTOKOL!$A:$E,5,FALSE))</f>
        <v xml:space="preserve"> </v>
      </c>
      <c r="MX39" s="176" t="s">
        <v>142</v>
      </c>
      <c r="MY39" s="177" t="str">
        <f t="shared" si="115"/>
        <v xml:space="preserve"> </v>
      </c>
      <c r="MZ39" s="217" t="str">
        <f>IF(NB39=0," ",VLOOKUP(NB39,PROTOKOL!$A:$F,6,FALSE))</f>
        <v xml:space="preserve"> </v>
      </c>
      <c r="NA39" s="43"/>
      <c r="NB39" s="43"/>
      <c r="NC39" s="43"/>
      <c r="ND39" s="91" t="str">
        <f>IF(NB39=0," ",(VLOOKUP(NB39,PROTOKOL!$A$1:$E$29,2,FALSE))*NC39)</f>
        <v xml:space="preserve"> </v>
      </c>
      <c r="NE39" s="175" t="str">
        <f t="shared" si="33"/>
        <v xml:space="preserve"> </v>
      </c>
      <c r="NF39" s="176" t="str">
        <f>IF(NB39=0," ",VLOOKUP(NB39,PROTOKOL!$A:$E,5,FALSE))</f>
        <v xml:space="preserve"> </v>
      </c>
      <c r="NG39" s="212" t="str">
        <f t="shared" si="193"/>
        <v xml:space="preserve"> </v>
      </c>
      <c r="NH39" s="176">
        <f t="shared" si="117"/>
        <v>0</v>
      </c>
      <c r="NI39" s="177" t="str">
        <f t="shared" si="118"/>
        <v xml:space="preserve"> </v>
      </c>
      <c r="NK39" s="173">
        <v>6</v>
      </c>
      <c r="NL39" s="229"/>
      <c r="NM39" s="174" t="str">
        <f>IF(NO39=0," ",VLOOKUP(NO39,PROTOKOL!$A:$F,6,FALSE))</f>
        <v xml:space="preserve"> </v>
      </c>
      <c r="NN39" s="43"/>
      <c r="NO39" s="43"/>
      <c r="NP39" s="43"/>
      <c r="NQ39" s="42" t="str">
        <f>IF(NO39=0," ",(VLOOKUP(NO39,PROTOKOL!$A$1:$E$29,2,FALSE))*NP39)</f>
        <v xml:space="preserve"> </v>
      </c>
      <c r="NR39" s="175" t="str">
        <f t="shared" si="34"/>
        <v xml:space="preserve"> </v>
      </c>
      <c r="NS39" s="212" t="str">
        <f>IF(NO39=0," ",VLOOKUP(NO39,PROTOKOL!$A:$E,5,FALSE))</f>
        <v xml:space="preserve"> </v>
      </c>
      <c r="NT39" s="176" t="s">
        <v>142</v>
      </c>
      <c r="NU39" s="177" t="str">
        <f t="shared" si="119"/>
        <v xml:space="preserve"> </v>
      </c>
      <c r="NV39" s="217" t="str">
        <f>IF(NX39=0," ",VLOOKUP(NX39,PROTOKOL!$A:$F,6,FALSE))</f>
        <v xml:space="preserve"> </v>
      </c>
      <c r="NW39" s="43"/>
      <c r="NX39" s="43"/>
      <c r="NY39" s="43"/>
      <c r="NZ39" s="91" t="str">
        <f>IF(NX39=0," ",(VLOOKUP(NX39,PROTOKOL!$A$1:$E$29,2,FALSE))*NY39)</f>
        <v xml:space="preserve"> </v>
      </c>
      <c r="OA39" s="175" t="str">
        <f t="shared" si="35"/>
        <v xml:space="preserve"> </v>
      </c>
      <c r="OB39" s="176" t="str">
        <f>IF(NX39=0," ",VLOOKUP(NX39,PROTOKOL!$A:$E,5,FALSE))</f>
        <v xml:space="preserve"> </v>
      </c>
      <c r="OC39" s="212" t="str">
        <f t="shared" si="194"/>
        <v xml:space="preserve"> </v>
      </c>
      <c r="OD39" s="176">
        <f t="shared" si="120"/>
        <v>0</v>
      </c>
      <c r="OE39" s="177" t="str">
        <f t="shared" si="121"/>
        <v xml:space="preserve"> </v>
      </c>
      <c r="OG39" s="173">
        <v>6</v>
      </c>
      <c r="OH39" s="229"/>
      <c r="OI39" s="174" t="str">
        <f>IF(OK39=0," ",VLOOKUP(OK39,PROTOKOL!$A:$F,6,FALSE))</f>
        <v xml:space="preserve"> </v>
      </c>
      <c r="OJ39" s="43"/>
      <c r="OK39" s="43"/>
      <c r="OL39" s="43"/>
      <c r="OM39" s="42" t="str">
        <f>IF(OK39=0," ",(VLOOKUP(OK39,PROTOKOL!$A$1:$E$29,2,FALSE))*OL39)</f>
        <v xml:space="preserve"> </v>
      </c>
      <c r="ON39" s="175" t="str">
        <f t="shared" si="36"/>
        <v xml:space="preserve"> </v>
      </c>
      <c r="OO39" s="212" t="str">
        <f>IF(OK39=0," ",VLOOKUP(OK39,PROTOKOL!$A:$E,5,FALSE))</f>
        <v xml:space="preserve"> </v>
      </c>
      <c r="OP39" s="176" t="s">
        <v>142</v>
      </c>
      <c r="OQ39" s="177" t="str">
        <f t="shared" si="177"/>
        <v xml:space="preserve"> </v>
      </c>
      <c r="OR39" s="217" t="str">
        <f>IF(OT39=0," ",VLOOKUP(OT39,PROTOKOL!$A:$F,6,FALSE))</f>
        <v xml:space="preserve"> </v>
      </c>
      <c r="OS39" s="43"/>
      <c r="OT39" s="43"/>
      <c r="OU39" s="43"/>
      <c r="OV39" s="91" t="str">
        <f>IF(OT39=0," ",(VLOOKUP(OT39,PROTOKOL!$A$1:$E$29,2,FALSE))*OU39)</f>
        <v xml:space="preserve"> </v>
      </c>
      <c r="OW39" s="175" t="str">
        <f t="shared" si="37"/>
        <v xml:space="preserve"> </v>
      </c>
      <c r="OX39" s="176" t="str">
        <f>IF(OT39=0," ",VLOOKUP(OT39,PROTOKOL!$A:$E,5,FALSE))</f>
        <v xml:space="preserve"> </v>
      </c>
      <c r="OY39" s="212" t="str">
        <f t="shared" si="195"/>
        <v xml:space="preserve"> </v>
      </c>
      <c r="OZ39" s="176">
        <f t="shared" si="123"/>
        <v>0</v>
      </c>
      <c r="PA39" s="177" t="str">
        <f t="shared" si="124"/>
        <v xml:space="preserve"> </v>
      </c>
      <c r="PC39" s="173">
        <v>6</v>
      </c>
      <c r="PD39" s="229"/>
      <c r="PE39" s="174" t="str">
        <f>IF(PG39=0," ",VLOOKUP(PG39,PROTOKOL!$A:$F,6,FALSE))</f>
        <v xml:space="preserve"> </v>
      </c>
      <c r="PF39" s="43"/>
      <c r="PG39" s="43"/>
      <c r="PH39" s="43"/>
      <c r="PI39" s="42" t="str">
        <f>IF(PG39=0," ",(VLOOKUP(PG39,PROTOKOL!$A$1:$E$29,2,FALSE))*PH39)</f>
        <v xml:space="preserve"> </v>
      </c>
      <c r="PJ39" s="175" t="str">
        <f t="shared" si="38"/>
        <v xml:space="preserve"> </v>
      </c>
      <c r="PK39" s="212" t="str">
        <f>IF(PG39=0," ",VLOOKUP(PG39,PROTOKOL!$A:$E,5,FALSE))</f>
        <v xml:space="preserve"> </v>
      </c>
      <c r="PL39" s="176" t="s">
        <v>142</v>
      </c>
      <c r="PM39" s="177" t="str">
        <f t="shared" si="178"/>
        <v xml:space="preserve"> </v>
      </c>
      <c r="PN39" s="217" t="str">
        <f>IF(PP39=0," ",VLOOKUP(PP39,PROTOKOL!$A:$F,6,FALSE))</f>
        <v xml:space="preserve"> </v>
      </c>
      <c r="PO39" s="43"/>
      <c r="PP39" s="43"/>
      <c r="PQ39" s="43"/>
      <c r="PR39" s="91" t="str">
        <f>IF(PP39=0," ",(VLOOKUP(PP39,PROTOKOL!$A$1:$E$29,2,FALSE))*PQ39)</f>
        <v xml:space="preserve"> </v>
      </c>
      <c r="PS39" s="175" t="str">
        <f t="shared" si="39"/>
        <v xml:space="preserve"> </v>
      </c>
      <c r="PT39" s="176" t="str">
        <f>IF(PP39=0," ",VLOOKUP(PP39,PROTOKOL!$A:$E,5,FALSE))</f>
        <v xml:space="preserve"> </v>
      </c>
      <c r="PU39" s="212" t="str">
        <f t="shared" si="196"/>
        <v xml:space="preserve"> </v>
      </c>
      <c r="PV39" s="176">
        <f t="shared" si="126"/>
        <v>0</v>
      </c>
      <c r="PW39" s="177" t="str">
        <f t="shared" si="127"/>
        <v xml:space="preserve"> </v>
      </c>
      <c r="PY39" s="173">
        <v>6</v>
      </c>
      <c r="PZ39" s="229"/>
      <c r="QA39" s="174" t="str">
        <f>IF(QC39=0," ",VLOOKUP(QC39,PROTOKOL!$A:$F,6,FALSE))</f>
        <v xml:space="preserve"> </v>
      </c>
      <c r="QB39" s="43"/>
      <c r="QC39" s="43"/>
      <c r="QD39" s="43"/>
      <c r="QE39" s="42" t="str">
        <f>IF(QC39=0," ",(VLOOKUP(QC39,PROTOKOL!$A$1:$E$29,2,FALSE))*QD39)</f>
        <v xml:space="preserve"> </v>
      </c>
      <c r="QF39" s="175" t="str">
        <f t="shared" si="40"/>
        <v xml:space="preserve"> </v>
      </c>
      <c r="QG39" s="212" t="str">
        <f>IF(QC39=0," ",VLOOKUP(QC39,PROTOKOL!$A:$E,5,FALSE))</f>
        <v xml:space="preserve"> </v>
      </c>
      <c r="QH39" s="176" t="s">
        <v>142</v>
      </c>
      <c r="QI39" s="177" t="str">
        <f t="shared" si="128"/>
        <v xml:space="preserve"> </v>
      </c>
      <c r="QJ39" s="217" t="str">
        <f>IF(QL39=0," ",VLOOKUP(QL39,PROTOKOL!$A:$F,6,FALSE))</f>
        <v xml:space="preserve"> </v>
      </c>
      <c r="QK39" s="43"/>
      <c r="QL39" s="43"/>
      <c r="QM39" s="43"/>
      <c r="QN39" s="91" t="str">
        <f>IF(QL39=0," ",(VLOOKUP(QL39,PROTOKOL!$A$1:$E$29,2,FALSE))*QM39)</f>
        <v xml:space="preserve"> </v>
      </c>
      <c r="QO39" s="175" t="str">
        <f t="shared" si="41"/>
        <v xml:space="preserve"> </v>
      </c>
      <c r="QP39" s="176" t="str">
        <f>IF(QL39=0," ",VLOOKUP(QL39,PROTOKOL!$A:$E,5,FALSE))</f>
        <v xml:space="preserve"> </v>
      </c>
      <c r="QQ39" s="212" t="str">
        <f t="shared" si="197"/>
        <v xml:space="preserve"> </v>
      </c>
      <c r="QR39" s="176">
        <f t="shared" si="130"/>
        <v>0</v>
      </c>
      <c r="QS39" s="177" t="str">
        <f t="shared" si="131"/>
        <v xml:space="preserve"> </v>
      </c>
      <c r="QU39" s="173">
        <v>6</v>
      </c>
      <c r="QV39" s="229"/>
      <c r="QW39" s="174" t="str">
        <f>IF(QY39=0," ",VLOOKUP(QY39,PROTOKOL!$A:$F,6,FALSE))</f>
        <v xml:space="preserve"> </v>
      </c>
      <c r="QX39" s="43"/>
      <c r="QY39" s="43"/>
      <c r="QZ39" s="43"/>
      <c r="RA39" s="42" t="str">
        <f>IF(QY39=0," ",(VLOOKUP(QY39,PROTOKOL!$A$1:$E$29,2,FALSE))*QZ39)</f>
        <v xml:space="preserve"> </v>
      </c>
      <c r="RB39" s="175" t="str">
        <f t="shared" si="42"/>
        <v xml:space="preserve"> </v>
      </c>
      <c r="RC39" s="212" t="str">
        <f>IF(QY39=0," ",VLOOKUP(QY39,PROTOKOL!$A:$E,5,FALSE))</f>
        <v xml:space="preserve"> </v>
      </c>
      <c r="RD39" s="176" t="s">
        <v>142</v>
      </c>
      <c r="RE39" s="177" t="str">
        <f t="shared" si="132"/>
        <v xml:space="preserve"> </v>
      </c>
      <c r="RF39" s="217" t="str">
        <f>IF(RH39=0," ",VLOOKUP(RH39,PROTOKOL!$A:$F,6,FALSE))</f>
        <v xml:space="preserve"> </v>
      </c>
      <c r="RG39" s="43"/>
      <c r="RH39" s="43"/>
      <c r="RI39" s="43"/>
      <c r="RJ39" s="91" t="str">
        <f>IF(RH39=0," ",(VLOOKUP(RH39,PROTOKOL!$A$1:$E$29,2,FALSE))*RI39)</f>
        <v xml:space="preserve"> </v>
      </c>
      <c r="RK39" s="175" t="str">
        <f t="shared" si="43"/>
        <v xml:space="preserve"> </v>
      </c>
      <c r="RL39" s="176" t="str">
        <f>IF(RH39=0," ",VLOOKUP(RH39,PROTOKOL!$A:$E,5,FALSE))</f>
        <v xml:space="preserve"> </v>
      </c>
      <c r="RM39" s="212" t="str">
        <f t="shared" si="198"/>
        <v xml:space="preserve"> </v>
      </c>
      <c r="RN39" s="176">
        <f t="shared" si="134"/>
        <v>0</v>
      </c>
      <c r="RO39" s="177" t="str">
        <f t="shared" si="135"/>
        <v xml:space="preserve"> </v>
      </c>
      <c r="RQ39" s="173">
        <v>6</v>
      </c>
      <c r="RR39" s="229"/>
      <c r="RS39" s="174" t="str">
        <f>IF(RU39=0," ",VLOOKUP(RU39,PROTOKOL!$A:$F,6,FALSE))</f>
        <v xml:space="preserve"> </v>
      </c>
      <c r="RT39" s="43"/>
      <c r="RU39" s="43"/>
      <c r="RV39" s="43"/>
      <c r="RW39" s="42" t="str">
        <f>IF(RU39=0," ",(VLOOKUP(RU39,PROTOKOL!$A$1:$E$29,2,FALSE))*RV39)</f>
        <v xml:space="preserve"> </v>
      </c>
      <c r="RX39" s="175" t="str">
        <f t="shared" si="44"/>
        <v xml:space="preserve"> </v>
      </c>
      <c r="RY39" s="212" t="str">
        <f>IF(RU39=0," ",VLOOKUP(RU39,PROTOKOL!$A:$E,5,FALSE))</f>
        <v xml:space="preserve"> </v>
      </c>
      <c r="RZ39" s="176" t="s">
        <v>142</v>
      </c>
      <c r="SA39" s="177" t="str">
        <f t="shared" si="179"/>
        <v xml:space="preserve"> </v>
      </c>
      <c r="SB39" s="217" t="str">
        <f>IF(SD39=0," ",VLOOKUP(SD39,PROTOKOL!$A:$F,6,FALSE))</f>
        <v xml:space="preserve"> </v>
      </c>
      <c r="SC39" s="43"/>
      <c r="SD39" s="43"/>
      <c r="SE39" s="43"/>
      <c r="SF39" s="91" t="str">
        <f>IF(SD39=0," ",(VLOOKUP(SD39,PROTOKOL!$A$1:$E$29,2,FALSE))*SE39)</f>
        <v xml:space="preserve"> </v>
      </c>
      <c r="SG39" s="175" t="str">
        <f t="shared" si="45"/>
        <v xml:space="preserve"> </v>
      </c>
      <c r="SH39" s="176" t="str">
        <f>IF(SD39=0," ",VLOOKUP(SD39,PROTOKOL!$A:$E,5,FALSE))</f>
        <v xml:space="preserve"> </v>
      </c>
      <c r="SI39" s="212" t="str">
        <f t="shared" si="199"/>
        <v xml:space="preserve"> </v>
      </c>
      <c r="SJ39" s="176">
        <f t="shared" si="137"/>
        <v>0</v>
      </c>
      <c r="SK39" s="177" t="str">
        <f t="shared" si="138"/>
        <v xml:space="preserve"> </v>
      </c>
      <c r="SM39" s="173">
        <v>6</v>
      </c>
      <c r="SN39" s="229"/>
      <c r="SO39" s="174" t="str">
        <f>IF(SQ39=0," ",VLOOKUP(SQ39,PROTOKOL!$A:$F,6,FALSE))</f>
        <v>ÜRÜN KONTROL</v>
      </c>
      <c r="SP39" s="43">
        <v>1</v>
      </c>
      <c r="SQ39" s="43">
        <v>20</v>
      </c>
      <c r="SR39" s="43">
        <v>1.5</v>
      </c>
      <c r="SS39" s="42">
        <f>IF(SQ39=0," ",(VLOOKUP(SQ39,PROTOKOL!$A$1:$E$29,2,FALSE))*SR39)</f>
        <v>0</v>
      </c>
      <c r="ST39" s="175">
        <f t="shared" si="46"/>
        <v>1</v>
      </c>
      <c r="SU39" s="212" t="e">
        <f>IF(SQ39=0," ",VLOOKUP(SQ39,PROTOKOL!$A:$E,5,FALSE))</f>
        <v>#DIV/0!</v>
      </c>
      <c r="SV39" s="176" t="s">
        <v>142</v>
      </c>
      <c r="SW39" s="177" t="e">
        <f>IF(SQ39=0," ",(SU39*ST39))/7.5*1.5</f>
        <v>#DIV/0!</v>
      </c>
      <c r="SX39" s="217" t="str">
        <f>IF(SZ39=0," ",VLOOKUP(SZ39,PROTOKOL!$A:$F,6,FALSE))</f>
        <v xml:space="preserve"> </v>
      </c>
      <c r="SY39" s="43"/>
      <c r="SZ39" s="43"/>
      <c r="TA39" s="43"/>
      <c r="TB39" s="91" t="str">
        <f>IF(SZ39=0," ",(VLOOKUP(SZ39,PROTOKOL!$A$1:$E$29,2,FALSE))*TA39)</f>
        <v xml:space="preserve"> </v>
      </c>
      <c r="TC39" s="175" t="str">
        <f t="shared" si="47"/>
        <v xml:space="preserve"> </v>
      </c>
      <c r="TD39" s="176" t="str">
        <f>IF(SZ39=0," ",VLOOKUP(SZ39,PROTOKOL!$A:$E,5,FALSE))</f>
        <v xml:space="preserve"> </v>
      </c>
      <c r="TE39" s="212" t="str">
        <f t="shared" si="200"/>
        <v xml:space="preserve"> </v>
      </c>
      <c r="TF39" s="176">
        <f t="shared" si="141"/>
        <v>0</v>
      </c>
      <c r="TG39" s="177" t="str">
        <f t="shared" si="142"/>
        <v xml:space="preserve"> </v>
      </c>
      <c r="TI39" s="173">
        <v>6</v>
      </c>
      <c r="TJ39" s="229"/>
      <c r="TK39" s="174" t="str">
        <f>IF(TM39=0," ",VLOOKUP(TM39,PROTOKOL!$A:$F,6,FALSE))</f>
        <v xml:space="preserve"> </v>
      </c>
      <c r="TL39" s="43"/>
      <c r="TM39" s="43"/>
      <c r="TN39" s="43"/>
      <c r="TO39" s="42" t="str">
        <f>IF(TM39=0," ",(VLOOKUP(TM39,PROTOKOL!$A$1:$E$29,2,FALSE))*TN39)</f>
        <v xml:space="preserve"> </v>
      </c>
      <c r="TP39" s="175" t="str">
        <f t="shared" si="48"/>
        <v xml:space="preserve"> </v>
      </c>
      <c r="TQ39" s="212" t="str">
        <f>IF(TM39=0," ",VLOOKUP(TM39,PROTOKOL!$A:$E,5,FALSE))</f>
        <v xml:space="preserve"> </v>
      </c>
      <c r="TR39" s="176" t="s">
        <v>142</v>
      </c>
      <c r="TS39" s="177" t="str">
        <f t="shared" si="143"/>
        <v xml:space="preserve"> </v>
      </c>
      <c r="TT39" s="217" t="str">
        <f>IF(TV39=0," ",VLOOKUP(TV39,PROTOKOL!$A:$F,6,FALSE))</f>
        <v xml:space="preserve"> </v>
      </c>
      <c r="TU39" s="43"/>
      <c r="TV39" s="43"/>
      <c r="TW39" s="43"/>
      <c r="TX39" s="91" t="str">
        <f>IF(TV39=0," ",(VLOOKUP(TV39,PROTOKOL!$A$1:$E$29,2,FALSE))*TW39)</f>
        <v xml:space="preserve"> </v>
      </c>
      <c r="TY39" s="175" t="str">
        <f t="shared" si="49"/>
        <v xml:space="preserve"> </v>
      </c>
      <c r="TZ39" s="176" t="str">
        <f>IF(TV39=0," ",VLOOKUP(TV39,PROTOKOL!$A:$E,5,FALSE))</f>
        <v xml:space="preserve"> </v>
      </c>
      <c r="UA39" s="212" t="str">
        <f t="shared" si="201"/>
        <v xml:space="preserve"> </v>
      </c>
      <c r="UB39" s="176">
        <f t="shared" si="145"/>
        <v>0</v>
      </c>
      <c r="UC39" s="177" t="str">
        <f t="shared" si="146"/>
        <v xml:space="preserve"> </v>
      </c>
      <c r="UE39" s="173">
        <v>6</v>
      </c>
      <c r="UF39" s="229"/>
      <c r="UG39" s="174" t="str">
        <f>IF(UI39=0," ",VLOOKUP(UI39,PROTOKOL!$A:$F,6,FALSE))</f>
        <v xml:space="preserve"> </v>
      </c>
      <c r="UH39" s="43"/>
      <c r="UI39" s="43"/>
      <c r="UJ39" s="43"/>
      <c r="UK39" s="42" t="str">
        <f>IF(UI39=0," ",(VLOOKUP(UI39,PROTOKOL!$A$1:$E$29,2,FALSE))*UJ39)</f>
        <v xml:space="preserve"> </v>
      </c>
      <c r="UL39" s="175" t="str">
        <f t="shared" si="50"/>
        <v xml:space="preserve"> </v>
      </c>
      <c r="UM39" s="212" t="str">
        <f>IF(UI39=0," ",VLOOKUP(UI39,PROTOKOL!$A:$E,5,FALSE))</f>
        <v xml:space="preserve"> </v>
      </c>
      <c r="UN39" s="176" t="s">
        <v>142</v>
      </c>
      <c r="UO39" s="177" t="str">
        <f t="shared" si="147"/>
        <v xml:space="preserve"> </v>
      </c>
      <c r="UP39" s="217" t="str">
        <f>IF(UR39=0," ",VLOOKUP(UR39,PROTOKOL!$A:$F,6,FALSE))</f>
        <v xml:space="preserve"> </v>
      </c>
      <c r="UQ39" s="43"/>
      <c r="UR39" s="43"/>
      <c r="US39" s="43"/>
      <c r="UT39" s="91" t="str">
        <f>IF(UR39=0," ",(VLOOKUP(UR39,PROTOKOL!$A$1:$E$29,2,FALSE))*US39)</f>
        <v xml:space="preserve"> </v>
      </c>
      <c r="UU39" s="175" t="str">
        <f t="shared" si="51"/>
        <v xml:space="preserve"> </v>
      </c>
      <c r="UV39" s="176" t="str">
        <f>IF(UR39=0," ",VLOOKUP(UR39,PROTOKOL!$A:$E,5,FALSE))</f>
        <v xml:space="preserve"> </v>
      </c>
      <c r="UW39" s="212" t="str">
        <f t="shared" si="202"/>
        <v xml:space="preserve"> </v>
      </c>
      <c r="UX39" s="176">
        <f t="shared" si="149"/>
        <v>0</v>
      </c>
      <c r="UY39" s="177" t="str">
        <f t="shared" si="150"/>
        <v xml:space="preserve"> </v>
      </c>
      <c r="VA39" s="173">
        <v>6</v>
      </c>
      <c r="VB39" s="229"/>
      <c r="VC39" s="174" t="str">
        <f>IF(VE39=0," ",VLOOKUP(VE39,PROTOKOL!$A:$F,6,FALSE))</f>
        <v xml:space="preserve"> </v>
      </c>
      <c r="VD39" s="43"/>
      <c r="VE39" s="43"/>
      <c r="VF39" s="43"/>
      <c r="VG39" s="42" t="str">
        <f>IF(VE39=0," ",(VLOOKUP(VE39,PROTOKOL!$A$1:$E$29,2,FALSE))*VF39)</f>
        <v xml:space="preserve"> </v>
      </c>
      <c r="VH39" s="175" t="str">
        <f t="shared" si="52"/>
        <v xml:space="preserve"> </v>
      </c>
      <c r="VI39" s="212" t="str">
        <f>IF(VE39=0," ",VLOOKUP(VE39,PROTOKOL!$A:$E,5,FALSE))</f>
        <v xml:space="preserve"> </v>
      </c>
      <c r="VJ39" s="176" t="s">
        <v>142</v>
      </c>
      <c r="VK39" s="177" t="str">
        <f t="shared" si="151"/>
        <v xml:space="preserve"> </v>
      </c>
      <c r="VL39" s="217" t="str">
        <f>IF(VN39=0," ",VLOOKUP(VN39,PROTOKOL!$A:$F,6,FALSE))</f>
        <v xml:space="preserve"> </v>
      </c>
      <c r="VM39" s="43"/>
      <c r="VN39" s="43"/>
      <c r="VO39" s="43"/>
      <c r="VP39" s="91" t="str">
        <f>IF(VN39=0," ",(VLOOKUP(VN39,PROTOKOL!$A$1:$E$29,2,FALSE))*VO39)</f>
        <v xml:space="preserve"> </v>
      </c>
      <c r="VQ39" s="175" t="str">
        <f t="shared" si="53"/>
        <v xml:space="preserve"> </v>
      </c>
      <c r="VR39" s="176" t="str">
        <f>IF(VN39=0," ",VLOOKUP(VN39,PROTOKOL!$A:$E,5,FALSE))</f>
        <v xml:space="preserve"> </v>
      </c>
      <c r="VS39" s="212" t="str">
        <f t="shared" si="203"/>
        <v xml:space="preserve"> </v>
      </c>
      <c r="VT39" s="176">
        <f t="shared" si="153"/>
        <v>0</v>
      </c>
      <c r="VU39" s="177" t="str">
        <f t="shared" si="154"/>
        <v xml:space="preserve"> </v>
      </c>
      <c r="VW39" s="173">
        <v>6</v>
      </c>
      <c r="VX39" s="229"/>
      <c r="VY39" s="174" t="str">
        <f>IF(WA39=0," ",VLOOKUP(WA39,PROTOKOL!$A:$F,6,FALSE))</f>
        <v xml:space="preserve"> </v>
      </c>
      <c r="VZ39" s="43"/>
      <c r="WA39" s="43"/>
      <c r="WB39" s="43"/>
      <c r="WC39" s="42" t="str">
        <f>IF(WA39=0," ",(VLOOKUP(WA39,PROTOKOL!$A$1:$E$29,2,FALSE))*WB39)</f>
        <v xml:space="preserve"> </v>
      </c>
      <c r="WD39" s="175" t="str">
        <f t="shared" si="54"/>
        <v xml:space="preserve"> </v>
      </c>
      <c r="WE39" s="212" t="str">
        <f>IF(WA39=0," ",VLOOKUP(WA39,PROTOKOL!$A:$E,5,FALSE))</f>
        <v xml:space="preserve"> </v>
      </c>
      <c r="WF39" s="176" t="s">
        <v>142</v>
      </c>
      <c r="WG39" s="177" t="str">
        <f t="shared" si="155"/>
        <v xml:space="preserve"> </v>
      </c>
      <c r="WH39" s="217" t="str">
        <f>IF(WJ39=0," ",VLOOKUP(WJ39,PROTOKOL!$A:$F,6,FALSE))</f>
        <v xml:space="preserve"> </v>
      </c>
      <c r="WI39" s="43"/>
      <c r="WJ39" s="43"/>
      <c r="WK39" s="43"/>
      <c r="WL39" s="91" t="str">
        <f>IF(WJ39=0," ",(VLOOKUP(WJ39,PROTOKOL!$A$1:$E$29,2,FALSE))*WK39)</f>
        <v xml:space="preserve"> </v>
      </c>
      <c r="WM39" s="175" t="str">
        <f t="shared" si="55"/>
        <v xml:space="preserve"> </v>
      </c>
      <c r="WN39" s="176" t="str">
        <f>IF(WJ39=0," ",VLOOKUP(WJ39,PROTOKOL!$A:$E,5,FALSE))</f>
        <v xml:space="preserve"> </v>
      </c>
      <c r="WO39" s="212" t="str">
        <f t="shared" si="204"/>
        <v xml:space="preserve"> </v>
      </c>
      <c r="WP39" s="176">
        <f t="shared" si="157"/>
        <v>0</v>
      </c>
      <c r="WQ39" s="177" t="str">
        <f t="shared" si="158"/>
        <v xml:space="preserve"> </v>
      </c>
      <c r="WS39" s="173">
        <v>6</v>
      </c>
      <c r="WT39" s="229"/>
      <c r="WU39" s="174" t="str">
        <f>IF(WW39=0," ",VLOOKUP(WW39,PROTOKOL!$A:$F,6,FALSE))</f>
        <v xml:space="preserve"> </v>
      </c>
      <c r="WV39" s="43"/>
      <c r="WW39" s="43"/>
      <c r="WX39" s="43"/>
      <c r="WY39" s="42" t="str">
        <f>IF(WW39=0," ",(VLOOKUP(WW39,PROTOKOL!$A$1:$E$29,2,FALSE))*WX39)</f>
        <v xml:space="preserve"> </v>
      </c>
      <c r="WZ39" s="175" t="str">
        <f t="shared" si="56"/>
        <v xml:space="preserve"> </v>
      </c>
      <c r="XA39" s="212" t="str">
        <f>IF(WW39=0," ",VLOOKUP(WW39,PROTOKOL!$A:$E,5,FALSE))</f>
        <v xml:space="preserve"> </v>
      </c>
      <c r="XB39" s="176" t="s">
        <v>142</v>
      </c>
      <c r="XC39" s="177" t="str">
        <f t="shared" si="159"/>
        <v xml:space="preserve"> </v>
      </c>
      <c r="XD39" s="217" t="str">
        <f>IF(XF39=0," ",VLOOKUP(XF39,PROTOKOL!$A:$F,6,FALSE))</f>
        <v xml:space="preserve"> </v>
      </c>
      <c r="XE39" s="43"/>
      <c r="XF39" s="43"/>
      <c r="XG39" s="43"/>
      <c r="XH39" s="91" t="str">
        <f>IF(XF39=0," ",(VLOOKUP(XF39,PROTOKOL!$A$1:$E$29,2,FALSE))*XG39)</f>
        <v xml:space="preserve"> </v>
      </c>
      <c r="XI39" s="175" t="str">
        <f t="shared" si="57"/>
        <v xml:space="preserve"> </v>
      </c>
      <c r="XJ39" s="176" t="str">
        <f>IF(XF39=0," ",VLOOKUP(XF39,PROTOKOL!$A:$E,5,FALSE))</f>
        <v xml:space="preserve"> </v>
      </c>
      <c r="XK39" s="212" t="str">
        <f t="shared" si="205"/>
        <v xml:space="preserve"> </v>
      </c>
      <c r="XL39" s="176">
        <f t="shared" si="161"/>
        <v>0</v>
      </c>
      <c r="XM39" s="177" t="str">
        <f t="shared" si="162"/>
        <v xml:space="preserve"> </v>
      </c>
      <c r="XO39" s="173">
        <v>6</v>
      </c>
      <c r="XP39" s="229"/>
      <c r="XQ39" s="174" t="str">
        <f>IF(XS39=0," ",VLOOKUP(XS39,PROTOKOL!$A:$F,6,FALSE))</f>
        <v xml:space="preserve"> </v>
      </c>
      <c r="XR39" s="43"/>
      <c r="XS39" s="43"/>
      <c r="XT39" s="43"/>
      <c r="XU39" s="42" t="str">
        <f>IF(XS39=0," ",(VLOOKUP(XS39,PROTOKOL!$A$1:$E$29,2,FALSE))*XT39)</f>
        <v xml:space="preserve"> </v>
      </c>
      <c r="XV39" s="175" t="str">
        <f t="shared" si="58"/>
        <v xml:space="preserve"> </v>
      </c>
      <c r="XW39" s="212" t="str">
        <f>IF(XS39=0," ",VLOOKUP(XS39,PROTOKOL!$A:$E,5,FALSE))</f>
        <v xml:space="preserve"> </v>
      </c>
      <c r="XX39" s="176" t="s">
        <v>142</v>
      </c>
      <c r="XY39" s="177" t="str">
        <f t="shared" si="163"/>
        <v xml:space="preserve"> </v>
      </c>
      <c r="XZ39" s="217" t="str">
        <f>IF(YB39=0," ",VLOOKUP(YB39,PROTOKOL!$A:$F,6,FALSE))</f>
        <v xml:space="preserve"> </v>
      </c>
      <c r="YA39" s="43"/>
      <c r="YB39" s="43"/>
      <c r="YC39" s="43"/>
      <c r="YD39" s="91" t="str">
        <f>IF(YB39=0," ",(VLOOKUP(YB39,PROTOKOL!$A$1:$E$29,2,FALSE))*YC39)</f>
        <v xml:space="preserve"> </v>
      </c>
      <c r="YE39" s="175" t="str">
        <f t="shared" si="59"/>
        <v xml:space="preserve"> </v>
      </c>
      <c r="YF39" s="176" t="str">
        <f>IF(YB39=0," ",VLOOKUP(YB39,PROTOKOL!$A:$E,5,FALSE))</f>
        <v xml:space="preserve"> </v>
      </c>
      <c r="YG39" s="212" t="str">
        <f t="shared" si="206"/>
        <v xml:space="preserve"> </v>
      </c>
      <c r="YH39" s="176">
        <f t="shared" si="165"/>
        <v>0</v>
      </c>
      <c r="YI39" s="177" t="str">
        <f t="shared" si="166"/>
        <v xml:space="preserve"> </v>
      </c>
    </row>
    <row r="40" spans="1:659" ht="13.8">
      <c r="A40" s="173">
        <v>6</v>
      </c>
      <c r="B40" s="230"/>
      <c r="C40" s="174" t="str">
        <f>IF(E40=0," ",VLOOKUP(E40,PROTOKOL!$A:$F,6,FALSE))</f>
        <v xml:space="preserve"> </v>
      </c>
      <c r="D40" s="43"/>
      <c r="E40" s="43"/>
      <c r="F40" s="43"/>
      <c r="G40" s="42" t="str">
        <f>IF(E40=0," ",(VLOOKUP(E40,PROTOKOL!$A$1:$E$29,2,FALSE))*F40)</f>
        <v xml:space="preserve"> </v>
      </c>
      <c r="H40" s="175" t="str">
        <f t="shared" si="0"/>
        <v xml:space="preserve"> </v>
      </c>
      <c r="I40" s="212" t="str">
        <f>IF(E40=0," ",VLOOKUP(E40,PROTOKOL!$A:$E,5,FALSE))</f>
        <v xml:space="preserve"> </v>
      </c>
      <c r="J40" s="176" t="s">
        <v>142</v>
      </c>
      <c r="K40" s="177" t="str">
        <f t="shared" si="60"/>
        <v xml:space="preserve"> </v>
      </c>
      <c r="L40" s="217" t="str">
        <f>IF(N40=0," ",VLOOKUP(N40,PROTOKOL!$A:$F,6,FALSE))</f>
        <v xml:space="preserve"> </v>
      </c>
      <c r="M40" s="43"/>
      <c r="N40" s="43"/>
      <c r="O40" s="43"/>
      <c r="P40" s="91" t="str">
        <f>IF(N40=0," ",(VLOOKUP(N40,PROTOKOL!$A$1:$E$29,2,FALSE))*O40)</f>
        <v xml:space="preserve"> </v>
      </c>
      <c r="Q40" s="175" t="str">
        <f t="shared" si="1"/>
        <v xml:space="preserve"> </v>
      </c>
      <c r="R40" s="176" t="str">
        <f>IF(N40=0," ",VLOOKUP(N40,PROTOKOL!$A:$E,5,FALSE))</f>
        <v xml:space="preserve"> </v>
      </c>
      <c r="S40" s="212" t="str">
        <f t="shared" si="61"/>
        <v xml:space="preserve"> </v>
      </c>
      <c r="T40" s="176">
        <f t="shared" si="62"/>
        <v>0</v>
      </c>
      <c r="U40" s="177" t="str">
        <f t="shared" si="63"/>
        <v xml:space="preserve"> </v>
      </c>
      <c r="W40" s="173">
        <v>6</v>
      </c>
      <c r="X40" s="230"/>
      <c r="Y40" s="174" t="str">
        <f>IF(AA40=0," ",VLOOKUP(AA40,PROTOKOL!$A:$F,6,FALSE))</f>
        <v xml:space="preserve"> </v>
      </c>
      <c r="Z40" s="43"/>
      <c r="AA40" s="43"/>
      <c r="AB40" s="43"/>
      <c r="AC40" s="42" t="str">
        <f>IF(AA40=0," ",(VLOOKUP(AA40,PROTOKOL!$A$1:$E$29,2,FALSE))*AB40)</f>
        <v xml:space="preserve"> </v>
      </c>
      <c r="AD40" s="175" t="str">
        <f t="shared" si="2"/>
        <v xml:space="preserve"> </v>
      </c>
      <c r="AE40" s="212" t="str">
        <f>IF(AA40=0," ",VLOOKUP(AA40,PROTOKOL!$A:$E,5,FALSE))</f>
        <v xml:space="preserve"> </v>
      </c>
      <c r="AF40" s="176" t="s">
        <v>142</v>
      </c>
      <c r="AG40" s="177" t="str">
        <f t="shared" si="167"/>
        <v xml:space="preserve"> </v>
      </c>
      <c r="AH40" s="217" t="str">
        <f>IF(AJ40=0," ",VLOOKUP(AJ40,PROTOKOL!$A:$F,6,FALSE))</f>
        <v xml:space="preserve"> </v>
      </c>
      <c r="AI40" s="43"/>
      <c r="AJ40" s="43"/>
      <c r="AK40" s="43"/>
      <c r="AL40" s="91" t="str">
        <f>IF(AJ40=0," ",(VLOOKUP(AJ40,PROTOKOL!$A$1:$E$29,2,FALSE))*AK40)</f>
        <v xml:space="preserve"> </v>
      </c>
      <c r="AM40" s="175" t="str">
        <f t="shared" si="3"/>
        <v xml:space="preserve"> </v>
      </c>
      <c r="AN40" s="176" t="str">
        <f>IF(AJ40=0," ",VLOOKUP(AJ40,PROTOKOL!$A:$E,5,FALSE))</f>
        <v xml:space="preserve"> </v>
      </c>
      <c r="AO40" s="212" t="str">
        <f t="shared" si="180"/>
        <v xml:space="preserve"> </v>
      </c>
      <c r="AP40" s="176">
        <f t="shared" si="65"/>
        <v>0</v>
      </c>
      <c r="AQ40" s="177" t="str">
        <f t="shared" si="66"/>
        <v xml:space="preserve"> </v>
      </c>
      <c r="AS40" s="173">
        <v>6</v>
      </c>
      <c r="AT40" s="230"/>
      <c r="AU40" s="174" t="str">
        <f>IF(AW40=0," ",VLOOKUP(AW40,PROTOKOL!$A:$F,6,FALSE))</f>
        <v xml:space="preserve"> </v>
      </c>
      <c r="AV40" s="43"/>
      <c r="AW40" s="43"/>
      <c r="AX40" s="43"/>
      <c r="AY40" s="42" t="str">
        <f>IF(AW40=0," ",(VLOOKUP(AW40,PROTOKOL!$A$1:$E$29,2,FALSE))*AX40)</f>
        <v xml:space="preserve"> </v>
      </c>
      <c r="AZ40" s="175" t="str">
        <f t="shared" si="4"/>
        <v xml:space="preserve"> </v>
      </c>
      <c r="BA40" s="212" t="str">
        <f>IF(AW40=0," ",VLOOKUP(AW40,PROTOKOL!$A:$E,5,FALSE))</f>
        <v xml:space="preserve"> </v>
      </c>
      <c r="BB40" s="176" t="s">
        <v>142</v>
      </c>
      <c r="BC40" s="177" t="str">
        <f t="shared" si="168"/>
        <v xml:space="preserve"> </v>
      </c>
      <c r="BD40" s="217" t="str">
        <f>IF(BF40=0," ",VLOOKUP(BF40,PROTOKOL!$A:$F,6,FALSE))</f>
        <v xml:space="preserve"> </v>
      </c>
      <c r="BE40" s="43"/>
      <c r="BF40" s="43"/>
      <c r="BG40" s="43"/>
      <c r="BH40" s="91" t="str">
        <f>IF(BF40=0," ",(VLOOKUP(BF40,PROTOKOL!$A$1:$E$29,2,FALSE))*BG40)</f>
        <v xml:space="preserve"> </v>
      </c>
      <c r="BI40" s="175" t="str">
        <f t="shared" si="5"/>
        <v xml:space="preserve"> </v>
      </c>
      <c r="BJ40" s="176" t="str">
        <f>IF(BF40=0," ",VLOOKUP(BF40,PROTOKOL!$A:$E,5,FALSE))</f>
        <v xml:space="preserve"> </v>
      </c>
      <c r="BK40" s="212" t="str">
        <f t="shared" si="181"/>
        <v xml:space="preserve"> </v>
      </c>
      <c r="BL40" s="176">
        <f t="shared" si="67"/>
        <v>0</v>
      </c>
      <c r="BM40" s="177" t="str">
        <f t="shared" si="68"/>
        <v xml:space="preserve"> </v>
      </c>
      <c r="BO40" s="173">
        <v>6</v>
      </c>
      <c r="BP40" s="230"/>
      <c r="BQ40" s="174" t="str">
        <f>IF(BS40=0," ",VLOOKUP(BS40,PROTOKOL!$A:$F,6,FALSE))</f>
        <v xml:space="preserve"> </v>
      </c>
      <c r="BR40" s="43"/>
      <c r="BS40" s="43"/>
      <c r="BT40" s="43"/>
      <c r="BU40" s="42" t="str">
        <f>IF(BS40=0," ",(VLOOKUP(BS40,PROTOKOL!$A$1:$E$29,2,FALSE))*BT40)</f>
        <v xml:space="preserve"> </v>
      </c>
      <c r="BV40" s="175" t="str">
        <f t="shared" si="6"/>
        <v xml:space="preserve"> </v>
      </c>
      <c r="BW40" s="212" t="str">
        <f>IF(BS40=0," ",VLOOKUP(BS40,PROTOKOL!$A:$E,5,FALSE))</f>
        <v xml:space="preserve"> </v>
      </c>
      <c r="BX40" s="176" t="s">
        <v>142</v>
      </c>
      <c r="BY40" s="177" t="str">
        <f t="shared" si="170"/>
        <v xml:space="preserve"> </v>
      </c>
      <c r="BZ40" s="217" t="str">
        <f>IF(CB40=0," ",VLOOKUP(CB40,PROTOKOL!$A:$F,6,FALSE))</f>
        <v xml:space="preserve"> </v>
      </c>
      <c r="CA40" s="43"/>
      <c r="CB40" s="43"/>
      <c r="CC40" s="43"/>
      <c r="CD40" s="91" t="str">
        <f>IF(CB40=0," ",(VLOOKUP(CB40,PROTOKOL!$A$1:$E$29,2,FALSE))*CC40)</f>
        <v xml:space="preserve"> </v>
      </c>
      <c r="CE40" s="175" t="str">
        <f t="shared" si="7"/>
        <v xml:space="preserve"> </v>
      </c>
      <c r="CF40" s="176" t="str">
        <f>IF(CB40=0," ",VLOOKUP(CB40,PROTOKOL!$A:$E,5,FALSE))</f>
        <v xml:space="preserve"> </v>
      </c>
      <c r="CG40" s="212" t="str">
        <f t="shared" si="207"/>
        <v xml:space="preserve"> </v>
      </c>
      <c r="CH40" s="176">
        <f t="shared" si="70"/>
        <v>0</v>
      </c>
      <c r="CI40" s="177" t="str">
        <f t="shared" si="71"/>
        <v xml:space="preserve"> </v>
      </c>
      <c r="CK40" s="173">
        <v>6</v>
      </c>
      <c r="CL40" s="230"/>
      <c r="CM40" s="174" t="str">
        <f>IF(CO40=0," ",VLOOKUP(CO40,PROTOKOL!$A:$F,6,FALSE))</f>
        <v xml:space="preserve"> </v>
      </c>
      <c r="CN40" s="43"/>
      <c r="CO40" s="43"/>
      <c r="CP40" s="43"/>
      <c r="CQ40" s="42" t="str">
        <f>IF(CO40=0," ",(VLOOKUP(CO40,PROTOKOL!$A$1:$E$29,2,FALSE))*CP40)</f>
        <v xml:space="preserve"> </v>
      </c>
      <c r="CR40" s="175" t="str">
        <f t="shared" si="8"/>
        <v xml:space="preserve"> </v>
      </c>
      <c r="CS40" s="212" t="str">
        <f>IF(CO40=0," ",VLOOKUP(CO40,PROTOKOL!$A:$E,5,FALSE))</f>
        <v xml:space="preserve"> </v>
      </c>
      <c r="CT40" s="176" t="s">
        <v>142</v>
      </c>
      <c r="CU40" s="177" t="str">
        <f t="shared" si="171"/>
        <v xml:space="preserve"> </v>
      </c>
      <c r="CV40" s="217" t="str">
        <f>IF(CX40=0," ",VLOOKUP(CX40,PROTOKOL!$A:$F,6,FALSE))</f>
        <v xml:space="preserve"> </v>
      </c>
      <c r="CW40" s="43"/>
      <c r="CX40" s="43"/>
      <c r="CY40" s="43"/>
      <c r="CZ40" s="91" t="str">
        <f>IF(CX40=0," ",(VLOOKUP(CX40,PROTOKOL!$A$1:$E$29,2,FALSE))*CY40)</f>
        <v xml:space="preserve"> </v>
      </c>
      <c r="DA40" s="175" t="str">
        <f t="shared" si="9"/>
        <v xml:space="preserve"> </v>
      </c>
      <c r="DB40" s="176" t="str">
        <f>IF(CX40=0," ",VLOOKUP(CX40,PROTOKOL!$A:$E,5,FALSE))</f>
        <v xml:space="preserve"> </v>
      </c>
      <c r="DC40" s="212" t="str">
        <f t="shared" si="182"/>
        <v xml:space="preserve"> </v>
      </c>
      <c r="DD40" s="176">
        <f t="shared" si="73"/>
        <v>0</v>
      </c>
      <c r="DE40" s="177" t="str">
        <f t="shared" si="74"/>
        <v xml:space="preserve"> </v>
      </c>
      <c r="DG40" s="173">
        <v>6</v>
      </c>
      <c r="DH40" s="230"/>
      <c r="DI40" s="174" t="str">
        <f>IF(DK40=0," ",VLOOKUP(DK40,PROTOKOL!$A:$F,6,FALSE))</f>
        <v xml:space="preserve"> </v>
      </c>
      <c r="DJ40" s="43"/>
      <c r="DK40" s="43"/>
      <c r="DL40" s="43"/>
      <c r="DM40" s="42" t="str">
        <f>IF(DK40=0," ",(VLOOKUP(DK40,PROTOKOL!$A$1:$E$29,2,FALSE))*DL40)</f>
        <v xml:space="preserve"> </v>
      </c>
      <c r="DN40" s="175" t="str">
        <f t="shared" si="10"/>
        <v xml:space="preserve"> </v>
      </c>
      <c r="DO40" s="212" t="str">
        <f>IF(DK40=0," ",VLOOKUP(DK40,PROTOKOL!$A:$E,5,FALSE))</f>
        <v xml:space="preserve"> </v>
      </c>
      <c r="DP40" s="176" t="s">
        <v>142</v>
      </c>
      <c r="DQ40" s="177" t="str">
        <f t="shared" si="75"/>
        <v xml:space="preserve"> </v>
      </c>
      <c r="DR40" s="217" t="str">
        <f>IF(DT40=0," ",VLOOKUP(DT40,PROTOKOL!$A:$F,6,FALSE))</f>
        <v xml:space="preserve"> </v>
      </c>
      <c r="DS40" s="43"/>
      <c r="DT40" s="43"/>
      <c r="DU40" s="43"/>
      <c r="DV40" s="91" t="str">
        <f>IF(DT40=0," ",(VLOOKUP(DT40,PROTOKOL!$A$1:$E$29,2,FALSE))*DU40)</f>
        <v xml:space="preserve"> </v>
      </c>
      <c r="DW40" s="175" t="str">
        <f t="shared" si="11"/>
        <v xml:space="preserve"> </v>
      </c>
      <c r="DX40" s="176" t="str">
        <f>IF(DT40=0," ",VLOOKUP(DT40,PROTOKOL!$A:$E,5,FALSE))</f>
        <v xml:space="preserve"> </v>
      </c>
      <c r="DY40" s="212" t="str">
        <f t="shared" si="183"/>
        <v xml:space="preserve"> </v>
      </c>
      <c r="DZ40" s="176">
        <f t="shared" si="77"/>
        <v>0</v>
      </c>
      <c r="EA40" s="177" t="str">
        <f t="shared" si="78"/>
        <v xml:space="preserve"> </v>
      </c>
      <c r="EC40" s="173">
        <v>6</v>
      </c>
      <c r="ED40" s="230"/>
      <c r="EE40" s="174" t="str">
        <f>IF(EG40=0," ",VLOOKUP(EG40,PROTOKOL!$A:$F,6,FALSE))</f>
        <v xml:space="preserve"> </v>
      </c>
      <c r="EF40" s="43"/>
      <c r="EG40" s="43"/>
      <c r="EH40" s="43"/>
      <c r="EI40" s="42" t="str">
        <f>IF(EG40=0," ",(VLOOKUP(EG40,PROTOKOL!$A$1:$E$29,2,FALSE))*EH40)</f>
        <v xml:space="preserve"> </v>
      </c>
      <c r="EJ40" s="175" t="str">
        <f t="shared" si="12"/>
        <v xml:space="preserve"> </v>
      </c>
      <c r="EK40" s="212" t="str">
        <f>IF(EG40=0," ",VLOOKUP(EG40,PROTOKOL!$A:$E,5,FALSE))</f>
        <v xml:space="preserve"> </v>
      </c>
      <c r="EL40" s="176" t="s">
        <v>142</v>
      </c>
      <c r="EM40" s="177" t="str">
        <f t="shared" si="79"/>
        <v xml:space="preserve"> </v>
      </c>
      <c r="EN40" s="217" t="str">
        <f>IF(EP40=0," ",VLOOKUP(EP40,PROTOKOL!$A:$F,6,FALSE))</f>
        <v xml:space="preserve"> </v>
      </c>
      <c r="EO40" s="43"/>
      <c r="EP40" s="43"/>
      <c r="EQ40" s="43"/>
      <c r="ER40" s="91" t="str">
        <f>IF(EP40=0," ",(VLOOKUP(EP40,PROTOKOL!$A$1:$E$29,2,FALSE))*EQ40)</f>
        <v xml:space="preserve"> </v>
      </c>
      <c r="ES40" s="175" t="str">
        <f t="shared" si="13"/>
        <v xml:space="preserve"> </v>
      </c>
      <c r="ET40" s="176" t="str">
        <f>IF(EP40=0," ",VLOOKUP(EP40,PROTOKOL!$A:$E,5,FALSE))</f>
        <v xml:space="preserve"> </v>
      </c>
      <c r="EU40" s="212" t="str">
        <f t="shared" si="184"/>
        <v xml:space="preserve"> </v>
      </c>
      <c r="EV40" s="176">
        <f t="shared" si="81"/>
        <v>0</v>
      </c>
      <c r="EW40" s="177" t="str">
        <f t="shared" si="82"/>
        <v xml:space="preserve"> </v>
      </c>
      <c r="EY40" s="173">
        <v>6</v>
      </c>
      <c r="EZ40" s="230"/>
      <c r="FA40" s="174" t="str">
        <f>IF(FC40=0," ",VLOOKUP(FC40,PROTOKOL!$A:$F,6,FALSE))</f>
        <v xml:space="preserve"> </v>
      </c>
      <c r="FB40" s="43"/>
      <c r="FC40" s="43"/>
      <c r="FD40" s="43"/>
      <c r="FE40" s="42" t="str">
        <f>IF(FC40=0," ",(VLOOKUP(FC40,PROTOKOL!$A$1:$E$29,2,FALSE))*FD40)</f>
        <v xml:space="preserve"> </v>
      </c>
      <c r="FF40" s="175" t="str">
        <f t="shared" si="14"/>
        <v xml:space="preserve"> </v>
      </c>
      <c r="FG40" s="212" t="str">
        <f>IF(FC40=0," ",VLOOKUP(FC40,PROTOKOL!$A:$E,5,FALSE))</f>
        <v xml:space="preserve"> </v>
      </c>
      <c r="FH40" s="176" t="s">
        <v>142</v>
      </c>
      <c r="FI40" s="177" t="str">
        <f t="shared" si="83"/>
        <v xml:space="preserve"> </v>
      </c>
      <c r="FJ40" s="217" t="str">
        <f>IF(FL40=0," ",VLOOKUP(FL40,PROTOKOL!$A:$F,6,FALSE))</f>
        <v xml:space="preserve"> </v>
      </c>
      <c r="FK40" s="43"/>
      <c r="FL40" s="43"/>
      <c r="FM40" s="43"/>
      <c r="FN40" s="91" t="str">
        <f>IF(FL40=0," ",(VLOOKUP(FL40,PROTOKOL!$A$1:$E$29,2,FALSE))*FM40)</f>
        <v xml:space="preserve"> </v>
      </c>
      <c r="FO40" s="175" t="str">
        <f t="shared" si="15"/>
        <v xml:space="preserve"> </v>
      </c>
      <c r="FP40" s="176" t="str">
        <f>IF(FL40=0," ",VLOOKUP(FL40,PROTOKOL!$A:$E,5,FALSE))</f>
        <v xml:space="preserve"> </v>
      </c>
      <c r="FQ40" s="212" t="str">
        <f t="shared" si="185"/>
        <v xml:space="preserve"> </v>
      </c>
      <c r="FR40" s="176">
        <f t="shared" si="85"/>
        <v>0</v>
      </c>
      <c r="FS40" s="177" t="str">
        <f t="shared" si="86"/>
        <v xml:space="preserve"> </v>
      </c>
      <c r="FU40" s="173">
        <v>6</v>
      </c>
      <c r="FV40" s="230"/>
      <c r="FW40" s="174" t="str">
        <f>IF(FY40=0," ",VLOOKUP(FY40,PROTOKOL!$A:$F,6,FALSE))</f>
        <v xml:space="preserve"> </v>
      </c>
      <c r="FX40" s="43"/>
      <c r="FY40" s="43"/>
      <c r="FZ40" s="43"/>
      <c r="GA40" s="42" t="str">
        <f>IF(FY40=0," ",(VLOOKUP(FY40,PROTOKOL!$A$1:$E$29,2,FALSE))*FZ40)</f>
        <v xml:space="preserve"> </v>
      </c>
      <c r="GB40" s="175" t="str">
        <f t="shared" si="16"/>
        <v xml:space="preserve"> </v>
      </c>
      <c r="GC40" s="212" t="str">
        <f>IF(FY40=0," ",VLOOKUP(FY40,PROTOKOL!$A:$E,5,FALSE))</f>
        <v xml:space="preserve"> </v>
      </c>
      <c r="GD40" s="176" t="s">
        <v>142</v>
      </c>
      <c r="GE40" s="177" t="str">
        <f t="shared" si="87"/>
        <v xml:space="preserve"> </v>
      </c>
      <c r="GF40" s="217" t="str">
        <f>IF(GH40=0," ",VLOOKUP(GH40,PROTOKOL!$A:$F,6,FALSE))</f>
        <v xml:space="preserve"> </v>
      </c>
      <c r="GG40" s="43"/>
      <c r="GH40" s="43"/>
      <c r="GI40" s="43"/>
      <c r="GJ40" s="91" t="str">
        <f>IF(GH40=0," ",(VLOOKUP(GH40,PROTOKOL!$A$1:$E$29,2,FALSE))*GI40)</f>
        <v xml:space="preserve"> </v>
      </c>
      <c r="GK40" s="175" t="str">
        <f t="shared" si="17"/>
        <v xml:space="preserve"> </v>
      </c>
      <c r="GL40" s="176" t="str">
        <f>IF(GH40=0," ",VLOOKUP(GH40,PROTOKOL!$A:$E,5,FALSE))</f>
        <v xml:space="preserve"> </v>
      </c>
      <c r="GM40" s="212" t="str">
        <f t="shared" si="186"/>
        <v xml:space="preserve"> </v>
      </c>
      <c r="GN40" s="176">
        <f t="shared" si="89"/>
        <v>0</v>
      </c>
      <c r="GO40" s="177" t="str">
        <f t="shared" si="90"/>
        <v xml:space="preserve"> </v>
      </c>
      <c r="GQ40" s="173">
        <v>6</v>
      </c>
      <c r="GR40" s="230"/>
      <c r="GS40" s="174" t="str">
        <f>IF(GU40=0," ",VLOOKUP(GU40,PROTOKOL!$A:$F,6,FALSE))</f>
        <v xml:space="preserve"> </v>
      </c>
      <c r="GT40" s="43"/>
      <c r="GU40" s="43"/>
      <c r="GV40" s="43"/>
      <c r="GW40" s="42" t="str">
        <f>IF(GU40=0," ",(VLOOKUP(GU40,PROTOKOL!$A$1:$E$29,2,FALSE))*GV40)</f>
        <v xml:space="preserve"> </v>
      </c>
      <c r="GX40" s="175" t="str">
        <f t="shared" si="18"/>
        <v xml:space="preserve"> </v>
      </c>
      <c r="GY40" s="212" t="str">
        <f>IF(GU40=0," ",VLOOKUP(GU40,PROTOKOL!$A:$E,5,FALSE))</f>
        <v xml:space="preserve"> </v>
      </c>
      <c r="GZ40" s="176" t="s">
        <v>142</v>
      </c>
      <c r="HA40" s="177" t="str">
        <f t="shared" si="91"/>
        <v xml:space="preserve"> </v>
      </c>
      <c r="HB40" s="217" t="str">
        <f>IF(HD40=0," ",VLOOKUP(HD40,PROTOKOL!$A:$F,6,FALSE))</f>
        <v xml:space="preserve"> </v>
      </c>
      <c r="HC40" s="43"/>
      <c r="HD40" s="43"/>
      <c r="HE40" s="43"/>
      <c r="HF40" s="91" t="str">
        <f>IF(HD40=0," ",(VLOOKUP(HD40,PROTOKOL!$A$1:$E$29,2,FALSE))*HE40)</f>
        <v xml:space="preserve"> </v>
      </c>
      <c r="HG40" s="175" t="str">
        <f t="shared" si="19"/>
        <v xml:space="preserve"> </v>
      </c>
      <c r="HH40" s="176" t="str">
        <f>IF(HD40=0," ",VLOOKUP(HD40,PROTOKOL!$A:$E,5,FALSE))</f>
        <v xml:space="preserve"> </v>
      </c>
      <c r="HI40" s="212" t="str">
        <f t="shared" si="187"/>
        <v xml:space="preserve"> </v>
      </c>
      <c r="HJ40" s="176">
        <f t="shared" si="92"/>
        <v>0</v>
      </c>
      <c r="HK40" s="177" t="str">
        <f t="shared" si="93"/>
        <v xml:space="preserve"> </v>
      </c>
      <c r="HM40" s="173">
        <v>6</v>
      </c>
      <c r="HN40" s="230"/>
      <c r="HO40" s="174" t="str">
        <f>IF(HQ40=0," ",VLOOKUP(HQ40,PROTOKOL!$A:$F,6,FALSE))</f>
        <v xml:space="preserve"> </v>
      </c>
      <c r="HP40" s="43"/>
      <c r="HQ40" s="43"/>
      <c r="HR40" s="43"/>
      <c r="HS40" s="42" t="str">
        <f>IF(HQ40=0," ",(VLOOKUP(HQ40,PROTOKOL!$A$1:$E$29,2,FALSE))*HR40)</f>
        <v xml:space="preserve"> </v>
      </c>
      <c r="HT40" s="175" t="str">
        <f t="shared" si="20"/>
        <v xml:space="preserve"> </v>
      </c>
      <c r="HU40" s="212" t="str">
        <f>IF(HQ40=0," ",VLOOKUP(HQ40,PROTOKOL!$A:$E,5,FALSE))</f>
        <v xml:space="preserve"> </v>
      </c>
      <c r="HV40" s="176" t="s">
        <v>142</v>
      </c>
      <c r="HW40" s="177" t="str">
        <f t="shared" si="94"/>
        <v xml:space="preserve"> </v>
      </c>
      <c r="HX40" s="217" t="str">
        <f>IF(HZ40=0," ",VLOOKUP(HZ40,PROTOKOL!$A:$F,6,FALSE))</f>
        <v xml:space="preserve"> </v>
      </c>
      <c r="HY40" s="43"/>
      <c r="HZ40" s="43"/>
      <c r="IA40" s="43"/>
      <c r="IB40" s="91" t="str">
        <f>IF(HZ40=0," ",(VLOOKUP(HZ40,PROTOKOL!$A$1:$E$29,2,FALSE))*IA40)</f>
        <v xml:space="preserve"> </v>
      </c>
      <c r="IC40" s="175" t="str">
        <f t="shared" si="21"/>
        <v xml:space="preserve"> </v>
      </c>
      <c r="ID40" s="176" t="str">
        <f>IF(HZ40=0," ",VLOOKUP(HZ40,PROTOKOL!$A:$E,5,FALSE))</f>
        <v xml:space="preserve"> </v>
      </c>
      <c r="IE40" s="212" t="str">
        <f t="shared" si="208"/>
        <v xml:space="preserve"> </v>
      </c>
      <c r="IF40" s="176">
        <f t="shared" si="96"/>
        <v>0</v>
      </c>
      <c r="IG40" s="177" t="str">
        <f t="shared" si="97"/>
        <v xml:space="preserve"> </v>
      </c>
      <c r="II40" s="173">
        <v>6</v>
      </c>
      <c r="IJ40" s="230"/>
      <c r="IK40" s="174" t="str">
        <f>IF(IM40=0," ",VLOOKUP(IM40,PROTOKOL!$A:$F,6,FALSE))</f>
        <v xml:space="preserve"> </v>
      </c>
      <c r="IL40" s="43"/>
      <c r="IM40" s="43"/>
      <c r="IN40" s="43"/>
      <c r="IO40" s="42" t="str">
        <f>IF(IM40=0," ",(VLOOKUP(IM40,PROTOKOL!$A$1:$E$29,2,FALSE))*IN40)</f>
        <v xml:space="preserve"> </v>
      </c>
      <c r="IP40" s="175" t="str">
        <f t="shared" si="22"/>
        <v xml:space="preserve"> </v>
      </c>
      <c r="IQ40" s="212" t="str">
        <f>IF(IM40=0," ",VLOOKUP(IM40,PROTOKOL!$A:$E,5,FALSE))</f>
        <v xml:space="preserve"> </v>
      </c>
      <c r="IR40" s="176" t="s">
        <v>142</v>
      </c>
      <c r="IS40" s="177" t="str">
        <f t="shared" si="98"/>
        <v xml:space="preserve"> </v>
      </c>
      <c r="IT40" s="217" t="str">
        <f>IF(IV40=0," ",VLOOKUP(IV40,PROTOKOL!$A:$F,6,FALSE))</f>
        <v xml:space="preserve"> </v>
      </c>
      <c r="IU40" s="43"/>
      <c r="IV40" s="43"/>
      <c r="IW40" s="43"/>
      <c r="IX40" s="91" t="str">
        <f>IF(IV40=0," ",(VLOOKUP(IV40,PROTOKOL!$A$1:$E$29,2,FALSE))*IW40)</f>
        <v xml:space="preserve"> </v>
      </c>
      <c r="IY40" s="175" t="str">
        <f t="shared" si="23"/>
        <v xml:space="preserve"> </v>
      </c>
      <c r="IZ40" s="176" t="str">
        <f>IF(IV40=0," ",VLOOKUP(IV40,PROTOKOL!$A:$E,5,FALSE))</f>
        <v xml:space="preserve"> </v>
      </c>
      <c r="JA40" s="212" t="str">
        <f t="shared" si="188"/>
        <v xml:space="preserve"> </v>
      </c>
      <c r="JB40" s="176">
        <f t="shared" si="100"/>
        <v>0</v>
      </c>
      <c r="JC40" s="177" t="str">
        <f t="shared" si="101"/>
        <v xml:space="preserve"> </v>
      </c>
      <c r="JE40" s="173">
        <v>6</v>
      </c>
      <c r="JF40" s="230"/>
      <c r="JG40" s="174" t="str">
        <f>IF(JI40=0," ",VLOOKUP(JI40,PROTOKOL!$A:$F,6,FALSE))</f>
        <v xml:space="preserve"> </v>
      </c>
      <c r="JH40" s="43"/>
      <c r="JI40" s="43"/>
      <c r="JJ40" s="43"/>
      <c r="JK40" s="42" t="str">
        <f>IF(JI40=0," ",(VLOOKUP(JI40,PROTOKOL!$A$1:$E$29,2,FALSE))*JJ40)</f>
        <v xml:space="preserve"> </v>
      </c>
      <c r="JL40" s="175" t="str">
        <f t="shared" si="24"/>
        <v xml:space="preserve"> </v>
      </c>
      <c r="JM40" s="212" t="str">
        <f>IF(JI40=0," ",VLOOKUP(JI40,PROTOKOL!$A:$E,5,FALSE))</f>
        <v xml:space="preserve"> </v>
      </c>
      <c r="JN40" s="176" t="s">
        <v>142</v>
      </c>
      <c r="JO40" s="177" t="str">
        <f t="shared" si="102"/>
        <v xml:space="preserve"> </v>
      </c>
      <c r="JP40" s="217" t="str">
        <f>IF(JR40=0," ",VLOOKUP(JR40,PROTOKOL!$A:$F,6,FALSE))</f>
        <v xml:space="preserve"> </v>
      </c>
      <c r="JQ40" s="43"/>
      <c r="JR40" s="43"/>
      <c r="JS40" s="43"/>
      <c r="JT40" s="91" t="str">
        <f>IF(JR40=0," ",(VLOOKUP(JR40,PROTOKOL!$A$1:$E$29,2,FALSE))*JS40)</f>
        <v xml:space="preserve"> </v>
      </c>
      <c r="JU40" s="175" t="str">
        <f t="shared" si="25"/>
        <v xml:space="preserve"> </v>
      </c>
      <c r="JV40" s="176" t="str">
        <f>IF(JR40=0," ",VLOOKUP(JR40,PROTOKOL!$A:$E,5,FALSE))</f>
        <v xml:space="preserve"> </v>
      </c>
      <c r="JW40" s="212" t="str">
        <f t="shared" si="189"/>
        <v xml:space="preserve"> </v>
      </c>
      <c r="JX40" s="176">
        <f t="shared" si="104"/>
        <v>0</v>
      </c>
      <c r="JY40" s="177" t="str">
        <f t="shared" si="105"/>
        <v xml:space="preserve"> </v>
      </c>
      <c r="KA40" s="173">
        <v>6</v>
      </c>
      <c r="KB40" s="230"/>
      <c r="KC40" s="174" t="str">
        <f>IF(KE40=0," ",VLOOKUP(KE40,PROTOKOL!$A:$F,6,FALSE))</f>
        <v xml:space="preserve"> </v>
      </c>
      <c r="KD40" s="43"/>
      <c r="KE40" s="43"/>
      <c r="KF40" s="43"/>
      <c r="KG40" s="42" t="str">
        <f>IF(KE40=0," ",(VLOOKUP(KE40,PROTOKOL!$A$1:$E$29,2,FALSE))*KF40)</f>
        <v xml:space="preserve"> </v>
      </c>
      <c r="KH40" s="175" t="str">
        <f t="shared" si="26"/>
        <v xml:space="preserve"> </v>
      </c>
      <c r="KI40" s="212" t="str">
        <f>IF(KE40=0," ",VLOOKUP(KE40,PROTOKOL!$A:$E,5,FALSE))</f>
        <v xml:space="preserve"> </v>
      </c>
      <c r="KJ40" s="176" t="s">
        <v>142</v>
      </c>
      <c r="KK40" s="177" t="str">
        <f t="shared" si="173"/>
        <v xml:space="preserve"> </v>
      </c>
      <c r="KL40" s="217" t="str">
        <f>IF(KN40=0," ",VLOOKUP(KN40,PROTOKOL!$A:$F,6,FALSE))</f>
        <v xml:space="preserve"> </v>
      </c>
      <c r="KM40" s="43"/>
      <c r="KN40" s="43"/>
      <c r="KO40" s="43"/>
      <c r="KP40" s="91" t="str">
        <f>IF(KN40=0," ",(VLOOKUP(KN40,PROTOKOL!$A$1:$E$29,2,FALSE))*KO40)</f>
        <v xml:space="preserve"> </v>
      </c>
      <c r="KQ40" s="175" t="str">
        <f t="shared" si="27"/>
        <v xml:space="preserve"> </v>
      </c>
      <c r="KR40" s="176" t="str">
        <f>IF(KN40=0," ",VLOOKUP(KN40,PROTOKOL!$A:$E,5,FALSE))</f>
        <v xml:space="preserve"> </v>
      </c>
      <c r="KS40" s="212" t="str">
        <f t="shared" si="190"/>
        <v xml:space="preserve"> </v>
      </c>
      <c r="KT40" s="176">
        <f t="shared" si="106"/>
        <v>0</v>
      </c>
      <c r="KU40" s="177" t="str">
        <f t="shared" si="107"/>
        <v xml:space="preserve"> </v>
      </c>
      <c r="KW40" s="173">
        <v>6</v>
      </c>
      <c r="KX40" s="230"/>
      <c r="KY40" s="174" t="str">
        <f>IF(LA40=0," ",VLOOKUP(LA40,PROTOKOL!$A:$F,6,FALSE))</f>
        <v xml:space="preserve"> </v>
      </c>
      <c r="KZ40" s="43"/>
      <c r="LA40" s="43"/>
      <c r="LB40" s="43"/>
      <c r="LC40" s="42" t="str">
        <f>IF(LA40=0," ",(VLOOKUP(LA40,PROTOKOL!$A$1:$E$29,2,FALSE))*LB40)</f>
        <v xml:space="preserve"> </v>
      </c>
      <c r="LD40" s="175" t="str">
        <f t="shared" si="28"/>
        <v xml:space="preserve"> </v>
      </c>
      <c r="LE40" s="212" t="str">
        <f>IF(LA40=0," ",VLOOKUP(LA40,PROTOKOL!$A:$E,5,FALSE))</f>
        <v xml:space="preserve"> </v>
      </c>
      <c r="LF40" s="176" t="s">
        <v>142</v>
      </c>
      <c r="LG40" s="177" t="str">
        <f t="shared" si="108"/>
        <v xml:space="preserve"> </v>
      </c>
      <c r="LH40" s="217" t="str">
        <f>IF(LJ40=0," ",VLOOKUP(LJ40,PROTOKOL!$A:$F,6,FALSE))</f>
        <v xml:space="preserve"> </v>
      </c>
      <c r="LI40" s="43"/>
      <c r="LJ40" s="43"/>
      <c r="LK40" s="43"/>
      <c r="LL40" s="91" t="str">
        <f>IF(LJ40=0," ",(VLOOKUP(LJ40,PROTOKOL!$A$1:$E$29,2,FALSE))*LK40)</f>
        <v xml:space="preserve"> </v>
      </c>
      <c r="LM40" s="175" t="str">
        <f t="shared" si="29"/>
        <v xml:space="preserve"> </v>
      </c>
      <c r="LN40" s="176" t="str">
        <f>IF(LJ40=0," ",VLOOKUP(LJ40,PROTOKOL!$A:$E,5,FALSE))</f>
        <v xml:space="preserve"> </v>
      </c>
      <c r="LO40" s="212" t="str">
        <f t="shared" si="191"/>
        <v xml:space="preserve"> </v>
      </c>
      <c r="LP40" s="176">
        <f t="shared" si="110"/>
        <v>0</v>
      </c>
      <c r="LQ40" s="177" t="str">
        <f t="shared" si="111"/>
        <v xml:space="preserve"> </v>
      </c>
      <c r="LS40" s="173">
        <v>6</v>
      </c>
      <c r="LT40" s="230"/>
      <c r="LU40" s="174" t="str">
        <f>IF(LW40=0," ",VLOOKUP(LW40,PROTOKOL!$A:$F,6,FALSE))</f>
        <v xml:space="preserve"> </v>
      </c>
      <c r="LV40" s="43"/>
      <c r="LW40" s="43"/>
      <c r="LX40" s="43"/>
      <c r="LY40" s="42" t="str">
        <f>IF(LW40=0," ",(VLOOKUP(LW40,PROTOKOL!$A$1:$E$29,2,FALSE))*LX40)</f>
        <v xml:space="preserve"> </v>
      </c>
      <c r="LZ40" s="175" t="str">
        <f t="shared" si="30"/>
        <v xml:space="preserve"> </v>
      </c>
      <c r="MA40" s="212" t="str">
        <f>IF(LW40=0," ",VLOOKUP(LW40,PROTOKOL!$A:$E,5,FALSE))</f>
        <v xml:space="preserve"> </v>
      </c>
      <c r="MB40" s="176" t="s">
        <v>142</v>
      </c>
      <c r="MC40" s="177" t="str">
        <f t="shared" si="175"/>
        <v xml:space="preserve"> </v>
      </c>
      <c r="MD40" s="217" t="str">
        <f>IF(MF40=0," ",VLOOKUP(MF40,PROTOKOL!$A:$F,6,FALSE))</f>
        <v xml:space="preserve"> </v>
      </c>
      <c r="ME40" s="43"/>
      <c r="MF40" s="43"/>
      <c r="MG40" s="43"/>
      <c r="MH40" s="91" t="str">
        <f>IF(MF40=0," ",(VLOOKUP(MF40,PROTOKOL!$A$1:$E$29,2,FALSE))*MG40)</f>
        <v xml:space="preserve"> </v>
      </c>
      <c r="MI40" s="175" t="str">
        <f t="shared" si="31"/>
        <v xml:space="preserve"> </v>
      </c>
      <c r="MJ40" s="176" t="str">
        <f>IF(MF40=0," ",VLOOKUP(MF40,PROTOKOL!$A:$E,5,FALSE))</f>
        <v xml:space="preserve"> </v>
      </c>
      <c r="MK40" s="212" t="str">
        <f t="shared" si="192"/>
        <v xml:space="preserve"> </v>
      </c>
      <c r="ML40" s="176">
        <f t="shared" si="113"/>
        <v>0</v>
      </c>
      <c r="MM40" s="177" t="str">
        <f t="shared" si="114"/>
        <v xml:space="preserve"> </v>
      </c>
      <c r="MO40" s="173">
        <v>6</v>
      </c>
      <c r="MP40" s="230"/>
      <c r="MQ40" s="174" t="str">
        <f>IF(MS40=0," ",VLOOKUP(MS40,PROTOKOL!$A:$F,6,FALSE))</f>
        <v xml:space="preserve"> </v>
      </c>
      <c r="MR40" s="43"/>
      <c r="MS40" s="43"/>
      <c r="MT40" s="43"/>
      <c r="MU40" s="42" t="str">
        <f>IF(MS40=0," ",(VLOOKUP(MS40,PROTOKOL!$A$1:$E$29,2,FALSE))*MT40)</f>
        <v xml:space="preserve"> </v>
      </c>
      <c r="MV40" s="175" t="str">
        <f t="shared" si="32"/>
        <v xml:space="preserve"> </v>
      </c>
      <c r="MW40" s="212" t="str">
        <f>IF(MS40=0," ",VLOOKUP(MS40,PROTOKOL!$A:$E,5,FALSE))</f>
        <v xml:space="preserve"> </v>
      </c>
      <c r="MX40" s="176" t="s">
        <v>142</v>
      </c>
      <c r="MY40" s="177" t="str">
        <f t="shared" si="115"/>
        <v xml:space="preserve"> </v>
      </c>
      <c r="MZ40" s="217" t="str">
        <f>IF(NB40=0," ",VLOOKUP(NB40,PROTOKOL!$A:$F,6,FALSE))</f>
        <v xml:space="preserve"> </v>
      </c>
      <c r="NA40" s="43"/>
      <c r="NB40" s="43"/>
      <c r="NC40" s="43"/>
      <c r="ND40" s="91" t="str">
        <f>IF(NB40=0," ",(VLOOKUP(NB40,PROTOKOL!$A$1:$E$29,2,FALSE))*NC40)</f>
        <v xml:space="preserve"> </v>
      </c>
      <c r="NE40" s="175" t="str">
        <f t="shared" si="33"/>
        <v xml:space="preserve"> </v>
      </c>
      <c r="NF40" s="176" t="str">
        <f>IF(NB40=0," ",VLOOKUP(NB40,PROTOKOL!$A:$E,5,FALSE))</f>
        <v xml:space="preserve"> </v>
      </c>
      <c r="NG40" s="212" t="str">
        <f t="shared" si="193"/>
        <v xml:space="preserve"> </v>
      </c>
      <c r="NH40" s="176">
        <f t="shared" si="117"/>
        <v>0</v>
      </c>
      <c r="NI40" s="177" t="str">
        <f t="shared" si="118"/>
        <v xml:space="preserve"> </v>
      </c>
      <c r="NK40" s="173">
        <v>6</v>
      </c>
      <c r="NL40" s="230"/>
      <c r="NM40" s="174" t="str">
        <f>IF(NO40=0," ",VLOOKUP(NO40,PROTOKOL!$A:$F,6,FALSE))</f>
        <v xml:space="preserve"> </v>
      </c>
      <c r="NN40" s="43"/>
      <c r="NO40" s="43"/>
      <c r="NP40" s="43"/>
      <c r="NQ40" s="42" t="str">
        <f>IF(NO40=0," ",(VLOOKUP(NO40,PROTOKOL!$A$1:$E$29,2,FALSE))*NP40)</f>
        <v xml:space="preserve"> </v>
      </c>
      <c r="NR40" s="175" t="str">
        <f t="shared" si="34"/>
        <v xml:space="preserve"> </v>
      </c>
      <c r="NS40" s="212" t="str">
        <f>IF(NO40=0," ",VLOOKUP(NO40,PROTOKOL!$A:$E,5,FALSE))</f>
        <v xml:space="preserve"> </v>
      </c>
      <c r="NT40" s="176" t="s">
        <v>142</v>
      </c>
      <c r="NU40" s="177" t="str">
        <f t="shared" si="119"/>
        <v xml:space="preserve"> </v>
      </c>
      <c r="NV40" s="217" t="str">
        <f>IF(NX40=0," ",VLOOKUP(NX40,PROTOKOL!$A:$F,6,FALSE))</f>
        <v xml:space="preserve"> </v>
      </c>
      <c r="NW40" s="43"/>
      <c r="NX40" s="43"/>
      <c r="NY40" s="43"/>
      <c r="NZ40" s="91" t="str">
        <f>IF(NX40=0," ",(VLOOKUP(NX40,PROTOKOL!$A$1:$E$29,2,FALSE))*NY40)</f>
        <v xml:space="preserve"> </v>
      </c>
      <c r="OA40" s="175" t="str">
        <f t="shared" si="35"/>
        <v xml:space="preserve"> </v>
      </c>
      <c r="OB40" s="176" t="str">
        <f>IF(NX40=0," ",VLOOKUP(NX40,PROTOKOL!$A:$E,5,FALSE))</f>
        <v xml:space="preserve"> </v>
      </c>
      <c r="OC40" s="212" t="str">
        <f t="shared" si="194"/>
        <v xml:space="preserve"> </v>
      </c>
      <c r="OD40" s="176">
        <f t="shared" si="120"/>
        <v>0</v>
      </c>
      <c r="OE40" s="177" t="str">
        <f t="shared" si="121"/>
        <v xml:space="preserve"> </v>
      </c>
      <c r="OG40" s="173">
        <v>6</v>
      </c>
      <c r="OH40" s="230"/>
      <c r="OI40" s="174" t="str">
        <f>IF(OK40=0," ",VLOOKUP(OK40,PROTOKOL!$A:$F,6,FALSE))</f>
        <v xml:space="preserve"> </v>
      </c>
      <c r="OJ40" s="43"/>
      <c r="OK40" s="43"/>
      <c r="OL40" s="43"/>
      <c r="OM40" s="42" t="str">
        <f>IF(OK40=0," ",(VLOOKUP(OK40,PROTOKOL!$A$1:$E$29,2,FALSE))*OL40)</f>
        <v xml:space="preserve"> </v>
      </c>
      <c r="ON40" s="175" t="str">
        <f t="shared" si="36"/>
        <v xml:space="preserve"> </v>
      </c>
      <c r="OO40" s="212" t="str">
        <f>IF(OK40=0," ",VLOOKUP(OK40,PROTOKOL!$A:$E,5,FALSE))</f>
        <v xml:space="preserve"> </v>
      </c>
      <c r="OP40" s="176" t="s">
        <v>142</v>
      </c>
      <c r="OQ40" s="177" t="str">
        <f t="shared" si="177"/>
        <v xml:space="preserve"> </v>
      </c>
      <c r="OR40" s="217" t="str">
        <f>IF(OT40=0," ",VLOOKUP(OT40,PROTOKOL!$A:$F,6,FALSE))</f>
        <v xml:space="preserve"> </v>
      </c>
      <c r="OS40" s="43"/>
      <c r="OT40" s="43"/>
      <c r="OU40" s="43"/>
      <c r="OV40" s="91" t="str">
        <f>IF(OT40=0," ",(VLOOKUP(OT40,PROTOKOL!$A$1:$E$29,2,FALSE))*OU40)</f>
        <v xml:space="preserve"> </v>
      </c>
      <c r="OW40" s="175" t="str">
        <f t="shared" si="37"/>
        <v xml:space="preserve"> </v>
      </c>
      <c r="OX40" s="176" t="str">
        <f>IF(OT40=0," ",VLOOKUP(OT40,PROTOKOL!$A:$E,5,FALSE))</f>
        <v xml:space="preserve"> </v>
      </c>
      <c r="OY40" s="212" t="str">
        <f t="shared" si="195"/>
        <v xml:space="preserve"> </v>
      </c>
      <c r="OZ40" s="176">
        <f t="shared" si="123"/>
        <v>0</v>
      </c>
      <c r="PA40" s="177" t="str">
        <f t="shared" si="124"/>
        <v xml:space="preserve"> </v>
      </c>
      <c r="PC40" s="173">
        <v>6</v>
      </c>
      <c r="PD40" s="230"/>
      <c r="PE40" s="174" t="str">
        <f>IF(PG40=0," ",VLOOKUP(PG40,PROTOKOL!$A:$F,6,FALSE))</f>
        <v xml:space="preserve"> </v>
      </c>
      <c r="PF40" s="43"/>
      <c r="PG40" s="43"/>
      <c r="PH40" s="43"/>
      <c r="PI40" s="42" t="str">
        <f>IF(PG40=0," ",(VLOOKUP(PG40,PROTOKOL!$A$1:$E$29,2,FALSE))*PH40)</f>
        <v xml:space="preserve"> </v>
      </c>
      <c r="PJ40" s="175" t="str">
        <f t="shared" si="38"/>
        <v xml:space="preserve"> </v>
      </c>
      <c r="PK40" s="212" t="str">
        <f>IF(PG40=0," ",VLOOKUP(PG40,PROTOKOL!$A:$E,5,FALSE))</f>
        <v xml:space="preserve"> </v>
      </c>
      <c r="PL40" s="176" t="s">
        <v>142</v>
      </c>
      <c r="PM40" s="177" t="str">
        <f t="shared" si="178"/>
        <v xml:space="preserve"> </v>
      </c>
      <c r="PN40" s="217" t="str">
        <f>IF(PP40=0," ",VLOOKUP(PP40,PROTOKOL!$A:$F,6,FALSE))</f>
        <v xml:space="preserve"> </v>
      </c>
      <c r="PO40" s="43"/>
      <c r="PP40" s="43"/>
      <c r="PQ40" s="43"/>
      <c r="PR40" s="91" t="str">
        <f>IF(PP40=0," ",(VLOOKUP(PP40,PROTOKOL!$A$1:$E$29,2,FALSE))*PQ40)</f>
        <v xml:space="preserve"> </v>
      </c>
      <c r="PS40" s="175" t="str">
        <f t="shared" si="39"/>
        <v xml:space="preserve"> </v>
      </c>
      <c r="PT40" s="176" t="str">
        <f>IF(PP40=0," ",VLOOKUP(PP40,PROTOKOL!$A:$E,5,FALSE))</f>
        <v xml:space="preserve"> </v>
      </c>
      <c r="PU40" s="212" t="str">
        <f t="shared" si="196"/>
        <v xml:space="preserve"> </v>
      </c>
      <c r="PV40" s="176">
        <f t="shared" si="126"/>
        <v>0</v>
      </c>
      <c r="PW40" s="177" t="str">
        <f t="shared" si="127"/>
        <v xml:space="preserve"> </v>
      </c>
      <c r="PY40" s="173">
        <v>6</v>
      </c>
      <c r="PZ40" s="230"/>
      <c r="QA40" s="174" t="str">
        <f>IF(QC40=0," ",VLOOKUP(QC40,PROTOKOL!$A:$F,6,FALSE))</f>
        <v xml:space="preserve"> </v>
      </c>
      <c r="QB40" s="43"/>
      <c r="QC40" s="43"/>
      <c r="QD40" s="43"/>
      <c r="QE40" s="42" t="str">
        <f>IF(QC40=0," ",(VLOOKUP(QC40,PROTOKOL!$A$1:$E$29,2,FALSE))*QD40)</f>
        <v xml:space="preserve"> </v>
      </c>
      <c r="QF40" s="175" t="str">
        <f t="shared" si="40"/>
        <v xml:space="preserve"> </v>
      </c>
      <c r="QG40" s="212" t="str">
        <f>IF(QC40=0," ",VLOOKUP(QC40,PROTOKOL!$A:$E,5,FALSE))</f>
        <v xml:space="preserve"> </v>
      </c>
      <c r="QH40" s="176" t="s">
        <v>142</v>
      </c>
      <c r="QI40" s="177" t="str">
        <f t="shared" si="128"/>
        <v xml:space="preserve"> </v>
      </c>
      <c r="QJ40" s="217" t="str">
        <f>IF(QL40=0," ",VLOOKUP(QL40,PROTOKOL!$A:$F,6,FALSE))</f>
        <v xml:space="preserve"> </v>
      </c>
      <c r="QK40" s="43"/>
      <c r="QL40" s="43"/>
      <c r="QM40" s="43"/>
      <c r="QN40" s="91" t="str">
        <f>IF(QL40=0," ",(VLOOKUP(QL40,PROTOKOL!$A$1:$E$29,2,FALSE))*QM40)</f>
        <v xml:space="preserve"> </v>
      </c>
      <c r="QO40" s="175" t="str">
        <f t="shared" si="41"/>
        <v xml:space="preserve"> </v>
      </c>
      <c r="QP40" s="176" t="str">
        <f>IF(QL40=0," ",VLOOKUP(QL40,PROTOKOL!$A:$E,5,FALSE))</f>
        <v xml:space="preserve"> </v>
      </c>
      <c r="QQ40" s="212" t="str">
        <f t="shared" si="197"/>
        <v xml:space="preserve"> </v>
      </c>
      <c r="QR40" s="176">
        <f t="shared" si="130"/>
        <v>0</v>
      </c>
      <c r="QS40" s="177" t="str">
        <f t="shared" si="131"/>
        <v xml:space="preserve"> </v>
      </c>
      <c r="QU40" s="173">
        <v>6</v>
      </c>
      <c r="QV40" s="230"/>
      <c r="QW40" s="174" t="str">
        <f>IF(QY40=0," ",VLOOKUP(QY40,PROTOKOL!$A:$F,6,FALSE))</f>
        <v xml:space="preserve"> </v>
      </c>
      <c r="QX40" s="43"/>
      <c r="QY40" s="43"/>
      <c r="QZ40" s="43"/>
      <c r="RA40" s="42" t="str">
        <f>IF(QY40=0," ",(VLOOKUP(QY40,PROTOKOL!$A$1:$E$29,2,FALSE))*QZ40)</f>
        <v xml:space="preserve"> </v>
      </c>
      <c r="RB40" s="175" t="str">
        <f t="shared" si="42"/>
        <v xml:space="preserve"> </v>
      </c>
      <c r="RC40" s="212" t="str">
        <f>IF(QY40=0," ",VLOOKUP(QY40,PROTOKOL!$A:$E,5,FALSE))</f>
        <v xml:space="preserve"> </v>
      </c>
      <c r="RD40" s="176" t="s">
        <v>142</v>
      </c>
      <c r="RE40" s="177" t="str">
        <f t="shared" si="132"/>
        <v xml:space="preserve"> </v>
      </c>
      <c r="RF40" s="217" t="str">
        <f>IF(RH40=0," ",VLOOKUP(RH40,PROTOKOL!$A:$F,6,FALSE))</f>
        <v xml:space="preserve"> </v>
      </c>
      <c r="RG40" s="43"/>
      <c r="RH40" s="43"/>
      <c r="RI40" s="43"/>
      <c r="RJ40" s="91" t="str">
        <f>IF(RH40=0," ",(VLOOKUP(RH40,PROTOKOL!$A$1:$E$29,2,FALSE))*RI40)</f>
        <v xml:space="preserve"> </v>
      </c>
      <c r="RK40" s="175" t="str">
        <f t="shared" si="43"/>
        <v xml:space="preserve"> </v>
      </c>
      <c r="RL40" s="176" t="str">
        <f>IF(RH40=0," ",VLOOKUP(RH40,PROTOKOL!$A:$E,5,FALSE))</f>
        <v xml:space="preserve"> </v>
      </c>
      <c r="RM40" s="212" t="str">
        <f t="shared" si="198"/>
        <v xml:space="preserve"> </v>
      </c>
      <c r="RN40" s="176">
        <f t="shared" si="134"/>
        <v>0</v>
      </c>
      <c r="RO40" s="177" t="str">
        <f t="shared" si="135"/>
        <v xml:space="preserve"> </v>
      </c>
      <c r="RQ40" s="173">
        <v>6</v>
      </c>
      <c r="RR40" s="230"/>
      <c r="RS40" s="174" t="str">
        <f>IF(RU40=0," ",VLOOKUP(RU40,PROTOKOL!$A:$F,6,FALSE))</f>
        <v xml:space="preserve"> </v>
      </c>
      <c r="RT40" s="43"/>
      <c r="RU40" s="43"/>
      <c r="RV40" s="43"/>
      <c r="RW40" s="42" t="str">
        <f>IF(RU40=0," ",(VLOOKUP(RU40,PROTOKOL!$A$1:$E$29,2,FALSE))*RV40)</f>
        <v xml:space="preserve"> </v>
      </c>
      <c r="RX40" s="175" t="str">
        <f t="shared" si="44"/>
        <v xml:space="preserve"> </v>
      </c>
      <c r="RY40" s="212" t="str">
        <f>IF(RU40=0," ",VLOOKUP(RU40,PROTOKOL!$A:$E,5,FALSE))</f>
        <v xml:space="preserve"> </v>
      </c>
      <c r="RZ40" s="176" t="s">
        <v>142</v>
      </c>
      <c r="SA40" s="177" t="str">
        <f t="shared" si="179"/>
        <v xml:space="preserve"> </v>
      </c>
      <c r="SB40" s="217" t="str">
        <f>IF(SD40=0," ",VLOOKUP(SD40,PROTOKOL!$A:$F,6,FALSE))</f>
        <v xml:space="preserve"> </v>
      </c>
      <c r="SC40" s="43"/>
      <c r="SD40" s="43"/>
      <c r="SE40" s="43"/>
      <c r="SF40" s="91" t="str">
        <f>IF(SD40=0," ",(VLOOKUP(SD40,PROTOKOL!$A$1:$E$29,2,FALSE))*SE40)</f>
        <v xml:space="preserve"> </v>
      </c>
      <c r="SG40" s="175" t="str">
        <f t="shared" si="45"/>
        <v xml:space="preserve"> </v>
      </c>
      <c r="SH40" s="176" t="str">
        <f>IF(SD40=0," ",VLOOKUP(SD40,PROTOKOL!$A:$E,5,FALSE))</f>
        <v xml:space="preserve"> </v>
      </c>
      <c r="SI40" s="212" t="str">
        <f t="shared" si="199"/>
        <v xml:space="preserve"> </v>
      </c>
      <c r="SJ40" s="176">
        <f t="shared" si="137"/>
        <v>0</v>
      </c>
      <c r="SK40" s="177" t="str">
        <f t="shared" si="138"/>
        <v xml:space="preserve"> </v>
      </c>
      <c r="SM40" s="173">
        <v>6</v>
      </c>
      <c r="SN40" s="230"/>
      <c r="SO40" s="174" t="str">
        <f>IF(SQ40=0," ",VLOOKUP(SQ40,PROTOKOL!$A:$F,6,FALSE))</f>
        <v xml:space="preserve"> </v>
      </c>
      <c r="SP40" s="43"/>
      <c r="SQ40" s="43"/>
      <c r="SR40" s="43"/>
      <c r="SS40" s="42" t="str">
        <f>IF(SQ40=0," ",(VLOOKUP(SQ40,PROTOKOL!$A$1:$E$29,2,FALSE))*SR40)</f>
        <v xml:space="preserve"> </v>
      </c>
      <c r="ST40" s="175" t="str">
        <f t="shared" si="46"/>
        <v xml:space="preserve"> </v>
      </c>
      <c r="SU40" s="212" t="str">
        <f>IF(SQ40=0," ",VLOOKUP(SQ40,PROTOKOL!$A:$E,5,FALSE))</f>
        <v xml:space="preserve"> </v>
      </c>
      <c r="SV40" s="176" t="s">
        <v>142</v>
      </c>
      <c r="SW40" s="177" t="str">
        <f t="shared" si="139"/>
        <v xml:space="preserve"> </v>
      </c>
      <c r="SX40" s="217" t="str">
        <f>IF(SZ40=0," ",VLOOKUP(SZ40,PROTOKOL!$A:$F,6,FALSE))</f>
        <v xml:space="preserve"> </v>
      </c>
      <c r="SY40" s="43"/>
      <c r="SZ40" s="43"/>
      <c r="TA40" s="43"/>
      <c r="TB40" s="91" t="str">
        <f>IF(SZ40=0," ",(VLOOKUP(SZ40,PROTOKOL!$A$1:$E$29,2,FALSE))*TA40)</f>
        <v xml:space="preserve"> </v>
      </c>
      <c r="TC40" s="175" t="str">
        <f t="shared" si="47"/>
        <v xml:space="preserve"> </v>
      </c>
      <c r="TD40" s="176" t="str">
        <f>IF(SZ40=0," ",VLOOKUP(SZ40,PROTOKOL!$A:$E,5,FALSE))</f>
        <v xml:space="preserve"> </v>
      </c>
      <c r="TE40" s="212" t="str">
        <f t="shared" si="200"/>
        <v xml:space="preserve"> </v>
      </c>
      <c r="TF40" s="176">
        <f t="shared" si="141"/>
        <v>0</v>
      </c>
      <c r="TG40" s="177" t="str">
        <f t="shared" si="142"/>
        <v xml:space="preserve"> </v>
      </c>
      <c r="TI40" s="173">
        <v>6</v>
      </c>
      <c r="TJ40" s="230"/>
      <c r="TK40" s="174" t="str">
        <f>IF(TM40=0," ",VLOOKUP(TM40,PROTOKOL!$A:$F,6,FALSE))</f>
        <v xml:space="preserve"> </v>
      </c>
      <c r="TL40" s="43"/>
      <c r="TM40" s="43"/>
      <c r="TN40" s="43"/>
      <c r="TO40" s="42" t="str">
        <f>IF(TM40=0," ",(VLOOKUP(TM40,PROTOKOL!$A$1:$E$29,2,FALSE))*TN40)</f>
        <v xml:space="preserve"> </v>
      </c>
      <c r="TP40" s="175" t="str">
        <f t="shared" si="48"/>
        <v xml:space="preserve"> </v>
      </c>
      <c r="TQ40" s="212" t="str">
        <f>IF(TM40=0," ",VLOOKUP(TM40,PROTOKOL!$A:$E,5,FALSE))</f>
        <v xml:space="preserve"> </v>
      </c>
      <c r="TR40" s="176" t="s">
        <v>142</v>
      </c>
      <c r="TS40" s="177" t="str">
        <f t="shared" si="143"/>
        <v xml:space="preserve"> </v>
      </c>
      <c r="TT40" s="217" t="str">
        <f>IF(TV40=0," ",VLOOKUP(TV40,PROTOKOL!$A:$F,6,FALSE))</f>
        <v xml:space="preserve"> </v>
      </c>
      <c r="TU40" s="43"/>
      <c r="TV40" s="43"/>
      <c r="TW40" s="43"/>
      <c r="TX40" s="91" t="str">
        <f>IF(TV40=0," ",(VLOOKUP(TV40,PROTOKOL!$A$1:$E$29,2,FALSE))*TW40)</f>
        <v xml:space="preserve"> </v>
      </c>
      <c r="TY40" s="175" t="str">
        <f t="shared" si="49"/>
        <v xml:space="preserve"> </v>
      </c>
      <c r="TZ40" s="176" t="str">
        <f>IF(TV40=0," ",VLOOKUP(TV40,PROTOKOL!$A:$E,5,FALSE))</f>
        <v xml:space="preserve"> </v>
      </c>
      <c r="UA40" s="212" t="str">
        <f t="shared" si="201"/>
        <v xml:space="preserve"> </v>
      </c>
      <c r="UB40" s="176">
        <f t="shared" si="145"/>
        <v>0</v>
      </c>
      <c r="UC40" s="177" t="str">
        <f t="shared" si="146"/>
        <v xml:space="preserve"> </v>
      </c>
      <c r="UE40" s="173">
        <v>6</v>
      </c>
      <c r="UF40" s="230"/>
      <c r="UG40" s="174" t="str">
        <f>IF(UI40=0," ",VLOOKUP(UI40,PROTOKOL!$A:$F,6,FALSE))</f>
        <v xml:space="preserve"> </v>
      </c>
      <c r="UH40" s="43"/>
      <c r="UI40" s="43"/>
      <c r="UJ40" s="43"/>
      <c r="UK40" s="42" t="str">
        <f>IF(UI40=0," ",(VLOOKUP(UI40,PROTOKOL!$A$1:$E$29,2,FALSE))*UJ40)</f>
        <v xml:space="preserve"> </v>
      </c>
      <c r="UL40" s="175" t="str">
        <f t="shared" si="50"/>
        <v xml:space="preserve"> </v>
      </c>
      <c r="UM40" s="212" t="str">
        <f>IF(UI40=0," ",VLOOKUP(UI40,PROTOKOL!$A:$E,5,FALSE))</f>
        <v xml:space="preserve"> </v>
      </c>
      <c r="UN40" s="176" t="s">
        <v>142</v>
      </c>
      <c r="UO40" s="177" t="str">
        <f t="shared" si="147"/>
        <v xml:space="preserve"> </v>
      </c>
      <c r="UP40" s="217" t="str">
        <f>IF(UR40=0," ",VLOOKUP(UR40,PROTOKOL!$A:$F,6,FALSE))</f>
        <v xml:space="preserve"> </v>
      </c>
      <c r="UQ40" s="43"/>
      <c r="UR40" s="43"/>
      <c r="US40" s="43"/>
      <c r="UT40" s="91" t="str">
        <f>IF(UR40=0," ",(VLOOKUP(UR40,PROTOKOL!$A$1:$E$29,2,FALSE))*US40)</f>
        <v xml:space="preserve"> </v>
      </c>
      <c r="UU40" s="175" t="str">
        <f t="shared" si="51"/>
        <v xml:space="preserve"> </v>
      </c>
      <c r="UV40" s="176" t="str">
        <f>IF(UR40=0," ",VLOOKUP(UR40,PROTOKOL!$A:$E,5,FALSE))</f>
        <v xml:space="preserve"> </v>
      </c>
      <c r="UW40" s="212" t="str">
        <f t="shared" si="202"/>
        <v xml:space="preserve"> </v>
      </c>
      <c r="UX40" s="176">
        <f t="shared" si="149"/>
        <v>0</v>
      </c>
      <c r="UY40" s="177" t="str">
        <f t="shared" si="150"/>
        <v xml:space="preserve"> </v>
      </c>
      <c r="VA40" s="173">
        <v>6</v>
      </c>
      <c r="VB40" s="230"/>
      <c r="VC40" s="174" t="str">
        <f>IF(VE40=0," ",VLOOKUP(VE40,PROTOKOL!$A:$F,6,FALSE))</f>
        <v xml:space="preserve"> </v>
      </c>
      <c r="VD40" s="43"/>
      <c r="VE40" s="43"/>
      <c r="VF40" s="43"/>
      <c r="VG40" s="42" t="str">
        <f>IF(VE40=0," ",(VLOOKUP(VE40,PROTOKOL!$A$1:$E$29,2,FALSE))*VF40)</f>
        <v xml:space="preserve"> </v>
      </c>
      <c r="VH40" s="175" t="str">
        <f t="shared" si="52"/>
        <v xml:space="preserve"> </v>
      </c>
      <c r="VI40" s="212" t="str">
        <f>IF(VE40=0," ",VLOOKUP(VE40,PROTOKOL!$A:$E,5,FALSE))</f>
        <v xml:space="preserve"> </v>
      </c>
      <c r="VJ40" s="176" t="s">
        <v>142</v>
      </c>
      <c r="VK40" s="177" t="str">
        <f t="shared" si="151"/>
        <v xml:space="preserve"> </v>
      </c>
      <c r="VL40" s="217" t="str">
        <f>IF(VN40=0," ",VLOOKUP(VN40,PROTOKOL!$A:$F,6,FALSE))</f>
        <v xml:space="preserve"> </v>
      </c>
      <c r="VM40" s="43"/>
      <c r="VN40" s="43"/>
      <c r="VO40" s="43"/>
      <c r="VP40" s="91" t="str">
        <f>IF(VN40=0," ",(VLOOKUP(VN40,PROTOKOL!$A$1:$E$29,2,FALSE))*VO40)</f>
        <v xml:space="preserve"> </v>
      </c>
      <c r="VQ40" s="175" t="str">
        <f t="shared" si="53"/>
        <v xml:space="preserve"> </v>
      </c>
      <c r="VR40" s="176" t="str">
        <f>IF(VN40=0," ",VLOOKUP(VN40,PROTOKOL!$A:$E,5,FALSE))</f>
        <v xml:space="preserve"> </v>
      </c>
      <c r="VS40" s="212" t="str">
        <f t="shared" si="203"/>
        <v xml:space="preserve"> </v>
      </c>
      <c r="VT40" s="176">
        <f t="shared" si="153"/>
        <v>0</v>
      </c>
      <c r="VU40" s="177" t="str">
        <f t="shared" si="154"/>
        <v xml:space="preserve"> </v>
      </c>
      <c r="VW40" s="173">
        <v>6</v>
      </c>
      <c r="VX40" s="230"/>
      <c r="VY40" s="174" t="str">
        <f>IF(WA40=0," ",VLOOKUP(WA40,PROTOKOL!$A:$F,6,FALSE))</f>
        <v xml:space="preserve"> </v>
      </c>
      <c r="VZ40" s="43"/>
      <c r="WA40" s="43"/>
      <c r="WB40" s="43"/>
      <c r="WC40" s="42" t="str">
        <f>IF(WA40=0," ",(VLOOKUP(WA40,PROTOKOL!$A$1:$E$29,2,FALSE))*WB40)</f>
        <v xml:space="preserve"> </v>
      </c>
      <c r="WD40" s="175" t="str">
        <f t="shared" si="54"/>
        <v xml:space="preserve"> </v>
      </c>
      <c r="WE40" s="212" t="str">
        <f>IF(WA40=0," ",VLOOKUP(WA40,PROTOKOL!$A:$E,5,FALSE))</f>
        <v xml:space="preserve"> </v>
      </c>
      <c r="WF40" s="176" t="s">
        <v>142</v>
      </c>
      <c r="WG40" s="177" t="str">
        <f t="shared" si="155"/>
        <v xml:space="preserve"> </v>
      </c>
      <c r="WH40" s="217" t="str">
        <f>IF(WJ40=0," ",VLOOKUP(WJ40,PROTOKOL!$A:$F,6,FALSE))</f>
        <v xml:space="preserve"> </v>
      </c>
      <c r="WI40" s="43"/>
      <c r="WJ40" s="43"/>
      <c r="WK40" s="43"/>
      <c r="WL40" s="91" t="str">
        <f>IF(WJ40=0," ",(VLOOKUP(WJ40,PROTOKOL!$A$1:$E$29,2,FALSE))*WK40)</f>
        <v xml:space="preserve"> </v>
      </c>
      <c r="WM40" s="175" t="str">
        <f t="shared" si="55"/>
        <v xml:space="preserve"> </v>
      </c>
      <c r="WN40" s="176" t="str">
        <f>IF(WJ40=0," ",VLOOKUP(WJ40,PROTOKOL!$A:$E,5,FALSE))</f>
        <v xml:space="preserve"> </v>
      </c>
      <c r="WO40" s="212" t="str">
        <f t="shared" si="204"/>
        <v xml:space="preserve"> </v>
      </c>
      <c r="WP40" s="176">
        <f t="shared" si="157"/>
        <v>0</v>
      </c>
      <c r="WQ40" s="177" t="str">
        <f t="shared" si="158"/>
        <v xml:space="preserve"> </v>
      </c>
      <c r="WS40" s="173">
        <v>6</v>
      </c>
      <c r="WT40" s="230"/>
      <c r="WU40" s="174" t="str">
        <f>IF(WW40=0," ",VLOOKUP(WW40,PROTOKOL!$A:$F,6,FALSE))</f>
        <v xml:space="preserve"> </v>
      </c>
      <c r="WV40" s="43"/>
      <c r="WW40" s="43"/>
      <c r="WX40" s="43"/>
      <c r="WY40" s="42" t="str">
        <f>IF(WW40=0," ",(VLOOKUP(WW40,PROTOKOL!$A$1:$E$29,2,FALSE))*WX40)</f>
        <v xml:space="preserve"> </v>
      </c>
      <c r="WZ40" s="175" t="str">
        <f t="shared" si="56"/>
        <v xml:space="preserve"> </v>
      </c>
      <c r="XA40" s="212" t="str">
        <f>IF(WW40=0," ",VLOOKUP(WW40,PROTOKOL!$A:$E,5,FALSE))</f>
        <v xml:space="preserve"> </v>
      </c>
      <c r="XB40" s="176" t="s">
        <v>142</v>
      </c>
      <c r="XC40" s="177" t="str">
        <f t="shared" si="159"/>
        <v xml:space="preserve"> </v>
      </c>
      <c r="XD40" s="217" t="str">
        <f>IF(XF40=0," ",VLOOKUP(XF40,PROTOKOL!$A:$F,6,FALSE))</f>
        <v xml:space="preserve"> </v>
      </c>
      <c r="XE40" s="43"/>
      <c r="XF40" s="43"/>
      <c r="XG40" s="43"/>
      <c r="XH40" s="91" t="str">
        <f>IF(XF40=0," ",(VLOOKUP(XF40,PROTOKOL!$A$1:$E$29,2,FALSE))*XG40)</f>
        <v xml:space="preserve"> </v>
      </c>
      <c r="XI40" s="175" t="str">
        <f t="shared" si="57"/>
        <v xml:space="preserve"> </v>
      </c>
      <c r="XJ40" s="176" t="str">
        <f>IF(XF40=0," ",VLOOKUP(XF40,PROTOKOL!$A:$E,5,FALSE))</f>
        <v xml:space="preserve"> </v>
      </c>
      <c r="XK40" s="212" t="str">
        <f t="shared" si="205"/>
        <v xml:space="preserve"> </v>
      </c>
      <c r="XL40" s="176">
        <f t="shared" si="161"/>
        <v>0</v>
      </c>
      <c r="XM40" s="177" t="str">
        <f t="shared" si="162"/>
        <v xml:space="preserve"> </v>
      </c>
      <c r="XO40" s="173">
        <v>6</v>
      </c>
      <c r="XP40" s="230"/>
      <c r="XQ40" s="174" t="str">
        <f>IF(XS40=0," ",VLOOKUP(XS40,PROTOKOL!$A:$F,6,FALSE))</f>
        <v xml:space="preserve"> </v>
      </c>
      <c r="XR40" s="43"/>
      <c r="XS40" s="43"/>
      <c r="XT40" s="43"/>
      <c r="XU40" s="42" t="str">
        <f>IF(XS40=0," ",(VLOOKUP(XS40,PROTOKOL!$A$1:$E$29,2,FALSE))*XT40)</f>
        <v xml:space="preserve"> </v>
      </c>
      <c r="XV40" s="175" t="str">
        <f t="shared" si="58"/>
        <v xml:space="preserve"> </v>
      </c>
      <c r="XW40" s="212" t="str">
        <f>IF(XS40=0," ",VLOOKUP(XS40,PROTOKOL!$A:$E,5,FALSE))</f>
        <v xml:space="preserve"> </v>
      </c>
      <c r="XX40" s="176" t="s">
        <v>142</v>
      </c>
      <c r="XY40" s="177" t="str">
        <f t="shared" si="163"/>
        <v xml:space="preserve"> </v>
      </c>
      <c r="XZ40" s="217" t="str">
        <f>IF(YB40=0," ",VLOOKUP(YB40,PROTOKOL!$A:$F,6,FALSE))</f>
        <v xml:space="preserve"> </v>
      </c>
      <c r="YA40" s="43"/>
      <c r="YB40" s="43"/>
      <c r="YC40" s="43"/>
      <c r="YD40" s="91" t="str">
        <f>IF(YB40=0," ",(VLOOKUP(YB40,PROTOKOL!$A$1:$E$29,2,FALSE))*YC40)</f>
        <v xml:space="preserve"> </v>
      </c>
      <c r="YE40" s="175" t="str">
        <f t="shared" si="59"/>
        <v xml:space="preserve"> </v>
      </c>
      <c r="YF40" s="176" t="str">
        <f>IF(YB40=0," ",VLOOKUP(YB40,PROTOKOL!$A:$E,5,FALSE))</f>
        <v xml:space="preserve"> </v>
      </c>
      <c r="YG40" s="212" t="str">
        <f t="shared" si="206"/>
        <v xml:space="preserve"> </v>
      </c>
      <c r="YH40" s="176">
        <f t="shared" si="165"/>
        <v>0</v>
      </c>
      <c r="YI40" s="177" t="str">
        <f t="shared" si="166"/>
        <v xml:space="preserve"> </v>
      </c>
    </row>
    <row r="41" spans="1:659" ht="13.8">
      <c r="A41" s="173">
        <v>7</v>
      </c>
      <c r="B41" s="231">
        <v>7</v>
      </c>
      <c r="C41" s="174" t="str">
        <f>IF(E41=0," ",VLOOKUP(E41,PROTOKOL!$A:$F,6,FALSE))</f>
        <v>ÜRÜN KONTROL</v>
      </c>
      <c r="D41" s="43">
        <v>1</v>
      </c>
      <c r="E41" s="43">
        <v>20</v>
      </c>
      <c r="F41" s="43">
        <v>7.5</v>
      </c>
      <c r="G41" s="42">
        <f>IF(E41=0," ",(VLOOKUP(E41,PROTOKOL!$A$1:$E$29,2,FALSE))*F41)</f>
        <v>0</v>
      </c>
      <c r="H41" s="175">
        <f t="shared" si="0"/>
        <v>1</v>
      </c>
      <c r="I41" s="212" t="e">
        <f>IF(E41=0," ",VLOOKUP(E41,PROTOKOL!$A:$E,5,FALSE))</f>
        <v>#DIV/0!</v>
      </c>
      <c r="J41" s="176" t="s">
        <v>142</v>
      </c>
      <c r="K41" s="177" t="e">
        <f>IF(E41=0," ",(I41*H41))/7.5*7.5</f>
        <v>#DIV/0!</v>
      </c>
      <c r="L41" s="217" t="str">
        <f>IF(N41=0," ",VLOOKUP(N41,PROTOKOL!$A:$F,6,FALSE))</f>
        <v xml:space="preserve"> </v>
      </c>
      <c r="M41" s="43"/>
      <c r="N41" s="43"/>
      <c r="O41" s="43"/>
      <c r="P41" s="91" t="str">
        <f>IF(N41=0," ",(VLOOKUP(N41,PROTOKOL!$A$1:$E$29,2,FALSE))*O41)</f>
        <v xml:space="preserve"> </v>
      </c>
      <c r="Q41" s="175" t="str">
        <f t="shared" si="1"/>
        <v xml:space="preserve"> </v>
      </c>
      <c r="R41" s="176" t="str">
        <f>IF(N41=0," ",VLOOKUP(N41,PROTOKOL!$A:$E,5,FALSE))</f>
        <v xml:space="preserve"> </v>
      </c>
      <c r="S41" s="212" t="str">
        <f t="shared" si="61"/>
        <v xml:space="preserve"> </v>
      </c>
      <c r="T41" s="176">
        <f t="shared" si="62"/>
        <v>0</v>
      </c>
      <c r="U41" s="177" t="str">
        <f t="shared" si="63"/>
        <v xml:space="preserve"> </v>
      </c>
      <c r="W41" s="173">
        <v>7</v>
      </c>
      <c r="X41" s="231">
        <v>7</v>
      </c>
      <c r="Y41" s="174" t="str">
        <f>IF(AA41=0," ",VLOOKUP(AA41,PROTOKOL!$A:$F,6,FALSE))</f>
        <v>SIZDIRMAZLIK TAMİR</v>
      </c>
      <c r="Z41" s="43">
        <v>141</v>
      </c>
      <c r="AA41" s="43">
        <v>12</v>
      </c>
      <c r="AB41" s="43">
        <v>6.5</v>
      </c>
      <c r="AC41" s="42">
        <f>IF(AA41=0," ",(VLOOKUP(AA41,PROTOKOL!$A$1:$E$29,2,FALSE))*AB41)</f>
        <v>67.600000000000009</v>
      </c>
      <c r="AD41" s="175">
        <f t="shared" si="2"/>
        <v>73.399999999999991</v>
      </c>
      <c r="AE41" s="212">
        <f>IF(AA41=0," ",VLOOKUP(AA41,PROTOKOL!$A:$E,5,FALSE))</f>
        <v>0.8561438988095238</v>
      </c>
      <c r="AF41" s="176" t="s">
        <v>142</v>
      </c>
      <c r="AG41" s="177">
        <f t="shared" si="167"/>
        <v>62.840962172619037</v>
      </c>
      <c r="AH41" s="217" t="str">
        <f>IF(AJ41=0," ",VLOOKUP(AJ41,PROTOKOL!$A:$F,6,FALSE))</f>
        <v xml:space="preserve"> </v>
      </c>
      <c r="AI41" s="43"/>
      <c r="AJ41" s="43"/>
      <c r="AK41" s="43"/>
      <c r="AL41" s="91" t="str">
        <f>IF(AJ41=0," ",(VLOOKUP(AJ41,PROTOKOL!$A$1:$E$29,2,FALSE))*AK41)</f>
        <v xml:space="preserve"> </v>
      </c>
      <c r="AM41" s="175" t="str">
        <f t="shared" si="3"/>
        <v xml:space="preserve"> </v>
      </c>
      <c r="AN41" s="176" t="str">
        <f>IF(AJ41=0," ",VLOOKUP(AJ41,PROTOKOL!$A:$E,5,FALSE))</f>
        <v xml:space="preserve"> </v>
      </c>
      <c r="AO41" s="212" t="str">
        <f t="shared" si="180"/>
        <v xml:space="preserve"> </v>
      </c>
      <c r="AP41" s="176">
        <f t="shared" si="65"/>
        <v>0</v>
      </c>
      <c r="AQ41" s="177" t="str">
        <f t="shared" si="66"/>
        <v xml:space="preserve"> </v>
      </c>
      <c r="AS41" s="173">
        <v>7</v>
      </c>
      <c r="AT41" s="231">
        <v>7</v>
      </c>
      <c r="AU41" s="174" t="str">
        <f>IF(AW41=0," ",VLOOKUP(AW41,PROTOKOL!$A:$F,6,FALSE))</f>
        <v>VİTRA CLEAN</v>
      </c>
      <c r="AV41" s="43">
        <v>90</v>
      </c>
      <c r="AW41" s="43">
        <v>13</v>
      </c>
      <c r="AX41" s="43">
        <v>7.5</v>
      </c>
      <c r="AY41" s="42">
        <f>IF(AW41=0," ",(VLOOKUP(AW41,PROTOKOL!$A$1:$E$29,2,FALSE))*AX41)</f>
        <v>59</v>
      </c>
      <c r="AZ41" s="175">
        <f t="shared" si="4"/>
        <v>31</v>
      </c>
      <c r="BA41" s="212">
        <f>IF(AW41=0," ",VLOOKUP(AW41,PROTOKOL!$A:$E,5,FALSE))</f>
        <v>1.1599368951612903</v>
      </c>
      <c r="BB41" s="176" t="s">
        <v>142</v>
      </c>
      <c r="BC41" s="177">
        <f t="shared" si="168"/>
        <v>35.958043750000002</v>
      </c>
      <c r="BD41" s="217" t="str">
        <f>IF(BF41=0," ",VLOOKUP(BF41,PROTOKOL!$A:$F,6,FALSE))</f>
        <v xml:space="preserve"> </v>
      </c>
      <c r="BE41" s="43"/>
      <c r="BF41" s="43"/>
      <c r="BG41" s="43"/>
      <c r="BH41" s="91" t="str">
        <f>IF(BF41=0," ",(VLOOKUP(BF41,PROTOKOL!$A$1:$E$29,2,FALSE))*BG41)</f>
        <v xml:space="preserve"> </v>
      </c>
      <c r="BI41" s="175" t="str">
        <f t="shared" si="5"/>
        <v xml:space="preserve"> </v>
      </c>
      <c r="BJ41" s="176" t="str">
        <f>IF(BF41=0," ",VLOOKUP(BF41,PROTOKOL!$A:$E,5,FALSE))</f>
        <v xml:space="preserve"> </v>
      </c>
      <c r="BK41" s="212" t="str">
        <f t="shared" si="181"/>
        <v xml:space="preserve"> </v>
      </c>
      <c r="BL41" s="176">
        <f t="shared" si="67"/>
        <v>0</v>
      </c>
      <c r="BM41" s="177" t="str">
        <f t="shared" si="68"/>
        <v xml:space="preserve"> </v>
      </c>
      <c r="BO41" s="173">
        <v>7</v>
      </c>
      <c r="BP41" s="231">
        <v>7</v>
      </c>
      <c r="BQ41" s="174" t="str">
        <f>IF(BS41=0," ",VLOOKUP(BS41,PROTOKOL!$A:$F,6,FALSE))</f>
        <v>VAKUM TEST</v>
      </c>
      <c r="BR41" s="43">
        <v>181</v>
      </c>
      <c r="BS41" s="43">
        <v>4</v>
      </c>
      <c r="BT41" s="43">
        <v>6</v>
      </c>
      <c r="BU41" s="42">
        <f>IF(BS41=0," ",(VLOOKUP(BS41,PROTOKOL!$A$1:$E$29,2,FALSE))*BT41)</f>
        <v>120</v>
      </c>
      <c r="BV41" s="175">
        <f t="shared" si="6"/>
        <v>61</v>
      </c>
      <c r="BW41" s="212">
        <f>IF(BS41=0," ",VLOOKUP(BS41,PROTOKOL!$A:$E,5,FALSE))</f>
        <v>0.44947554687499996</v>
      </c>
      <c r="BX41" s="176" t="s">
        <v>142</v>
      </c>
      <c r="BY41" s="177">
        <f t="shared" si="170"/>
        <v>27.418008359374998</v>
      </c>
      <c r="BZ41" s="217" t="str">
        <f>IF(CB41=0," ",VLOOKUP(CB41,PROTOKOL!$A:$F,6,FALSE))</f>
        <v xml:space="preserve"> </v>
      </c>
      <c r="CA41" s="43"/>
      <c r="CB41" s="43"/>
      <c r="CC41" s="43"/>
      <c r="CD41" s="91" t="str">
        <f>IF(CB41=0," ",(VLOOKUP(CB41,PROTOKOL!$A$1:$E$29,2,FALSE))*CC41)</f>
        <v xml:space="preserve"> </v>
      </c>
      <c r="CE41" s="175" t="str">
        <f t="shared" si="7"/>
        <v xml:space="preserve"> </v>
      </c>
      <c r="CF41" s="176" t="str">
        <f>IF(CB41=0," ",VLOOKUP(CB41,PROTOKOL!$A:$E,5,FALSE))</f>
        <v xml:space="preserve"> </v>
      </c>
      <c r="CG41" s="212" t="str">
        <f t="shared" si="207"/>
        <v xml:space="preserve"> </v>
      </c>
      <c r="CH41" s="176">
        <f t="shared" si="70"/>
        <v>0</v>
      </c>
      <c r="CI41" s="177" t="str">
        <f t="shared" si="71"/>
        <v xml:space="preserve"> </v>
      </c>
      <c r="CK41" s="173">
        <v>7</v>
      </c>
      <c r="CL41" s="231">
        <v>7</v>
      </c>
      <c r="CM41" s="174" t="str">
        <f>IF(CO41=0," ",VLOOKUP(CO41,PROTOKOL!$A:$F,6,FALSE))</f>
        <v>WNZL. YERD.KLZ. TAŞLAMA</v>
      </c>
      <c r="CN41" s="43">
        <v>193</v>
      </c>
      <c r="CO41" s="43">
        <v>2</v>
      </c>
      <c r="CP41" s="43">
        <v>7.5</v>
      </c>
      <c r="CQ41" s="42">
        <f>IF(CO41=0," ",(VLOOKUP(CO41,PROTOKOL!$A$1:$E$29,2,FALSE))*CP41)</f>
        <v>124.00000000000001</v>
      </c>
      <c r="CR41" s="175">
        <f t="shared" si="8"/>
        <v>68.999999999999986</v>
      </c>
      <c r="CS41" s="212">
        <f>IF(CO41=0," ",VLOOKUP(CO41,PROTOKOL!$A:$E,5,FALSE))</f>
        <v>0.54481884469696984</v>
      </c>
      <c r="CT41" s="176" t="s">
        <v>142</v>
      </c>
      <c r="CU41" s="177">
        <f t="shared" si="171"/>
        <v>37.59250028409091</v>
      </c>
      <c r="CV41" s="217" t="str">
        <f>IF(CX41=0," ",VLOOKUP(CX41,PROTOKOL!$A:$F,6,FALSE))</f>
        <v xml:space="preserve"> </v>
      </c>
      <c r="CW41" s="43"/>
      <c r="CX41" s="43"/>
      <c r="CY41" s="43"/>
      <c r="CZ41" s="91" t="str">
        <f>IF(CX41=0," ",(VLOOKUP(CX41,PROTOKOL!$A$1:$E$29,2,FALSE))*CY41)</f>
        <v xml:space="preserve"> </v>
      </c>
      <c r="DA41" s="175" t="str">
        <f t="shared" si="9"/>
        <v xml:space="preserve"> </v>
      </c>
      <c r="DB41" s="176" t="str">
        <f>IF(CX41=0," ",VLOOKUP(CX41,PROTOKOL!$A:$E,5,FALSE))</f>
        <v xml:space="preserve"> </v>
      </c>
      <c r="DC41" s="212" t="str">
        <f t="shared" si="182"/>
        <v xml:space="preserve"> </v>
      </c>
      <c r="DD41" s="176">
        <f t="shared" si="73"/>
        <v>0</v>
      </c>
      <c r="DE41" s="177" t="str">
        <f t="shared" si="74"/>
        <v xml:space="preserve"> </v>
      </c>
      <c r="DG41" s="173">
        <v>7</v>
      </c>
      <c r="DH41" s="231">
        <v>7</v>
      </c>
      <c r="DI41" s="174" t="str">
        <f>IF(DK41=0," ",VLOOKUP(DK41,PROTOKOL!$A:$F,6,FALSE))</f>
        <v>FORKLİFT OPERATÖRÜ</v>
      </c>
      <c r="DJ41" s="43">
        <v>1</v>
      </c>
      <c r="DK41" s="43">
        <v>14</v>
      </c>
      <c r="DL41" s="43">
        <v>7.5</v>
      </c>
      <c r="DM41" s="42">
        <f>IF(DK41=0," ",(VLOOKUP(DK41,PROTOKOL!$A$1:$E$29,2,FALSE))*DL41)</f>
        <v>0</v>
      </c>
      <c r="DN41" s="175">
        <f t="shared" si="10"/>
        <v>1</v>
      </c>
      <c r="DO41" s="212">
        <f>IF(DK41=0," ",VLOOKUP(DK41,PROTOKOL!$A:$E,5,FALSE))</f>
        <v>7.5</v>
      </c>
      <c r="DP41" s="176" t="s">
        <v>142</v>
      </c>
      <c r="DQ41" s="177">
        <f>IF(DK41=0," ",(DO41*DN41))/7.5*7.5</f>
        <v>7.5</v>
      </c>
      <c r="DR41" s="217" t="str">
        <f>IF(DT41=0," ",VLOOKUP(DT41,PROTOKOL!$A:$F,6,FALSE))</f>
        <v xml:space="preserve"> </v>
      </c>
      <c r="DS41" s="43"/>
      <c r="DT41" s="43"/>
      <c r="DU41" s="43"/>
      <c r="DV41" s="91" t="str">
        <f>IF(DT41=0," ",(VLOOKUP(DT41,PROTOKOL!$A$1:$E$29,2,FALSE))*DU41)</f>
        <v xml:space="preserve"> </v>
      </c>
      <c r="DW41" s="175" t="str">
        <f t="shared" si="11"/>
        <v xml:space="preserve"> </v>
      </c>
      <c r="DX41" s="176" t="str">
        <f>IF(DT41=0," ",VLOOKUP(DT41,PROTOKOL!$A:$E,5,FALSE))</f>
        <v xml:space="preserve"> </v>
      </c>
      <c r="DY41" s="212" t="str">
        <f t="shared" si="183"/>
        <v xml:space="preserve"> </v>
      </c>
      <c r="DZ41" s="176">
        <f t="shared" si="77"/>
        <v>0</v>
      </c>
      <c r="EA41" s="177" t="str">
        <f t="shared" si="78"/>
        <v xml:space="preserve"> </v>
      </c>
      <c r="EC41" s="173">
        <v>7</v>
      </c>
      <c r="ED41" s="231">
        <v>7</v>
      </c>
      <c r="EE41" s="174" t="str">
        <f>IF(EG41=0," ",VLOOKUP(EG41,PROTOKOL!$A:$F,6,FALSE))</f>
        <v>FORKLİFT OPERATÖRÜ</v>
      </c>
      <c r="EF41" s="43">
        <v>1</v>
      </c>
      <c r="EG41" s="43">
        <v>14</v>
      </c>
      <c r="EH41" s="43">
        <v>7.5</v>
      </c>
      <c r="EI41" s="42">
        <f>IF(EG41=0," ",(VLOOKUP(EG41,PROTOKOL!$A$1:$E$29,2,FALSE))*EH41)</f>
        <v>0</v>
      </c>
      <c r="EJ41" s="175">
        <f t="shared" si="12"/>
        <v>1</v>
      </c>
      <c r="EK41" s="212">
        <f>IF(EG41=0," ",VLOOKUP(EG41,PROTOKOL!$A:$E,5,FALSE))</f>
        <v>7.5</v>
      </c>
      <c r="EL41" s="176" t="s">
        <v>142</v>
      </c>
      <c r="EM41" s="177">
        <f>IF(EG41=0," ",(EK41*EJ41))/7.5*7.5</f>
        <v>7.5</v>
      </c>
      <c r="EN41" s="217" t="str">
        <f>IF(EP41=0," ",VLOOKUP(EP41,PROTOKOL!$A:$F,6,FALSE))</f>
        <v xml:space="preserve"> </v>
      </c>
      <c r="EO41" s="43"/>
      <c r="EP41" s="43"/>
      <c r="EQ41" s="43"/>
      <c r="ER41" s="91" t="str">
        <f>IF(EP41=0," ",(VLOOKUP(EP41,PROTOKOL!$A$1:$E$29,2,FALSE))*EQ41)</f>
        <v xml:space="preserve"> </v>
      </c>
      <c r="ES41" s="175" t="str">
        <f t="shared" si="13"/>
        <v xml:space="preserve"> </v>
      </c>
      <c r="ET41" s="176" t="str">
        <f>IF(EP41=0," ",VLOOKUP(EP41,PROTOKOL!$A:$E,5,FALSE))</f>
        <v xml:space="preserve"> </v>
      </c>
      <c r="EU41" s="212" t="str">
        <f t="shared" si="184"/>
        <v xml:space="preserve"> </v>
      </c>
      <c r="EV41" s="176">
        <f t="shared" si="81"/>
        <v>0</v>
      </c>
      <c r="EW41" s="177" t="str">
        <f t="shared" si="82"/>
        <v xml:space="preserve"> </v>
      </c>
      <c r="EY41" s="173">
        <v>7</v>
      </c>
      <c r="EZ41" s="231">
        <v>7</v>
      </c>
      <c r="FA41" s="174" t="str">
        <f>IF(FC41=0," ",VLOOKUP(FC41,PROTOKOL!$A:$F,6,FALSE))</f>
        <v>WNZL. LAV. VE DUV. ASMA KLZ</v>
      </c>
      <c r="FB41" s="43">
        <v>220</v>
      </c>
      <c r="FC41" s="43">
        <v>1</v>
      </c>
      <c r="FD41" s="43">
        <v>7.5</v>
      </c>
      <c r="FE41" s="42">
        <f>IF(FC41=0," ",(VLOOKUP(FC41,PROTOKOL!$A$1:$E$29,2,FALSE))*FD41)</f>
        <v>144</v>
      </c>
      <c r="FF41" s="175">
        <f t="shared" si="14"/>
        <v>76</v>
      </c>
      <c r="FG41" s="212">
        <f>IF(FC41=0," ",VLOOKUP(FC41,PROTOKOL!$A:$E,5,FALSE))</f>
        <v>0.4731321546052632</v>
      </c>
      <c r="FH41" s="176" t="s">
        <v>142</v>
      </c>
      <c r="FI41" s="177">
        <f t="shared" si="83"/>
        <v>35.958043750000002</v>
      </c>
      <c r="FJ41" s="217" t="str">
        <f>IF(FL41=0," ",VLOOKUP(FL41,PROTOKOL!$A:$F,6,FALSE))</f>
        <v xml:space="preserve"> </v>
      </c>
      <c r="FK41" s="43"/>
      <c r="FL41" s="43"/>
      <c r="FM41" s="43"/>
      <c r="FN41" s="91" t="str">
        <f>IF(FL41=0," ",(VLOOKUP(FL41,PROTOKOL!$A$1:$E$29,2,FALSE))*FM41)</f>
        <v xml:space="preserve"> </v>
      </c>
      <c r="FO41" s="175" t="str">
        <f t="shared" si="15"/>
        <v xml:space="preserve"> </v>
      </c>
      <c r="FP41" s="176" t="str">
        <f>IF(FL41=0," ",VLOOKUP(FL41,PROTOKOL!$A:$E,5,FALSE))</f>
        <v xml:space="preserve"> </v>
      </c>
      <c r="FQ41" s="212" t="str">
        <f t="shared" si="185"/>
        <v xml:space="preserve"> </v>
      </c>
      <c r="FR41" s="176">
        <f t="shared" si="85"/>
        <v>0</v>
      </c>
      <c r="FS41" s="177" t="str">
        <f t="shared" si="86"/>
        <v xml:space="preserve"> </v>
      </c>
      <c r="FU41" s="173">
        <v>7</v>
      </c>
      <c r="FV41" s="231">
        <v>7</v>
      </c>
      <c r="FW41" s="174" t="str">
        <f>IF(FY41=0," ",VLOOKUP(FY41,PROTOKOL!$A:$F,6,FALSE))</f>
        <v>PERDE KESME SULU SİST.</v>
      </c>
      <c r="FX41" s="43">
        <v>151</v>
      </c>
      <c r="FY41" s="43">
        <v>8</v>
      </c>
      <c r="FZ41" s="43">
        <v>7.5</v>
      </c>
      <c r="GA41" s="42">
        <f>IF(FY41=0," ",(VLOOKUP(FY41,PROTOKOL!$A$1:$E$29,2,FALSE))*FZ41)</f>
        <v>98</v>
      </c>
      <c r="GB41" s="175">
        <f t="shared" si="16"/>
        <v>53</v>
      </c>
      <c r="GC41" s="212">
        <f>IF(FY41=0," ",VLOOKUP(FY41,PROTOKOL!$A:$E,5,FALSE))</f>
        <v>0.69150084134615386</v>
      </c>
      <c r="GD41" s="176" t="s">
        <v>142</v>
      </c>
      <c r="GE41" s="177">
        <f t="shared" si="87"/>
        <v>36.649544591346157</v>
      </c>
      <c r="GF41" s="217" t="str">
        <f>IF(GH41=0," ",VLOOKUP(GH41,PROTOKOL!$A:$F,6,FALSE))</f>
        <v xml:space="preserve"> </v>
      </c>
      <c r="GG41" s="43"/>
      <c r="GH41" s="43"/>
      <c r="GI41" s="43"/>
      <c r="GJ41" s="91" t="str">
        <f>IF(GH41=0," ",(VLOOKUP(GH41,PROTOKOL!$A$1:$E$29,2,FALSE))*GI41)</f>
        <v xml:space="preserve"> </v>
      </c>
      <c r="GK41" s="175" t="str">
        <f t="shared" si="17"/>
        <v xml:space="preserve"> </v>
      </c>
      <c r="GL41" s="176" t="str">
        <f>IF(GH41=0," ",VLOOKUP(GH41,PROTOKOL!$A:$E,5,FALSE))</f>
        <v xml:space="preserve"> </v>
      </c>
      <c r="GM41" s="212" t="str">
        <f t="shared" si="186"/>
        <v xml:space="preserve"> </v>
      </c>
      <c r="GN41" s="176">
        <f t="shared" si="89"/>
        <v>0</v>
      </c>
      <c r="GO41" s="177" t="str">
        <f t="shared" si="90"/>
        <v xml:space="preserve"> </v>
      </c>
      <c r="GQ41" s="173">
        <v>7</v>
      </c>
      <c r="GR41" s="231">
        <v>7</v>
      </c>
      <c r="GS41" s="174" t="str">
        <f>IF(GU41=0," ",VLOOKUP(GU41,PROTOKOL!$A:$F,6,FALSE))</f>
        <v>VAKUM TEST</v>
      </c>
      <c r="GT41" s="43">
        <v>31</v>
      </c>
      <c r="GU41" s="43">
        <v>4</v>
      </c>
      <c r="GV41" s="43">
        <v>1</v>
      </c>
      <c r="GW41" s="42">
        <f>IF(GU41=0," ",(VLOOKUP(GU41,PROTOKOL!$A$1:$E$29,2,FALSE))*GV41)</f>
        <v>20</v>
      </c>
      <c r="GX41" s="175">
        <f t="shared" si="18"/>
        <v>11</v>
      </c>
      <c r="GY41" s="212">
        <f>IF(GU41=0," ",VLOOKUP(GU41,PROTOKOL!$A:$E,5,FALSE))</f>
        <v>0.44947554687499996</v>
      </c>
      <c r="GZ41" s="176" t="s">
        <v>142</v>
      </c>
      <c r="HA41" s="177">
        <f t="shared" si="91"/>
        <v>4.9442310156249993</v>
      </c>
      <c r="HB41" s="217" t="str">
        <f>IF(HD41=0," ",VLOOKUP(HD41,PROTOKOL!$A:$F,6,FALSE))</f>
        <v xml:space="preserve"> </v>
      </c>
      <c r="HC41" s="43"/>
      <c r="HD41" s="43"/>
      <c r="HE41" s="43"/>
      <c r="HF41" s="91" t="str">
        <f>IF(HD41=0," ",(VLOOKUP(HD41,PROTOKOL!$A$1:$E$29,2,FALSE))*HE41)</f>
        <v xml:space="preserve"> </v>
      </c>
      <c r="HG41" s="175" t="str">
        <f t="shared" si="19"/>
        <v xml:space="preserve"> </v>
      </c>
      <c r="HH41" s="176" t="str">
        <f>IF(HD41=0," ",VLOOKUP(HD41,PROTOKOL!$A:$E,5,FALSE))</f>
        <v xml:space="preserve"> </v>
      </c>
      <c r="HI41" s="212" t="str">
        <f t="shared" si="187"/>
        <v xml:space="preserve"> </v>
      </c>
      <c r="HJ41" s="176">
        <f t="shared" si="92"/>
        <v>0</v>
      </c>
      <c r="HK41" s="177" t="str">
        <f t="shared" si="93"/>
        <v xml:space="preserve"> </v>
      </c>
      <c r="HM41" s="173">
        <v>7</v>
      </c>
      <c r="HN41" s="231">
        <v>7</v>
      </c>
      <c r="HO41" s="174" t="str">
        <f>IF(HQ41=0," ",VLOOKUP(HQ41,PROTOKOL!$A:$F,6,FALSE))</f>
        <v>VAKUM TEST</v>
      </c>
      <c r="HP41" s="43">
        <v>132</v>
      </c>
      <c r="HQ41" s="43">
        <v>4</v>
      </c>
      <c r="HR41" s="43">
        <v>4.5</v>
      </c>
      <c r="HS41" s="42">
        <f>IF(HQ41=0," ",(VLOOKUP(HQ41,PROTOKOL!$A$1:$E$29,2,FALSE))*HR41)</f>
        <v>90</v>
      </c>
      <c r="HT41" s="175">
        <f t="shared" si="20"/>
        <v>42</v>
      </c>
      <c r="HU41" s="212">
        <f>IF(HQ41=0," ",VLOOKUP(HQ41,PROTOKOL!$A:$E,5,FALSE))</f>
        <v>0.44947554687499996</v>
      </c>
      <c r="HV41" s="176" t="s">
        <v>142</v>
      </c>
      <c r="HW41" s="177">
        <f t="shared" si="94"/>
        <v>18.877972968749997</v>
      </c>
      <c r="HX41" s="217" t="str">
        <f>IF(HZ41=0," ",VLOOKUP(HZ41,PROTOKOL!$A:$F,6,FALSE))</f>
        <v xml:space="preserve"> </v>
      </c>
      <c r="HY41" s="43"/>
      <c r="HZ41" s="43"/>
      <c r="IA41" s="43"/>
      <c r="IB41" s="91" t="str">
        <f>IF(HZ41=0," ",(VLOOKUP(HZ41,PROTOKOL!$A$1:$E$29,2,FALSE))*IA41)</f>
        <v xml:space="preserve"> </v>
      </c>
      <c r="IC41" s="175" t="str">
        <f t="shared" si="21"/>
        <v xml:space="preserve"> </v>
      </c>
      <c r="ID41" s="176" t="str">
        <f>IF(HZ41=0," ",VLOOKUP(HZ41,PROTOKOL!$A:$E,5,FALSE))</f>
        <v xml:space="preserve"> </v>
      </c>
      <c r="IE41" s="212" t="str">
        <f t="shared" si="208"/>
        <v xml:space="preserve"> </v>
      </c>
      <c r="IF41" s="176">
        <f t="shared" si="96"/>
        <v>0</v>
      </c>
      <c r="IG41" s="177" t="str">
        <f t="shared" si="97"/>
        <v xml:space="preserve"> </v>
      </c>
      <c r="II41" s="173">
        <v>7</v>
      </c>
      <c r="IJ41" s="231">
        <v>7</v>
      </c>
      <c r="IK41" s="174" t="str">
        <f>IF(IM41=0," ",VLOOKUP(IM41,PROTOKOL!$A:$F,6,FALSE))</f>
        <v>ÜRÜN KONTROL</v>
      </c>
      <c r="IL41" s="43">
        <v>1</v>
      </c>
      <c r="IM41" s="43">
        <v>20</v>
      </c>
      <c r="IN41" s="43">
        <v>7.5</v>
      </c>
      <c r="IO41" s="42">
        <f>IF(IM41=0," ",(VLOOKUP(IM41,PROTOKOL!$A$1:$E$29,2,FALSE))*IN41)</f>
        <v>0</v>
      </c>
      <c r="IP41" s="175">
        <f t="shared" si="22"/>
        <v>1</v>
      </c>
      <c r="IQ41" s="212" t="e">
        <f>IF(IM41=0," ",VLOOKUP(IM41,PROTOKOL!$A:$E,5,FALSE))</f>
        <v>#DIV/0!</v>
      </c>
      <c r="IR41" s="176" t="s">
        <v>142</v>
      </c>
      <c r="IS41" s="177" t="e">
        <f>IF(IM41=0," ",(IQ41*IP41))/7.5*7.5</f>
        <v>#DIV/0!</v>
      </c>
      <c r="IT41" s="217" t="str">
        <f>IF(IV41=0," ",VLOOKUP(IV41,PROTOKOL!$A:$F,6,FALSE))</f>
        <v xml:space="preserve"> </v>
      </c>
      <c r="IU41" s="43"/>
      <c r="IV41" s="43"/>
      <c r="IW41" s="43"/>
      <c r="IX41" s="91" t="str">
        <f>IF(IV41=0," ",(VLOOKUP(IV41,PROTOKOL!$A$1:$E$29,2,FALSE))*IW41)</f>
        <v xml:space="preserve"> </v>
      </c>
      <c r="IY41" s="175" t="str">
        <f t="shared" si="23"/>
        <v xml:space="preserve"> </v>
      </c>
      <c r="IZ41" s="176" t="str">
        <f>IF(IV41=0," ",VLOOKUP(IV41,PROTOKOL!$A:$E,5,FALSE))</f>
        <v xml:space="preserve"> </v>
      </c>
      <c r="JA41" s="212" t="str">
        <f t="shared" si="188"/>
        <v xml:space="preserve"> </v>
      </c>
      <c r="JB41" s="176">
        <f t="shared" si="100"/>
        <v>0</v>
      </c>
      <c r="JC41" s="177" t="str">
        <f t="shared" si="101"/>
        <v xml:space="preserve"> </v>
      </c>
      <c r="JE41" s="173">
        <v>7</v>
      </c>
      <c r="JF41" s="231">
        <v>7</v>
      </c>
      <c r="JG41" s="174" t="str">
        <f>IF(JI41=0," ",VLOOKUP(JI41,PROTOKOL!$A:$F,6,FALSE))</f>
        <v>WNZL. LAV. VE DUV. ASMA KLZ</v>
      </c>
      <c r="JH41" s="43">
        <v>223</v>
      </c>
      <c r="JI41" s="43">
        <v>1</v>
      </c>
      <c r="JJ41" s="43">
        <v>7.5</v>
      </c>
      <c r="JK41" s="42">
        <f>IF(JI41=0," ",(VLOOKUP(JI41,PROTOKOL!$A$1:$E$29,2,FALSE))*JJ41)</f>
        <v>144</v>
      </c>
      <c r="JL41" s="175">
        <f t="shared" si="24"/>
        <v>79</v>
      </c>
      <c r="JM41" s="212">
        <f>IF(JI41=0," ",VLOOKUP(JI41,PROTOKOL!$A:$E,5,FALSE))</f>
        <v>0.4731321546052632</v>
      </c>
      <c r="JN41" s="176" t="s">
        <v>142</v>
      </c>
      <c r="JO41" s="177">
        <f t="shared" si="102"/>
        <v>37.377440213815795</v>
      </c>
      <c r="JP41" s="217" t="str">
        <f>IF(JR41=0," ",VLOOKUP(JR41,PROTOKOL!$A:$F,6,FALSE))</f>
        <v>TAH.BORU MONTAJ</v>
      </c>
      <c r="JQ41" s="43">
        <v>50</v>
      </c>
      <c r="JR41" s="43">
        <v>3</v>
      </c>
      <c r="JS41" s="43">
        <v>2.5</v>
      </c>
      <c r="JT41" s="91">
        <f>IF(JR41=0," ",(VLOOKUP(JR41,PROTOKOL!$A$1:$E$29,2,FALSE))*JS41)</f>
        <v>32.666666666666664</v>
      </c>
      <c r="JU41" s="175">
        <f t="shared" si="25"/>
        <v>17.333333333333336</v>
      </c>
      <c r="JV41" s="176">
        <f>IF(JR41=0," ",VLOOKUP(JR41,PROTOKOL!$A:$E,5,FALSE))</f>
        <v>0.69150084134615386</v>
      </c>
      <c r="JW41" s="212">
        <f t="shared" si="189"/>
        <v>11.986014583333334</v>
      </c>
      <c r="JX41" s="176">
        <f t="shared" si="104"/>
        <v>5</v>
      </c>
      <c r="JY41" s="177">
        <f t="shared" si="105"/>
        <v>23.972029166666672</v>
      </c>
      <c r="KA41" s="173">
        <v>7</v>
      </c>
      <c r="KB41" s="231">
        <v>7</v>
      </c>
      <c r="KC41" s="174" t="str">
        <f>IF(KE41=0," ",VLOOKUP(KE41,PROTOKOL!$A:$F,6,FALSE))</f>
        <v>VAKUM TEST</v>
      </c>
      <c r="KD41" s="43">
        <v>230</v>
      </c>
      <c r="KE41" s="43">
        <v>4</v>
      </c>
      <c r="KF41" s="43">
        <v>7.5</v>
      </c>
      <c r="KG41" s="42">
        <f>IF(KE41=0," ",(VLOOKUP(KE41,PROTOKOL!$A$1:$E$29,2,FALSE))*KF41)</f>
        <v>150</v>
      </c>
      <c r="KH41" s="175">
        <f t="shared" si="26"/>
        <v>80</v>
      </c>
      <c r="KI41" s="212">
        <f>IF(KE41=0," ",VLOOKUP(KE41,PROTOKOL!$A:$E,5,FALSE))</f>
        <v>0.44947554687499996</v>
      </c>
      <c r="KJ41" s="176" t="s">
        <v>142</v>
      </c>
      <c r="KK41" s="177">
        <f t="shared" si="173"/>
        <v>35.958043749999995</v>
      </c>
      <c r="KL41" s="217" t="str">
        <f>IF(KN41=0," ",VLOOKUP(KN41,PROTOKOL!$A:$F,6,FALSE))</f>
        <v xml:space="preserve"> </v>
      </c>
      <c r="KM41" s="43"/>
      <c r="KN41" s="43"/>
      <c r="KO41" s="43"/>
      <c r="KP41" s="91" t="str">
        <f>IF(KN41=0," ",(VLOOKUP(KN41,PROTOKOL!$A$1:$E$29,2,FALSE))*KO41)</f>
        <v xml:space="preserve"> </v>
      </c>
      <c r="KQ41" s="175" t="str">
        <f t="shared" si="27"/>
        <v xml:space="preserve"> </v>
      </c>
      <c r="KR41" s="176" t="str">
        <f>IF(KN41=0," ",VLOOKUP(KN41,PROTOKOL!$A:$E,5,FALSE))</f>
        <v xml:space="preserve"> </v>
      </c>
      <c r="KS41" s="212" t="str">
        <f t="shared" si="190"/>
        <v xml:space="preserve"> </v>
      </c>
      <c r="KT41" s="176">
        <f t="shared" si="106"/>
        <v>0</v>
      </c>
      <c r="KU41" s="177" t="str">
        <f t="shared" si="107"/>
        <v xml:space="preserve"> </v>
      </c>
      <c r="KW41" s="173">
        <v>7</v>
      </c>
      <c r="KX41" s="231">
        <v>7</v>
      </c>
      <c r="KY41" s="174" t="str">
        <f>IF(LA41=0," ",VLOOKUP(LA41,PROTOKOL!$A:$F,6,FALSE))</f>
        <v>SIZDIRMAZLIK TAMİR</v>
      </c>
      <c r="KZ41" s="43">
        <v>120</v>
      </c>
      <c r="LA41" s="43">
        <v>12</v>
      </c>
      <c r="LB41" s="43">
        <v>7.5</v>
      </c>
      <c r="LC41" s="42">
        <f>IF(LA41=0," ",(VLOOKUP(LA41,PROTOKOL!$A$1:$E$29,2,FALSE))*LB41)</f>
        <v>78</v>
      </c>
      <c r="LD41" s="175">
        <f t="shared" si="28"/>
        <v>42</v>
      </c>
      <c r="LE41" s="212">
        <f>IF(LA41=0," ",VLOOKUP(LA41,PROTOKOL!$A:$E,5,FALSE))</f>
        <v>0.8561438988095238</v>
      </c>
      <c r="LF41" s="176" t="s">
        <v>142</v>
      </c>
      <c r="LG41" s="177">
        <f t="shared" si="108"/>
        <v>35.958043750000002</v>
      </c>
      <c r="LH41" s="217" t="str">
        <f>IF(LJ41=0," ",VLOOKUP(LJ41,PROTOKOL!$A:$F,6,FALSE))</f>
        <v xml:space="preserve"> </v>
      </c>
      <c r="LI41" s="43"/>
      <c r="LJ41" s="43"/>
      <c r="LK41" s="43"/>
      <c r="LL41" s="91" t="str">
        <f>IF(LJ41=0," ",(VLOOKUP(LJ41,PROTOKOL!$A$1:$E$29,2,FALSE))*LK41)</f>
        <v xml:space="preserve"> </v>
      </c>
      <c r="LM41" s="175" t="str">
        <f t="shared" si="29"/>
        <v xml:space="preserve"> </v>
      </c>
      <c r="LN41" s="176" t="str">
        <f>IF(LJ41=0," ",VLOOKUP(LJ41,PROTOKOL!$A:$E,5,FALSE))</f>
        <v xml:space="preserve"> </v>
      </c>
      <c r="LO41" s="212" t="str">
        <f t="shared" si="191"/>
        <v xml:space="preserve"> </v>
      </c>
      <c r="LP41" s="176">
        <f t="shared" si="110"/>
        <v>0</v>
      </c>
      <c r="LQ41" s="177" t="str">
        <f t="shared" si="111"/>
        <v xml:space="preserve"> </v>
      </c>
      <c r="LS41" s="173">
        <v>7</v>
      </c>
      <c r="LT41" s="231">
        <v>7</v>
      </c>
      <c r="LU41" s="174" t="str">
        <f>IF(LW41=0," ",VLOOKUP(LW41,PROTOKOL!$A:$F,6,FALSE))</f>
        <v>VİTRA CLEAN</v>
      </c>
      <c r="LV41" s="43">
        <v>90</v>
      </c>
      <c r="LW41" s="43">
        <v>13</v>
      </c>
      <c r="LX41" s="43">
        <v>7.5</v>
      </c>
      <c r="LY41" s="42">
        <f>IF(LW41=0," ",(VLOOKUP(LW41,PROTOKOL!$A$1:$E$29,2,FALSE))*LX41)</f>
        <v>59</v>
      </c>
      <c r="LZ41" s="175">
        <f t="shared" si="30"/>
        <v>31</v>
      </c>
      <c r="MA41" s="212">
        <f>IF(LW41=0," ",VLOOKUP(LW41,PROTOKOL!$A:$E,5,FALSE))</f>
        <v>1.1599368951612903</v>
      </c>
      <c r="MB41" s="176" t="s">
        <v>142</v>
      </c>
      <c r="MC41" s="177">
        <f t="shared" si="175"/>
        <v>35.958043750000002</v>
      </c>
      <c r="MD41" s="217" t="str">
        <f>IF(MF41=0," ",VLOOKUP(MF41,PROTOKOL!$A:$F,6,FALSE))</f>
        <v xml:space="preserve"> </v>
      </c>
      <c r="ME41" s="43"/>
      <c r="MF41" s="43"/>
      <c r="MG41" s="43"/>
      <c r="MH41" s="91" t="str">
        <f>IF(MF41=0," ",(VLOOKUP(MF41,PROTOKOL!$A$1:$E$29,2,FALSE))*MG41)</f>
        <v xml:space="preserve"> </v>
      </c>
      <c r="MI41" s="175" t="str">
        <f t="shared" si="31"/>
        <v xml:space="preserve"> </v>
      </c>
      <c r="MJ41" s="176" t="str">
        <f>IF(MF41=0," ",VLOOKUP(MF41,PROTOKOL!$A:$E,5,FALSE))</f>
        <v xml:space="preserve"> </v>
      </c>
      <c r="MK41" s="212" t="str">
        <f t="shared" si="192"/>
        <v xml:space="preserve"> </v>
      </c>
      <c r="ML41" s="176">
        <f t="shared" si="113"/>
        <v>0</v>
      </c>
      <c r="MM41" s="177" t="str">
        <f t="shared" si="114"/>
        <v xml:space="preserve"> </v>
      </c>
      <c r="MO41" s="173">
        <v>7</v>
      </c>
      <c r="MP41" s="231">
        <v>7</v>
      </c>
      <c r="MQ41" s="174" t="str">
        <f>IF(MS41=0," ",VLOOKUP(MS41,PROTOKOL!$A:$F,6,FALSE))</f>
        <v>SIZDIRMAZLIK TAMİR</v>
      </c>
      <c r="MR41" s="43">
        <v>120</v>
      </c>
      <c r="MS41" s="43">
        <v>12</v>
      </c>
      <c r="MT41" s="43">
        <v>7.5</v>
      </c>
      <c r="MU41" s="42">
        <f>IF(MS41=0," ",(VLOOKUP(MS41,PROTOKOL!$A$1:$E$29,2,FALSE))*MT41)</f>
        <v>78</v>
      </c>
      <c r="MV41" s="175">
        <f t="shared" si="32"/>
        <v>42</v>
      </c>
      <c r="MW41" s="212">
        <f>IF(MS41=0," ",VLOOKUP(MS41,PROTOKOL!$A:$E,5,FALSE))</f>
        <v>0.8561438988095238</v>
      </c>
      <c r="MX41" s="176" t="s">
        <v>142</v>
      </c>
      <c r="MY41" s="177">
        <f t="shared" si="115"/>
        <v>35.958043750000002</v>
      </c>
      <c r="MZ41" s="217" t="str">
        <f>IF(NB41=0," ",VLOOKUP(NB41,PROTOKOL!$A:$F,6,FALSE))</f>
        <v xml:space="preserve"> </v>
      </c>
      <c r="NA41" s="43"/>
      <c r="NB41" s="43"/>
      <c r="NC41" s="43"/>
      <c r="ND41" s="91" t="str">
        <f>IF(NB41=0," ",(VLOOKUP(NB41,PROTOKOL!$A$1:$E$29,2,FALSE))*NC41)</f>
        <v xml:space="preserve"> </v>
      </c>
      <c r="NE41" s="175" t="str">
        <f t="shared" si="33"/>
        <v xml:space="preserve"> </v>
      </c>
      <c r="NF41" s="176" t="str">
        <f>IF(NB41=0," ",VLOOKUP(NB41,PROTOKOL!$A:$E,5,FALSE))</f>
        <v xml:space="preserve"> </v>
      </c>
      <c r="NG41" s="212" t="str">
        <f t="shared" si="193"/>
        <v xml:space="preserve"> </v>
      </c>
      <c r="NH41" s="176">
        <f t="shared" si="117"/>
        <v>0</v>
      </c>
      <c r="NI41" s="177" t="str">
        <f t="shared" si="118"/>
        <v xml:space="preserve"> </v>
      </c>
      <c r="NK41" s="173">
        <v>7</v>
      </c>
      <c r="NL41" s="231">
        <v>7</v>
      </c>
      <c r="NM41" s="174" t="str">
        <f>IF(NO41=0," ",VLOOKUP(NO41,PROTOKOL!$A:$F,6,FALSE))</f>
        <v>PERDE KESME SULU SİST.</v>
      </c>
      <c r="NN41" s="43">
        <v>216</v>
      </c>
      <c r="NO41" s="43">
        <v>8</v>
      </c>
      <c r="NP41" s="43">
        <v>7.5</v>
      </c>
      <c r="NQ41" s="42">
        <f>IF(NO41=0," ",(VLOOKUP(NO41,PROTOKOL!$A$1:$E$29,2,FALSE))*NP41)</f>
        <v>98</v>
      </c>
      <c r="NR41" s="175">
        <f t="shared" si="34"/>
        <v>118</v>
      </c>
      <c r="NS41" s="212">
        <f>IF(NO41=0," ",VLOOKUP(NO41,PROTOKOL!$A:$E,5,FALSE))</f>
        <v>0.69150084134615386</v>
      </c>
      <c r="NT41" s="176" t="s">
        <v>142</v>
      </c>
      <c r="NU41" s="177">
        <f t="shared" si="119"/>
        <v>81.597099278846159</v>
      </c>
      <c r="NV41" s="217" t="str">
        <f>IF(NX41=0," ",VLOOKUP(NX41,PROTOKOL!$A:$F,6,FALSE))</f>
        <v xml:space="preserve"> </v>
      </c>
      <c r="NW41" s="43"/>
      <c r="NX41" s="43"/>
      <c r="NY41" s="43"/>
      <c r="NZ41" s="91" t="str">
        <f>IF(NX41=0," ",(VLOOKUP(NX41,PROTOKOL!$A$1:$E$29,2,FALSE))*NY41)</f>
        <v xml:space="preserve"> </v>
      </c>
      <c r="OA41" s="175" t="str">
        <f t="shared" si="35"/>
        <v xml:space="preserve"> </v>
      </c>
      <c r="OB41" s="176" t="str">
        <f>IF(NX41=0," ",VLOOKUP(NX41,PROTOKOL!$A:$E,5,FALSE))</f>
        <v xml:space="preserve"> </v>
      </c>
      <c r="OC41" s="212" t="str">
        <f t="shared" si="194"/>
        <v xml:space="preserve"> </v>
      </c>
      <c r="OD41" s="176">
        <f t="shared" si="120"/>
        <v>0</v>
      </c>
      <c r="OE41" s="177" t="str">
        <f t="shared" si="121"/>
        <v xml:space="preserve"> </v>
      </c>
      <c r="OG41" s="173">
        <v>7</v>
      </c>
      <c r="OH41" s="231">
        <v>7</v>
      </c>
      <c r="OI41" s="174" t="str">
        <f>IF(OK41=0," ",VLOOKUP(OK41,PROTOKOL!$A:$F,6,FALSE))</f>
        <v>VAKUM TEST</v>
      </c>
      <c r="OJ41" s="43">
        <v>230</v>
      </c>
      <c r="OK41" s="43">
        <v>4</v>
      </c>
      <c r="OL41" s="43">
        <v>7.5</v>
      </c>
      <c r="OM41" s="42">
        <f>IF(OK41=0," ",(VLOOKUP(OK41,PROTOKOL!$A$1:$E$29,2,FALSE))*OL41)</f>
        <v>150</v>
      </c>
      <c r="ON41" s="175">
        <f t="shared" si="36"/>
        <v>80</v>
      </c>
      <c r="OO41" s="212">
        <f>IF(OK41=0," ",VLOOKUP(OK41,PROTOKOL!$A:$E,5,FALSE))</f>
        <v>0.44947554687499996</v>
      </c>
      <c r="OP41" s="176" t="s">
        <v>142</v>
      </c>
      <c r="OQ41" s="177">
        <f t="shared" si="177"/>
        <v>35.958043749999995</v>
      </c>
      <c r="OR41" s="217" t="str">
        <f>IF(OT41=0," ",VLOOKUP(OT41,PROTOKOL!$A:$F,6,FALSE))</f>
        <v xml:space="preserve"> </v>
      </c>
      <c r="OS41" s="43"/>
      <c r="OT41" s="43"/>
      <c r="OU41" s="43"/>
      <c r="OV41" s="91" t="str">
        <f>IF(OT41=0," ",(VLOOKUP(OT41,PROTOKOL!$A$1:$E$29,2,FALSE))*OU41)</f>
        <v xml:space="preserve"> </v>
      </c>
      <c r="OW41" s="175" t="str">
        <f t="shared" si="37"/>
        <v xml:space="preserve"> </v>
      </c>
      <c r="OX41" s="176" t="str">
        <f>IF(OT41=0," ",VLOOKUP(OT41,PROTOKOL!$A:$E,5,FALSE))</f>
        <v xml:space="preserve"> </v>
      </c>
      <c r="OY41" s="212" t="str">
        <f t="shared" si="195"/>
        <v xml:space="preserve"> </v>
      </c>
      <c r="OZ41" s="176">
        <f t="shared" si="123"/>
        <v>0</v>
      </c>
      <c r="PA41" s="177" t="str">
        <f t="shared" si="124"/>
        <v xml:space="preserve"> </v>
      </c>
      <c r="PC41" s="173">
        <v>7</v>
      </c>
      <c r="PD41" s="231">
        <v>7</v>
      </c>
      <c r="PE41" s="174" t="str">
        <f>IF(PG41=0," ",VLOOKUP(PG41,PROTOKOL!$A:$F,6,FALSE))</f>
        <v>VAKUM TEST</v>
      </c>
      <c r="PF41" s="43">
        <v>140</v>
      </c>
      <c r="PG41" s="43">
        <v>4</v>
      </c>
      <c r="PH41" s="43">
        <v>4.5</v>
      </c>
      <c r="PI41" s="42">
        <f>IF(PG41=0," ",(VLOOKUP(PG41,PROTOKOL!$A$1:$E$29,2,FALSE))*PH41)</f>
        <v>90</v>
      </c>
      <c r="PJ41" s="175">
        <f t="shared" si="38"/>
        <v>50</v>
      </c>
      <c r="PK41" s="212">
        <f>IF(PG41=0," ",VLOOKUP(PG41,PROTOKOL!$A:$E,5,FALSE))</f>
        <v>0.44947554687499996</v>
      </c>
      <c r="PL41" s="176" t="s">
        <v>142</v>
      </c>
      <c r="PM41" s="177">
        <f t="shared" si="178"/>
        <v>22.473777343749997</v>
      </c>
      <c r="PN41" s="217" t="str">
        <f>IF(PP41=0," ",VLOOKUP(PP41,PROTOKOL!$A:$F,6,FALSE))</f>
        <v xml:space="preserve"> </v>
      </c>
      <c r="PO41" s="43"/>
      <c r="PP41" s="43"/>
      <c r="PQ41" s="43"/>
      <c r="PR41" s="91" t="str">
        <f>IF(PP41=0," ",(VLOOKUP(PP41,PROTOKOL!$A$1:$E$29,2,FALSE))*PQ41)</f>
        <v xml:space="preserve"> </v>
      </c>
      <c r="PS41" s="175" t="str">
        <f t="shared" si="39"/>
        <v xml:space="preserve"> </v>
      </c>
      <c r="PT41" s="176" t="str">
        <f>IF(PP41=0," ",VLOOKUP(PP41,PROTOKOL!$A:$E,5,FALSE))</f>
        <v xml:space="preserve"> </v>
      </c>
      <c r="PU41" s="212" t="str">
        <f t="shared" si="196"/>
        <v xml:space="preserve"> </v>
      </c>
      <c r="PV41" s="176">
        <f t="shared" si="126"/>
        <v>0</v>
      </c>
      <c r="PW41" s="177" t="str">
        <f t="shared" si="127"/>
        <v xml:space="preserve"> </v>
      </c>
      <c r="PY41" s="173">
        <v>7</v>
      </c>
      <c r="PZ41" s="231">
        <v>7</v>
      </c>
      <c r="QA41" s="174" t="str">
        <f>IF(QC41=0," ",VLOOKUP(QC41,PROTOKOL!$A:$F,6,FALSE))</f>
        <v>VAKUM TEST</v>
      </c>
      <c r="QB41" s="43">
        <v>230</v>
      </c>
      <c r="QC41" s="43">
        <v>4</v>
      </c>
      <c r="QD41" s="43">
        <v>7.5</v>
      </c>
      <c r="QE41" s="42">
        <f>IF(QC41=0," ",(VLOOKUP(QC41,PROTOKOL!$A$1:$E$29,2,FALSE))*QD41)</f>
        <v>150</v>
      </c>
      <c r="QF41" s="175">
        <f t="shared" si="40"/>
        <v>80</v>
      </c>
      <c r="QG41" s="212">
        <f>IF(QC41=0," ",VLOOKUP(QC41,PROTOKOL!$A:$E,5,FALSE))</f>
        <v>0.44947554687499996</v>
      </c>
      <c r="QH41" s="176" t="s">
        <v>142</v>
      </c>
      <c r="QI41" s="177">
        <f t="shared" si="128"/>
        <v>35.958043749999995</v>
      </c>
      <c r="QJ41" s="217" t="str">
        <f>IF(QL41=0," ",VLOOKUP(QL41,PROTOKOL!$A:$F,6,FALSE))</f>
        <v xml:space="preserve"> </v>
      </c>
      <c r="QK41" s="43"/>
      <c r="QL41" s="43"/>
      <c r="QM41" s="43"/>
      <c r="QN41" s="91" t="str">
        <f>IF(QL41=0," ",(VLOOKUP(QL41,PROTOKOL!$A$1:$E$29,2,FALSE))*QM41)</f>
        <v xml:space="preserve"> </v>
      </c>
      <c r="QO41" s="175" t="str">
        <f t="shared" si="41"/>
        <v xml:space="preserve"> </v>
      </c>
      <c r="QP41" s="176" t="str">
        <f>IF(QL41=0," ",VLOOKUP(QL41,PROTOKOL!$A:$E,5,FALSE))</f>
        <v xml:space="preserve"> </v>
      </c>
      <c r="QQ41" s="212" t="str">
        <f t="shared" si="197"/>
        <v xml:space="preserve"> </v>
      </c>
      <c r="QR41" s="176">
        <f t="shared" si="130"/>
        <v>0</v>
      </c>
      <c r="QS41" s="177" t="str">
        <f t="shared" si="131"/>
        <v xml:space="preserve"> </v>
      </c>
      <c r="QU41" s="173">
        <v>7</v>
      </c>
      <c r="QV41" s="231">
        <v>7</v>
      </c>
      <c r="QW41" s="174" t="str">
        <f>IF(QY41=0," ",VLOOKUP(QY41,PROTOKOL!$A:$F,6,FALSE))</f>
        <v>PANTOGRAF KLOZET  PİSUAR  TAŞLAMA</v>
      </c>
      <c r="QX41" s="43">
        <v>100</v>
      </c>
      <c r="QY41" s="43">
        <v>10</v>
      </c>
      <c r="QZ41" s="43">
        <v>7.5</v>
      </c>
      <c r="RA41" s="42">
        <f>IF(QY41=0," ",(VLOOKUP(QY41,PROTOKOL!$A$1:$E$29,2,FALSE))*QZ41)</f>
        <v>65</v>
      </c>
      <c r="RB41" s="175">
        <f t="shared" si="42"/>
        <v>35</v>
      </c>
      <c r="RC41" s="212">
        <f>IF(QY41=0," ",VLOOKUP(QY41,PROTOKOL!$A:$E,5,FALSE))</f>
        <v>1.0273726785714283</v>
      </c>
      <c r="RD41" s="176" t="s">
        <v>142</v>
      </c>
      <c r="RE41" s="177">
        <f t="shared" si="132"/>
        <v>35.958043749999995</v>
      </c>
      <c r="RF41" s="217" t="str">
        <f>IF(RH41=0," ",VLOOKUP(RH41,PROTOKOL!$A:$F,6,FALSE))</f>
        <v>VAKUM TEST</v>
      </c>
      <c r="RG41" s="43">
        <v>54</v>
      </c>
      <c r="RH41" s="43">
        <v>4</v>
      </c>
      <c r="RI41" s="43">
        <v>2.5</v>
      </c>
      <c r="RJ41" s="91">
        <f>IF(RH41=0," ",(VLOOKUP(RH41,PROTOKOL!$A$1:$E$29,2,FALSE))*RI41)</f>
        <v>50</v>
      </c>
      <c r="RK41" s="175">
        <f t="shared" si="43"/>
        <v>4</v>
      </c>
      <c r="RL41" s="176">
        <f>IF(RH41=0," ",VLOOKUP(RH41,PROTOKOL!$A:$E,5,FALSE))</f>
        <v>0.44947554687499996</v>
      </c>
      <c r="RM41" s="212">
        <f t="shared" si="198"/>
        <v>1.7979021874999999</v>
      </c>
      <c r="RN41" s="176">
        <f t="shared" si="134"/>
        <v>5</v>
      </c>
      <c r="RO41" s="177">
        <f t="shared" si="135"/>
        <v>3.5958043749999997</v>
      </c>
      <c r="RQ41" s="173">
        <v>7</v>
      </c>
      <c r="RR41" s="231">
        <v>7</v>
      </c>
      <c r="RS41" s="174" t="str">
        <f>IF(RU41=0," ",VLOOKUP(RU41,PROTOKOL!$A:$F,6,FALSE))</f>
        <v>VAKUM TEST</v>
      </c>
      <c r="RT41" s="43">
        <v>200</v>
      </c>
      <c r="RU41" s="43">
        <v>4</v>
      </c>
      <c r="RV41" s="43">
        <v>5.5</v>
      </c>
      <c r="RW41" s="42">
        <f>IF(RU41=0," ",(VLOOKUP(RU41,PROTOKOL!$A$1:$E$29,2,FALSE))*RV41)</f>
        <v>110</v>
      </c>
      <c r="RX41" s="175">
        <f t="shared" si="44"/>
        <v>90</v>
      </c>
      <c r="RY41" s="212">
        <f>IF(RU41=0," ",VLOOKUP(RU41,PROTOKOL!$A:$E,5,FALSE))</f>
        <v>0.44947554687499996</v>
      </c>
      <c r="RZ41" s="176" t="s">
        <v>142</v>
      </c>
      <c r="SA41" s="177">
        <f t="shared" si="179"/>
        <v>40.452799218749995</v>
      </c>
      <c r="SB41" s="217" t="str">
        <f>IF(SD41=0," ",VLOOKUP(SD41,PROTOKOL!$A:$F,6,FALSE))</f>
        <v xml:space="preserve"> </v>
      </c>
      <c r="SC41" s="43"/>
      <c r="SD41" s="43"/>
      <c r="SE41" s="43"/>
      <c r="SF41" s="91" t="str">
        <f>IF(SD41=0," ",(VLOOKUP(SD41,PROTOKOL!$A$1:$E$29,2,FALSE))*SE41)</f>
        <v xml:space="preserve"> </v>
      </c>
      <c r="SG41" s="175" t="str">
        <f t="shared" si="45"/>
        <v xml:space="preserve"> </v>
      </c>
      <c r="SH41" s="176" t="str">
        <f>IF(SD41=0," ",VLOOKUP(SD41,PROTOKOL!$A:$E,5,FALSE))</f>
        <v xml:space="preserve"> </v>
      </c>
      <c r="SI41" s="212" t="str">
        <f t="shared" si="199"/>
        <v xml:space="preserve"> </v>
      </c>
      <c r="SJ41" s="176">
        <f t="shared" si="137"/>
        <v>0</v>
      </c>
      <c r="SK41" s="177" t="str">
        <f t="shared" si="138"/>
        <v xml:space="preserve"> </v>
      </c>
      <c r="SM41" s="173">
        <v>7</v>
      </c>
      <c r="SN41" s="231">
        <v>7</v>
      </c>
      <c r="SO41" s="174" t="str">
        <f>IF(SQ41=0," ",VLOOKUP(SQ41,PROTOKOL!$A:$F,6,FALSE))</f>
        <v>VAKUM TEST</v>
      </c>
      <c r="SP41" s="43">
        <v>230</v>
      </c>
      <c r="SQ41" s="43">
        <v>4</v>
      </c>
      <c r="SR41" s="43">
        <v>7.5</v>
      </c>
      <c r="SS41" s="42">
        <f>IF(SQ41=0," ",(VLOOKUP(SQ41,PROTOKOL!$A$1:$E$29,2,FALSE))*SR41)</f>
        <v>150</v>
      </c>
      <c r="ST41" s="175">
        <f t="shared" si="46"/>
        <v>80</v>
      </c>
      <c r="SU41" s="212">
        <f>IF(SQ41=0," ",VLOOKUP(SQ41,PROTOKOL!$A:$E,5,FALSE))</f>
        <v>0.44947554687499996</v>
      </c>
      <c r="SV41" s="176" t="s">
        <v>142</v>
      </c>
      <c r="SW41" s="177">
        <f t="shared" si="139"/>
        <v>35.958043749999995</v>
      </c>
      <c r="SX41" s="217" t="str">
        <f>IF(SZ41=0," ",VLOOKUP(SZ41,PROTOKOL!$A:$F,6,FALSE))</f>
        <v>ÜRÜN KONTROL</v>
      </c>
      <c r="SY41" s="43">
        <v>1</v>
      </c>
      <c r="SZ41" s="43">
        <v>20</v>
      </c>
      <c r="TA41" s="43">
        <v>2.5</v>
      </c>
      <c r="TB41" s="91">
        <f>IF(SZ41=0," ",(VLOOKUP(SZ41,PROTOKOL!$A$1:$E$29,2,FALSE))*TA41)</f>
        <v>0</v>
      </c>
      <c r="TC41" s="175">
        <f t="shared" si="47"/>
        <v>1</v>
      </c>
      <c r="TD41" s="176" t="e">
        <f>IF(SZ41=0," ",VLOOKUP(SZ41,PROTOKOL!$A:$E,5,FALSE))</f>
        <v>#DIV/0!</v>
      </c>
      <c r="TE41" s="212" t="e">
        <f>IF(SZ41=0," ",(TC41*TD41))/7.5*2.5</f>
        <v>#DIV/0!</v>
      </c>
      <c r="TF41" s="176">
        <f t="shared" si="141"/>
        <v>5</v>
      </c>
      <c r="TG41" s="177" t="e">
        <f t="shared" si="142"/>
        <v>#DIV/0!</v>
      </c>
      <c r="TI41" s="173">
        <v>7</v>
      </c>
      <c r="TJ41" s="231">
        <v>7</v>
      </c>
      <c r="TK41" s="174" t="s">
        <v>143</v>
      </c>
      <c r="TL41" s="43"/>
      <c r="TM41" s="43"/>
      <c r="TN41" s="43"/>
      <c r="TO41" s="42" t="str">
        <f>IF(TM41=0," ",(VLOOKUP(TM41,PROTOKOL!$A$1:$E$29,2,FALSE))*TN41)</f>
        <v xml:space="preserve"> </v>
      </c>
      <c r="TP41" s="175" t="str">
        <f t="shared" si="48"/>
        <v xml:space="preserve"> </v>
      </c>
      <c r="TQ41" s="212" t="str">
        <f>IF(TM41=0," ",VLOOKUP(TM41,PROTOKOL!$A:$E,5,FALSE))</f>
        <v xml:space="preserve"> </v>
      </c>
      <c r="TR41" s="176" t="s">
        <v>142</v>
      </c>
      <c r="TS41" s="177" t="str">
        <f t="shared" si="143"/>
        <v xml:space="preserve"> </v>
      </c>
      <c r="TT41" s="217" t="str">
        <f>IF(TV41=0," ",VLOOKUP(TV41,PROTOKOL!$A:$F,6,FALSE))</f>
        <v xml:space="preserve"> </v>
      </c>
      <c r="TU41" s="43"/>
      <c r="TV41" s="43"/>
      <c r="TW41" s="43"/>
      <c r="TX41" s="91" t="str">
        <f>IF(TV41=0," ",(VLOOKUP(TV41,PROTOKOL!$A$1:$E$29,2,FALSE))*TW41)</f>
        <v xml:space="preserve"> </v>
      </c>
      <c r="TY41" s="175" t="str">
        <f t="shared" si="49"/>
        <v xml:space="preserve"> </v>
      </c>
      <c r="TZ41" s="176" t="str">
        <f>IF(TV41=0," ",VLOOKUP(TV41,PROTOKOL!$A:$E,5,FALSE))</f>
        <v xml:space="preserve"> </v>
      </c>
      <c r="UA41" s="212" t="str">
        <f t="shared" si="201"/>
        <v xml:space="preserve"> </v>
      </c>
      <c r="UB41" s="176">
        <f t="shared" si="145"/>
        <v>0</v>
      </c>
      <c r="UC41" s="177" t="str">
        <f t="shared" si="146"/>
        <v xml:space="preserve"> </v>
      </c>
      <c r="UE41" s="173">
        <v>7</v>
      </c>
      <c r="UF41" s="231">
        <v>7</v>
      </c>
      <c r="UG41" s="174" t="str">
        <f>IF(UI41=0," ",VLOOKUP(UI41,PROTOKOL!$A:$F,6,FALSE))</f>
        <v>SIZDIRMAZLIK TAMİR</v>
      </c>
      <c r="UH41" s="43">
        <v>126</v>
      </c>
      <c r="UI41" s="43">
        <v>12</v>
      </c>
      <c r="UJ41" s="43">
        <v>7.5</v>
      </c>
      <c r="UK41" s="42">
        <f>IF(UI41=0," ",(VLOOKUP(UI41,PROTOKOL!$A$1:$E$29,2,FALSE))*UJ41)</f>
        <v>78</v>
      </c>
      <c r="UL41" s="175">
        <f t="shared" si="50"/>
        <v>48</v>
      </c>
      <c r="UM41" s="212">
        <f>IF(UI41=0," ",VLOOKUP(UI41,PROTOKOL!$A:$E,5,FALSE))</f>
        <v>0.8561438988095238</v>
      </c>
      <c r="UN41" s="176" t="s">
        <v>142</v>
      </c>
      <c r="UO41" s="177">
        <f t="shared" si="147"/>
        <v>41.094907142857139</v>
      </c>
      <c r="UP41" s="217" t="str">
        <f>IF(UR41=0," ",VLOOKUP(UR41,PROTOKOL!$A:$F,6,FALSE))</f>
        <v xml:space="preserve"> </v>
      </c>
      <c r="UQ41" s="43"/>
      <c r="UR41" s="43"/>
      <c r="US41" s="43"/>
      <c r="UT41" s="91" t="str">
        <f>IF(UR41=0," ",(VLOOKUP(UR41,PROTOKOL!$A$1:$E$29,2,FALSE))*US41)</f>
        <v xml:space="preserve"> </v>
      </c>
      <c r="UU41" s="175" t="str">
        <f t="shared" si="51"/>
        <v xml:space="preserve"> </v>
      </c>
      <c r="UV41" s="176" t="str">
        <f>IF(UR41=0," ",VLOOKUP(UR41,PROTOKOL!$A:$E,5,FALSE))</f>
        <v xml:space="preserve"> </v>
      </c>
      <c r="UW41" s="212" t="str">
        <f t="shared" si="202"/>
        <v xml:space="preserve"> </v>
      </c>
      <c r="UX41" s="176">
        <f t="shared" si="149"/>
        <v>0</v>
      </c>
      <c r="UY41" s="177" t="str">
        <f t="shared" si="150"/>
        <v xml:space="preserve"> </v>
      </c>
      <c r="VA41" s="173">
        <v>7</v>
      </c>
      <c r="VB41" s="231">
        <v>7</v>
      </c>
      <c r="VC41" s="174" t="str">
        <f>IF(VE41=0," ",VLOOKUP(VE41,PROTOKOL!$A:$F,6,FALSE))</f>
        <v>SIZDIRMAZLIK TAMİR</v>
      </c>
      <c r="VD41" s="43">
        <v>48</v>
      </c>
      <c r="VE41" s="43">
        <v>12</v>
      </c>
      <c r="VF41" s="43">
        <v>3</v>
      </c>
      <c r="VG41" s="42">
        <f>IF(VE41=0," ",(VLOOKUP(VE41,PROTOKOL!$A$1:$E$29,2,FALSE))*VF41)</f>
        <v>31.200000000000003</v>
      </c>
      <c r="VH41" s="175">
        <f t="shared" si="52"/>
        <v>16.799999999999997</v>
      </c>
      <c r="VI41" s="212">
        <f>IF(VE41=0," ",VLOOKUP(VE41,PROTOKOL!$A:$E,5,FALSE))</f>
        <v>0.8561438988095238</v>
      </c>
      <c r="VJ41" s="176" t="s">
        <v>142</v>
      </c>
      <c r="VK41" s="177">
        <f t="shared" si="151"/>
        <v>14.383217499999997</v>
      </c>
      <c r="VL41" s="217" t="str">
        <f>IF(VN41=0," ",VLOOKUP(VN41,PROTOKOL!$A:$F,6,FALSE))</f>
        <v xml:space="preserve"> </v>
      </c>
      <c r="VM41" s="43"/>
      <c r="VN41" s="43"/>
      <c r="VO41" s="43"/>
      <c r="VP41" s="91" t="str">
        <f>IF(VN41=0," ",(VLOOKUP(VN41,PROTOKOL!$A$1:$E$29,2,FALSE))*VO41)</f>
        <v xml:space="preserve"> </v>
      </c>
      <c r="VQ41" s="175" t="str">
        <f t="shared" si="53"/>
        <v xml:space="preserve"> </v>
      </c>
      <c r="VR41" s="176" t="str">
        <f>IF(VN41=0," ",VLOOKUP(VN41,PROTOKOL!$A:$E,5,FALSE))</f>
        <v xml:space="preserve"> </v>
      </c>
      <c r="VS41" s="212" t="str">
        <f t="shared" si="203"/>
        <v xml:space="preserve"> </v>
      </c>
      <c r="VT41" s="176">
        <f t="shared" si="153"/>
        <v>0</v>
      </c>
      <c r="VU41" s="177" t="str">
        <f t="shared" si="154"/>
        <v xml:space="preserve"> </v>
      </c>
      <c r="VW41" s="173">
        <v>7</v>
      </c>
      <c r="VX41" s="231">
        <v>7</v>
      </c>
      <c r="VY41" s="174" t="str">
        <f>IF(WA41=0," ",VLOOKUP(WA41,PROTOKOL!$A:$F,6,FALSE))</f>
        <v>VAKUM TEST</v>
      </c>
      <c r="VZ41" s="43">
        <v>231</v>
      </c>
      <c r="WA41" s="43">
        <v>4</v>
      </c>
      <c r="WB41" s="43">
        <v>7.5</v>
      </c>
      <c r="WC41" s="42">
        <f>IF(WA41=0," ",(VLOOKUP(WA41,PROTOKOL!$A$1:$E$29,2,FALSE))*WB41)</f>
        <v>150</v>
      </c>
      <c r="WD41" s="175">
        <f t="shared" si="54"/>
        <v>81</v>
      </c>
      <c r="WE41" s="212">
        <f>IF(WA41=0," ",VLOOKUP(WA41,PROTOKOL!$A:$E,5,FALSE))</f>
        <v>0.44947554687499996</v>
      </c>
      <c r="WF41" s="176" t="s">
        <v>142</v>
      </c>
      <c r="WG41" s="177">
        <f t="shared" si="155"/>
        <v>36.407519296874995</v>
      </c>
      <c r="WH41" s="217" t="str">
        <f>IF(WJ41=0," ",VLOOKUP(WJ41,PROTOKOL!$A:$F,6,FALSE))</f>
        <v xml:space="preserve"> </v>
      </c>
      <c r="WI41" s="43"/>
      <c r="WJ41" s="43"/>
      <c r="WK41" s="43"/>
      <c r="WL41" s="91" t="str">
        <f>IF(WJ41=0," ",(VLOOKUP(WJ41,PROTOKOL!$A$1:$E$29,2,FALSE))*WK41)</f>
        <v xml:space="preserve"> </v>
      </c>
      <c r="WM41" s="175" t="str">
        <f t="shared" si="55"/>
        <v xml:space="preserve"> </v>
      </c>
      <c r="WN41" s="176" t="str">
        <f>IF(WJ41=0," ",VLOOKUP(WJ41,PROTOKOL!$A:$E,5,FALSE))</f>
        <v xml:space="preserve"> </v>
      </c>
      <c r="WO41" s="212" t="str">
        <f t="shared" si="204"/>
        <v xml:space="preserve"> </v>
      </c>
      <c r="WP41" s="176">
        <f t="shared" si="157"/>
        <v>0</v>
      </c>
      <c r="WQ41" s="177" t="str">
        <f t="shared" si="158"/>
        <v xml:space="preserve"> </v>
      </c>
      <c r="WS41" s="173">
        <v>7</v>
      </c>
      <c r="WT41" s="231">
        <v>7</v>
      </c>
      <c r="WU41" s="174" t="str">
        <f>IF(WW41=0," ",VLOOKUP(WW41,PROTOKOL!$A:$F,6,FALSE))</f>
        <v>PERDE KESME SULU SİST.</v>
      </c>
      <c r="WV41" s="43">
        <v>201</v>
      </c>
      <c r="WW41" s="43">
        <v>8</v>
      </c>
      <c r="WX41" s="43">
        <v>7.5</v>
      </c>
      <c r="WY41" s="42">
        <f>IF(WW41=0," ",(VLOOKUP(WW41,PROTOKOL!$A$1:$E$29,2,FALSE))*WX41)</f>
        <v>98</v>
      </c>
      <c r="WZ41" s="175">
        <f t="shared" si="56"/>
        <v>103</v>
      </c>
      <c r="XA41" s="212">
        <f>IF(WW41=0," ",VLOOKUP(WW41,PROTOKOL!$A:$E,5,FALSE))</f>
        <v>0.69150084134615386</v>
      </c>
      <c r="XB41" s="176" t="s">
        <v>142</v>
      </c>
      <c r="XC41" s="177">
        <f t="shared" si="159"/>
        <v>71.224586658653848</v>
      </c>
      <c r="XD41" s="217" t="str">
        <f>IF(XF41=0," ",VLOOKUP(XF41,PROTOKOL!$A:$F,6,FALSE))</f>
        <v xml:space="preserve"> </v>
      </c>
      <c r="XE41" s="43"/>
      <c r="XF41" s="43"/>
      <c r="XG41" s="43"/>
      <c r="XH41" s="91" t="str">
        <f>IF(XF41=0," ",(VLOOKUP(XF41,PROTOKOL!$A$1:$E$29,2,FALSE))*XG41)</f>
        <v xml:space="preserve"> </v>
      </c>
      <c r="XI41" s="175" t="str">
        <f t="shared" si="57"/>
        <v xml:space="preserve"> </v>
      </c>
      <c r="XJ41" s="176" t="str">
        <f>IF(XF41=0," ",VLOOKUP(XF41,PROTOKOL!$A:$E,5,FALSE))</f>
        <v xml:space="preserve"> </v>
      </c>
      <c r="XK41" s="212" t="str">
        <f t="shared" si="205"/>
        <v xml:space="preserve"> </v>
      </c>
      <c r="XL41" s="176">
        <f t="shared" si="161"/>
        <v>0</v>
      </c>
      <c r="XM41" s="177" t="str">
        <f t="shared" si="162"/>
        <v xml:space="preserve"> </v>
      </c>
      <c r="XO41" s="173">
        <v>7</v>
      </c>
      <c r="XP41" s="231">
        <v>7</v>
      </c>
      <c r="XQ41" s="174" t="str">
        <f>IF(XS41=0," ",VLOOKUP(XS41,PROTOKOL!$A:$F,6,FALSE))</f>
        <v>WNZL. YERD.KLZ. TAŞLAMA</v>
      </c>
      <c r="XR41" s="43">
        <v>176</v>
      </c>
      <c r="XS41" s="43">
        <v>2</v>
      </c>
      <c r="XT41" s="43">
        <v>7</v>
      </c>
      <c r="XU41" s="42">
        <f>IF(XS41=0," ",(VLOOKUP(XS41,PROTOKOL!$A$1:$E$29,2,FALSE))*XT41)</f>
        <v>115.73333333333335</v>
      </c>
      <c r="XV41" s="175">
        <f t="shared" si="58"/>
        <v>60.266666666666652</v>
      </c>
      <c r="XW41" s="212">
        <f>IF(XS41=0," ",VLOOKUP(XS41,PROTOKOL!$A:$E,5,FALSE))</f>
        <v>0.54481884469696984</v>
      </c>
      <c r="XX41" s="176" t="s">
        <v>142</v>
      </c>
      <c r="XY41" s="177">
        <f t="shared" si="163"/>
        <v>32.834415707070704</v>
      </c>
      <c r="XZ41" s="217" t="str">
        <f>IF(YB41=0," ",VLOOKUP(YB41,PROTOKOL!$A:$F,6,FALSE))</f>
        <v xml:space="preserve"> </v>
      </c>
      <c r="YA41" s="43"/>
      <c r="YB41" s="43"/>
      <c r="YC41" s="43"/>
      <c r="YD41" s="91" t="str">
        <f>IF(YB41=0," ",(VLOOKUP(YB41,PROTOKOL!$A$1:$E$29,2,FALSE))*YC41)</f>
        <v xml:space="preserve"> </v>
      </c>
      <c r="YE41" s="175" t="str">
        <f t="shared" si="59"/>
        <v xml:space="preserve"> </v>
      </c>
      <c r="YF41" s="176" t="str">
        <f>IF(YB41=0," ",VLOOKUP(YB41,PROTOKOL!$A:$E,5,FALSE))</f>
        <v xml:space="preserve"> </v>
      </c>
      <c r="YG41" s="212" t="str">
        <f t="shared" si="206"/>
        <v xml:space="preserve"> </v>
      </c>
      <c r="YH41" s="176">
        <f t="shared" si="165"/>
        <v>0</v>
      </c>
      <c r="YI41" s="177" t="str">
        <f t="shared" si="166"/>
        <v xml:space="preserve"> </v>
      </c>
    </row>
    <row r="42" spans="1:659" ht="13.8">
      <c r="A42" s="173">
        <v>7</v>
      </c>
      <c r="B42" s="229"/>
      <c r="C42" s="174" t="str">
        <f>IF(E42=0," ",VLOOKUP(E42,PROTOKOL!$A:$F,6,FALSE))</f>
        <v xml:space="preserve"> </v>
      </c>
      <c r="D42" s="43"/>
      <c r="E42" s="43"/>
      <c r="F42" s="43"/>
      <c r="G42" s="42" t="str">
        <f>IF(E42=0," ",(VLOOKUP(E42,PROTOKOL!$A$1:$E$29,2,FALSE))*F42)</f>
        <v xml:space="preserve"> </v>
      </c>
      <c r="H42" s="175" t="str">
        <f t="shared" si="0"/>
        <v xml:space="preserve"> </v>
      </c>
      <c r="I42" s="212" t="str">
        <f>IF(E42=0," ",VLOOKUP(E42,PROTOKOL!$A:$E,5,FALSE))</f>
        <v xml:space="preserve"> </v>
      </c>
      <c r="J42" s="176" t="s">
        <v>142</v>
      </c>
      <c r="K42" s="177" t="str">
        <f t="shared" si="60"/>
        <v xml:space="preserve"> </v>
      </c>
      <c r="L42" s="217" t="str">
        <f>IF(N42=0," ",VLOOKUP(N42,PROTOKOL!$A:$F,6,FALSE))</f>
        <v xml:space="preserve"> </v>
      </c>
      <c r="M42" s="43"/>
      <c r="N42" s="43"/>
      <c r="O42" s="43"/>
      <c r="P42" s="91" t="str">
        <f>IF(N42=0," ",(VLOOKUP(N42,PROTOKOL!$A$1:$E$29,2,FALSE))*O42)</f>
        <v xml:space="preserve"> </v>
      </c>
      <c r="Q42" s="175" t="str">
        <f t="shared" si="1"/>
        <v xml:space="preserve"> </v>
      </c>
      <c r="R42" s="176" t="str">
        <f>IF(N42=0," ",VLOOKUP(N42,PROTOKOL!$A:$E,5,FALSE))</f>
        <v xml:space="preserve"> </v>
      </c>
      <c r="S42" s="212" t="str">
        <f t="shared" si="61"/>
        <v xml:space="preserve"> </v>
      </c>
      <c r="T42" s="176">
        <f t="shared" si="62"/>
        <v>0</v>
      </c>
      <c r="U42" s="177" t="str">
        <f t="shared" si="63"/>
        <v xml:space="preserve"> </v>
      </c>
      <c r="W42" s="173">
        <v>7</v>
      </c>
      <c r="X42" s="229"/>
      <c r="Y42" s="174" t="str">
        <f>IF(AA42=0," ",VLOOKUP(AA42,PROTOKOL!$A:$F,6,FALSE))</f>
        <v>ÜRÜN KONTROL</v>
      </c>
      <c r="Z42" s="43">
        <v>1</v>
      </c>
      <c r="AA42" s="43">
        <v>20</v>
      </c>
      <c r="AB42" s="43">
        <v>1</v>
      </c>
      <c r="AC42" s="42">
        <f>IF(AA42=0," ",(VLOOKUP(AA42,PROTOKOL!$A$1:$E$29,2,FALSE))*AB42)</f>
        <v>0</v>
      </c>
      <c r="AD42" s="175">
        <f t="shared" si="2"/>
        <v>1</v>
      </c>
      <c r="AE42" s="212" t="e">
        <f>IF(AA42=0," ",VLOOKUP(AA42,PROTOKOL!$A:$E,5,FALSE))</f>
        <v>#DIV/0!</v>
      </c>
      <c r="AF42" s="176" t="s">
        <v>142</v>
      </c>
      <c r="AG42" s="177" t="e">
        <f>IF(AA42=0," ",(AE42*AD42))/7.5*1</f>
        <v>#DIV/0!</v>
      </c>
      <c r="AH42" s="217" t="str">
        <f>IF(AJ42=0," ",VLOOKUP(AJ42,PROTOKOL!$A:$F,6,FALSE))</f>
        <v xml:space="preserve"> </v>
      </c>
      <c r="AI42" s="43"/>
      <c r="AJ42" s="43"/>
      <c r="AK42" s="43"/>
      <c r="AL42" s="91" t="str">
        <f>IF(AJ42=0," ",(VLOOKUP(AJ42,PROTOKOL!$A$1:$E$29,2,FALSE))*AK42)</f>
        <v xml:space="preserve"> </v>
      </c>
      <c r="AM42" s="175" t="str">
        <f t="shared" si="3"/>
        <v xml:space="preserve"> </v>
      </c>
      <c r="AN42" s="176" t="str">
        <f>IF(AJ42=0," ",VLOOKUP(AJ42,PROTOKOL!$A:$E,5,FALSE))</f>
        <v xml:space="preserve"> </v>
      </c>
      <c r="AO42" s="212" t="str">
        <f t="shared" si="180"/>
        <v xml:space="preserve"> </v>
      </c>
      <c r="AP42" s="176">
        <f t="shared" si="65"/>
        <v>0</v>
      </c>
      <c r="AQ42" s="177" t="str">
        <f t="shared" si="66"/>
        <v xml:space="preserve"> </v>
      </c>
      <c r="AS42" s="173">
        <v>7</v>
      </c>
      <c r="AT42" s="229"/>
      <c r="AU42" s="174" t="str">
        <f>IF(AW42=0," ",VLOOKUP(AW42,PROTOKOL!$A:$F,6,FALSE))</f>
        <v xml:space="preserve"> </v>
      </c>
      <c r="AV42" s="43"/>
      <c r="AW42" s="43"/>
      <c r="AX42" s="43"/>
      <c r="AY42" s="42" t="str">
        <f>IF(AW42=0," ",(VLOOKUP(AW42,PROTOKOL!$A$1:$E$29,2,FALSE))*AX42)</f>
        <v xml:space="preserve"> </v>
      </c>
      <c r="AZ42" s="175" t="str">
        <f t="shared" si="4"/>
        <v xml:space="preserve"> </v>
      </c>
      <c r="BA42" s="212" t="str">
        <f>IF(AW42=0," ",VLOOKUP(AW42,PROTOKOL!$A:$E,5,FALSE))</f>
        <v xml:space="preserve"> </v>
      </c>
      <c r="BB42" s="176" t="s">
        <v>142</v>
      </c>
      <c r="BC42" s="177" t="str">
        <f t="shared" si="168"/>
        <v xml:space="preserve"> </v>
      </c>
      <c r="BD42" s="217" t="str">
        <f>IF(BF42=0," ",VLOOKUP(BF42,PROTOKOL!$A:$F,6,FALSE))</f>
        <v xml:space="preserve"> </v>
      </c>
      <c r="BE42" s="43"/>
      <c r="BF42" s="43"/>
      <c r="BG42" s="43"/>
      <c r="BH42" s="91" t="str">
        <f>IF(BF42=0," ",(VLOOKUP(BF42,PROTOKOL!$A$1:$E$29,2,FALSE))*BG42)</f>
        <v xml:space="preserve"> </v>
      </c>
      <c r="BI42" s="175" t="str">
        <f t="shared" si="5"/>
        <v xml:space="preserve"> </v>
      </c>
      <c r="BJ42" s="176" t="str">
        <f>IF(BF42=0," ",VLOOKUP(BF42,PROTOKOL!$A:$E,5,FALSE))</f>
        <v xml:space="preserve"> </v>
      </c>
      <c r="BK42" s="212" t="str">
        <f t="shared" si="181"/>
        <v xml:space="preserve"> </v>
      </c>
      <c r="BL42" s="176">
        <f t="shared" si="67"/>
        <v>0</v>
      </c>
      <c r="BM42" s="177" t="str">
        <f t="shared" si="68"/>
        <v xml:space="preserve"> </v>
      </c>
      <c r="BO42" s="173">
        <v>7</v>
      </c>
      <c r="BP42" s="229"/>
      <c r="BQ42" s="174" t="str">
        <f>IF(BS42=0," ",VLOOKUP(BS42,PROTOKOL!$A:$F,6,FALSE))</f>
        <v>ÜRÜN KONTROL</v>
      </c>
      <c r="BR42" s="43">
        <v>1</v>
      </c>
      <c r="BS42" s="43">
        <v>20</v>
      </c>
      <c r="BT42" s="43">
        <v>1.5</v>
      </c>
      <c r="BU42" s="42">
        <f>IF(BS42=0," ",(VLOOKUP(BS42,PROTOKOL!$A$1:$E$29,2,FALSE))*BT42)</f>
        <v>0</v>
      </c>
      <c r="BV42" s="175">
        <f t="shared" si="6"/>
        <v>1</v>
      </c>
      <c r="BW42" s="212" t="e">
        <f>IF(BS42=0," ",VLOOKUP(BS42,PROTOKOL!$A:$E,5,FALSE))</f>
        <v>#DIV/0!</v>
      </c>
      <c r="BX42" s="176" t="s">
        <v>142</v>
      </c>
      <c r="BY42" s="177" t="e">
        <f>IF(BS42=0," ",(BW42*BV42))/7.5*1.5</f>
        <v>#DIV/0!</v>
      </c>
      <c r="BZ42" s="217" t="str">
        <f>IF(CB42=0," ",VLOOKUP(CB42,PROTOKOL!$A:$F,6,FALSE))</f>
        <v xml:space="preserve"> </v>
      </c>
      <c r="CA42" s="43"/>
      <c r="CB42" s="43"/>
      <c r="CC42" s="43"/>
      <c r="CD42" s="91" t="str">
        <f>IF(CB42=0," ",(VLOOKUP(CB42,PROTOKOL!$A$1:$E$29,2,FALSE))*CC42)</f>
        <v xml:space="preserve"> </v>
      </c>
      <c r="CE42" s="175" t="str">
        <f t="shared" si="7"/>
        <v xml:space="preserve"> </v>
      </c>
      <c r="CF42" s="176" t="str">
        <f>IF(CB42=0," ",VLOOKUP(CB42,PROTOKOL!$A:$E,5,FALSE))</f>
        <v xml:space="preserve"> </v>
      </c>
      <c r="CG42" s="212" t="str">
        <f t="shared" si="207"/>
        <v xml:space="preserve"> </v>
      </c>
      <c r="CH42" s="176">
        <f t="shared" si="70"/>
        <v>0</v>
      </c>
      <c r="CI42" s="177" t="str">
        <f t="shared" si="71"/>
        <v xml:space="preserve"> </v>
      </c>
      <c r="CK42" s="173">
        <v>7</v>
      </c>
      <c r="CL42" s="229"/>
      <c r="CM42" s="174" t="str">
        <f>IF(CO42=0," ",VLOOKUP(CO42,PROTOKOL!$A:$F,6,FALSE))</f>
        <v xml:space="preserve"> </v>
      </c>
      <c r="CN42" s="43"/>
      <c r="CO42" s="43"/>
      <c r="CP42" s="43"/>
      <c r="CQ42" s="42" t="str">
        <f>IF(CO42=0," ",(VLOOKUP(CO42,PROTOKOL!$A$1:$E$29,2,FALSE))*CP42)</f>
        <v xml:space="preserve"> </v>
      </c>
      <c r="CR42" s="175" t="str">
        <f t="shared" si="8"/>
        <v xml:space="preserve"> </v>
      </c>
      <c r="CS42" s="212" t="str">
        <f>IF(CO42=0," ",VLOOKUP(CO42,PROTOKOL!$A:$E,5,FALSE))</f>
        <v xml:space="preserve"> </v>
      </c>
      <c r="CT42" s="176" t="s">
        <v>142</v>
      </c>
      <c r="CU42" s="177" t="str">
        <f t="shared" si="171"/>
        <v xml:space="preserve"> </v>
      </c>
      <c r="CV42" s="217" t="str">
        <f>IF(CX42=0," ",VLOOKUP(CX42,PROTOKOL!$A:$F,6,FALSE))</f>
        <v xml:space="preserve"> </v>
      </c>
      <c r="CW42" s="43"/>
      <c r="CX42" s="43"/>
      <c r="CY42" s="43"/>
      <c r="CZ42" s="91" t="str">
        <f>IF(CX42=0," ",(VLOOKUP(CX42,PROTOKOL!$A$1:$E$29,2,FALSE))*CY42)</f>
        <v xml:space="preserve"> </v>
      </c>
      <c r="DA42" s="175" t="str">
        <f t="shared" si="9"/>
        <v xml:space="preserve"> </v>
      </c>
      <c r="DB42" s="176" t="str">
        <f>IF(CX42=0," ",VLOOKUP(CX42,PROTOKOL!$A:$E,5,FALSE))</f>
        <v xml:space="preserve"> </v>
      </c>
      <c r="DC42" s="212" t="str">
        <f t="shared" si="182"/>
        <v xml:space="preserve"> </v>
      </c>
      <c r="DD42" s="176">
        <f t="shared" si="73"/>
        <v>0</v>
      </c>
      <c r="DE42" s="177" t="str">
        <f t="shared" si="74"/>
        <v xml:space="preserve"> </v>
      </c>
      <c r="DG42" s="173">
        <v>7</v>
      </c>
      <c r="DH42" s="229"/>
      <c r="DI42" s="174" t="str">
        <f>IF(DK42=0," ",VLOOKUP(DK42,PROTOKOL!$A:$F,6,FALSE))</f>
        <v xml:space="preserve"> </v>
      </c>
      <c r="DJ42" s="43"/>
      <c r="DK42" s="43"/>
      <c r="DL42" s="43"/>
      <c r="DM42" s="42" t="str">
        <f>IF(DK42=0," ",(VLOOKUP(DK42,PROTOKOL!$A$1:$E$29,2,FALSE))*DL42)</f>
        <v xml:space="preserve"> </v>
      </c>
      <c r="DN42" s="175" t="str">
        <f t="shared" si="10"/>
        <v xml:space="preserve"> </v>
      </c>
      <c r="DO42" s="212" t="str">
        <f>IF(DK42=0," ",VLOOKUP(DK42,PROTOKOL!$A:$E,5,FALSE))</f>
        <v xml:space="preserve"> </v>
      </c>
      <c r="DP42" s="176" t="s">
        <v>142</v>
      </c>
      <c r="DQ42" s="177" t="str">
        <f t="shared" si="75"/>
        <v xml:space="preserve"> </v>
      </c>
      <c r="DR42" s="217" t="str">
        <f>IF(DT42=0," ",VLOOKUP(DT42,PROTOKOL!$A:$F,6,FALSE))</f>
        <v xml:space="preserve"> </v>
      </c>
      <c r="DS42" s="43"/>
      <c r="DT42" s="43"/>
      <c r="DU42" s="43"/>
      <c r="DV42" s="91" t="str">
        <f>IF(DT42=0," ",(VLOOKUP(DT42,PROTOKOL!$A$1:$E$29,2,FALSE))*DU42)</f>
        <v xml:space="preserve"> </v>
      </c>
      <c r="DW42" s="175" t="str">
        <f t="shared" si="11"/>
        <v xml:space="preserve"> </v>
      </c>
      <c r="DX42" s="176" t="str">
        <f>IF(DT42=0," ",VLOOKUP(DT42,PROTOKOL!$A:$E,5,FALSE))</f>
        <v xml:space="preserve"> </v>
      </c>
      <c r="DY42" s="212" t="str">
        <f t="shared" si="183"/>
        <v xml:space="preserve"> </v>
      </c>
      <c r="DZ42" s="176">
        <f t="shared" si="77"/>
        <v>0</v>
      </c>
      <c r="EA42" s="177" t="str">
        <f t="shared" si="78"/>
        <v xml:space="preserve"> </v>
      </c>
      <c r="EC42" s="173">
        <v>7</v>
      </c>
      <c r="ED42" s="229"/>
      <c r="EE42" s="174" t="str">
        <f>IF(EG42=0," ",VLOOKUP(EG42,PROTOKOL!$A:$F,6,FALSE))</f>
        <v xml:space="preserve"> </v>
      </c>
      <c r="EF42" s="43"/>
      <c r="EG42" s="43"/>
      <c r="EH42" s="43"/>
      <c r="EI42" s="42" t="str">
        <f>IF(EG42=0," ",(VLOOKUP(EG42,PROTOKOL!$A$1:$E$29,2,FALSE))*EH42)</f>
        <v xml:space="preserve"> </v>
      </c>
      <c r="EJ42" s="175" t="str">
        <f t="shared" si="12"/>
        <v xml:space="preserve"> </v>
      </c>
      <c r="EK42" s="212" t="str">
        <f>IF(EG42=0," ",VLOOKUP(EG42,PROTOKOL!$A:$E,5,FALSE))</f>
        <v xml:space="preserve"> </v>
      </c>
      <c r="EL42" s="176" t="s">
        <v>142</v>
      </c>
      <c r="EM42" s="177" t="str">
        <f t="shared" si="79"/>
        <v xml:space="preserve"> </v>
      </c>
      <c r="EN42" s="217" t="str">
        <f>IF(EP42=0," ",VLOOKUP(EP42,PROTOKOL!$A:$F,6,FALSE))</f>
        <v xml:space="preserve"> </v>
      </c>
      <c r="EO42" s="43"/>
      <c r="EP42" s="43"/>
      <c r="EQ42" s="43"/>
      <c r="ER42" s="91" t="str">
        <f>IF(EP42=0," ",(VLOOKUP(EP42,PROTOKOL!$A$1:$E$29,2,FALSE))*EQ42)</f>
        <v xml:space="preserve"> </v>
      </c>
      <c r="ES42" s="175" t="str">
        <f t="shared" si="13"/>
        <v xml:space="preserve"> </v>
      </c>
      <c r="ET42" s="176" t="str">
        <f>IF(EP42=0," ",VLOOKUP(EP42,PROTOKOL!$A:$E,5,FALSE))</f>
        <v xml:space="preserve"> </v>
      </c>
      <c r="EU42" s="212" t="str">
        <f t="shared" si="184"/>
        <v xml:space="preserve"> </v>
      </c>
      <c r="EV42" s="176">
        <f t="shared" si="81"/>
        <v>0</v>
      </c>
      <c r="EW42" s="177" t="str">
        <f t="shared" si="82"/>
        <v xml:space="preserve"> </v>
      </c>
      <c r="EY42" s="173">
        <v>7</v>
      </c>
      <c r="EZ42" s="229"/>
      <c r="FA42" s="174" t="str">
        <f>IF(FC42=0," ",VLOOKUP(FC42,PROTOKOL!$A:$F,6,FALSE))</f>
        <v xml:space="preserve"> </v>
      </c>
      <c r="FB42" s="43"/>
      <c r="FC42" s="43"/>
      <c r="FD42" s="43"/>
      <c r="FE42" s="42" t="str">
        <f>IF(FC42=0," ",(VLOOKUP(FC42,PROTOKOL!$A$1:$E$29,2,FALSE))*FD42)</f>
        <v xml:space="preserve"> </v>
      </c>
      <c r="FF42" s="175" t="str">
        <f t="shared" si="14"/>
        <v xml:space="preserve"> </v>
      </c>
      <c r="FG42" s="212" t="str">
        <f>IF(FC42=0," ",VLOOKUP(FC42,PROTOKOL!$A:$E,5,FALSE))</f>
        <v xml:space="preserve"> </v>
      </c>
      <c r="FH42" s="176" t="s">
        <v>142</v>
      </c>
      <c r="FI42" s="177" t="str">
        <f t="shared" si="83"/>
        <v xml:space="preserve"> </v>
      </c>
      <c r="FJ42" s="217" t="str">
        <f>IF(FL42=0," ",VLOOKUP(FL42,PROTOKOL!$A:$F,6,FALSE))</f>
        <v xml:space="preserve"> </v>
      </c>
      <c r="FK42" s="43"/>
      <c r="FL42" s="43"/>
      <c r="FM42" s="43"/>
      <c r="FN42" s="91" t="str">
        <f>IF(FL42=0," ",(VLOOKUP(FL42,PROTOKOL!$A$1:$E$29,2,FALSE))*FM42)</f>
        <v xml:space="preserve"> </v>
      </c>
      <c r="FO42" s="175" t="str">
        <f t="shared" si="15"/>
        <v xml:space="preserve"> </v>
      </c>
      <c r="FP42" s="176" t="str">
        <f>IF(FL42=0," ",VLOOKUP(FL42,PROTOKOL!$A:$E,5,FALSE))</f>
        <v xml:space="preserve"> </v>
      </c>
      <c r="FQ42" s="212" t="str">
        <f t="shared" si="185"/>
        <v xml:space="preserve"> </v>
      </c>
      <c r="FR42" s="176">
        <f t="shared" si="85"/>
        <v>0</v>
      </c>
      <c r="FS42" s="177" t="str">
        <f t="shared" si="86"/>
        <v xml:space="preserve"> </v>
      </c>
      <c r="FU42" s="173">
        <v>7</v>
      </c>
      <c r="FV42" s="229"/>
      <c r="FW42" s="174" t="str">
        <f>IF(FY42=0," ",VLOOKUP(FY42,PROTOKOL!$A:$F,6,FALSE))</f>
        <v xml:space="preserve"> </v>
      </c>
      <c r="FX42" s="43"/>
      <c r="FY42" s="43"/>
      <c r="FZ42" s="43"/>
      <c r="GA42" s="42" t="str">
        <f>IF(FY42=0," ",(VLOOKUP(FY42,PROTOKOL!$A$1:$E$29,2,FALSE))*FZ42)</f>
        <v xml:space="preserve"> </v>
      </c>
      <c r="GB42" s="175" t="str">
        <f t="shared" si="16"/>
        <v xml:space="preserve"> </v>
      </c>
      <c r="GC42" s="212" t="str">
        <f>IF(FY42=0," ",VLOOKUP(FY42,PROTOKOL!$A:$E,5,FALSE))</f>
        <v xml:space="preserve"> </v>
      </c>
      <c r="GD42" s="176" t="s">
        <v>142</v>
      </c>
      <c r="GE42" s="177" t="str">
        <f t="shared" si="87"/>
        <v xml:space="preserve"> </v>
      </c>
      <c r="GF42" s="217" t="str">
        <f>IF(GH42=0," ",VLOOKUP(GH42,PROTOKOL!$A:$F,6,FALSE))</f>
        <v xml:space="preserve"> </v>
      </c>
      <c r="GG42" s="43"/>
      <c r="GH42" s="43"/>
      <c r="GI42" s="43"/>
      <c r="GJ42" s="91" t="str">
        <f>IF(GH42=0," ",(VLOOKUP(GH42,PROTOKOL!$A$1:$E$29,2,FALSE))*GI42)</f>
        <v xml:space="preserve"> </v>
      </c>
      <c r="GK42" s="175" t="str">
        <f t="shared" si="17"/>
        <v xml:space="preserve"> </v>
      </c>
      <c r="GL42" s="176" t="str">
        <f>IF(GH42=0," ",VLOOKUP(GH42,PROTOKOL!$A:$E,5,FALSE))</f>
        <v xml:space="preserve"> </v>
      </c>
      <c r="GM42" s="212" t="str">
        <f t="shared" si="186"/>
        <v xml:space="preserve"> </v>
      </c>
      <c r="GN42" s="176">
        <f t="shared" si="89"/>
        <v>0</v>
      </c>
      <c r="GO42" s="177" t="str">
        <f t="shared" si="90"/>
        <v xml:space="preserve"> </v>
      </c>
      <c r="GQ42" s="173">
        <v>7</v>
      </c>
      <c r="GR42" s="229"/>
      <c r="GS42" s="174" t="str">
        <f>IF(GU42=0," ",VLOOKUP(GU42,PROTOKOL!$A:$F,6,FALSE))</f>
        <v>PERDE KESME SULU SİST.</v>
      </c>
      <c r="GT42" s="43">
        <v>130</v>
      </c>
      <c r="GU42" s="43">
        <v>8</v>
      </c>
      <c r="GV42" s="43">
        <v>6.5</v>
      </c>
      <c r="GW42" s="42">
        <f>IF(GU42=0," ",(VLOOKUP(GU42,PROTOKOL!$A$1:$E$29,2,FALSE))*GV42)</f>
        <v>84.933333333333337</v>
      </c>
      <c r="GX42" s="175">
        <f t="shared" si="18"/>
        <v>45.066666666666663</v>
      </c>
      <c r="GY42" s="212">
        <f>IF(GU42=0," ",VLOOKUP(GU42,PROTOKOL!$A:$E,5,FALSE))</f>
        <v>0.69150084134615386</v>
      </c>
      <c r="GZ42" s="176" t="s">
        <v>142</v>
      </c>
      <c r="HA42" s="177">
        <f t="shared" si="91"/>
        <v>31.163637916666666</v>
      </c>
      <c r="HB42" s="217" t="str">
        <f>IF(HD42=0," ",VLOOKUP(HD42,PROTOKOL!$A:$F,6,FALSE))</f>
        <v xml:space="preserve"> </v>
      </c>
      <c r="HC42" s="43"/>
      <c r="HD42" s="43"/>
      <c r="HE42" s="43"/>
      <c r="HF42" s="91" t="str">
        <f>IF(HD42=0," ",(VLOOKUP(HD42,PROTOKOL!$A$1:$E$29,2,FALSE))*HE42)</f>
        <v xml:space="preserve"> </v>
      </c>
      <c r="HG42" s="175" t="str">
        <f t="shared" si="19"/>
        <v xml:space="preserve"> </v>
      </c>
      <c r="HH42" s="176" t="str">
        <f>IF(HD42=0," ",VLOOKUP(HD42,PROTOKOL!$A:$E,5,FALSE))</f>
        <v xml:space="preserve"> </v>
      </c>
      <c r="HI42" s="212" t="str">
        <f t="shared" si="187"/>
        <v xml:space="preserve"> </v>
      </c>
      <c r="HJ42" s="176">
        <f t="shared" si="92"/>
        <v>0</v>
      </c>
      <c r="HK42" s="177" t="str">
        <f t="shared" si="93"/>
        <v xml:space="preserve"> </v>
      </c>
      <c r="HM42" s="173">
        <v>7</v>
      </c>
      <c r="HN42" s="229"/>
      <c r="HO42" s="174" t="str">
        <f>IF(HQ42=0," ",VLOOKUP(HQ42,PROTOKOL!$A:$F,6,FALSE))</f>
        <v>TAH.BORU MONTAJ</v>
      </c>
      <c r="HP42" s="43">
        <v>62</v>
      </c>
      <c r="HQ42" s="43">
        <v>3</v>
      </c>
      <c r="HR42" s="43">
        <v>3</v>
      </c>
      <c r="HS42" s="42">
        <f>IF(HQ42=0," ",(VLOOKUP(HQ42,PROTOKOL!$A$1:$E$29,2,FALSE))*HR42)</f>
        <v>39.200000000000003</v>
      </c>
      <c r="HT42" s="175">
        <f t="shared" si="20"/>
        <v>22.799999999999997</v>
      </c>
      <c r="HU42" s="212">
        <f>IF(HQ42=0," ",VLOOKUP(HQ42,PROTOKOL!$A:$E,5,FALSE))</f>
        <v>0.69150084134615386</v>
      </c>
      <c r="HV42" s="176" t="s">
        <v>142</v>
      </c>
      <c r="HW42" s="177">
        <f t="shared" si="94"/>
        <v>15.766219182692305</v>
      </c>
      <c r="HX42" s="217" t="str">
        <f>IF(HZ42=0," ",VLOOKUP(HZ42,PROTOKOL!$A:$F,6,FALSE))</f>
        <v xml:space="preserve"> </v>
      </c>
      <c r="HY42" s="43"/>
      <c r="HZ42" s="43"/>
      <c r="IA42" s="43"/>
      <c r="IB42" s="91" t="str">
        <f>IF(HZ42=0," ",(VLOOKUP(HZ42,PROTOKOL!$A$1:$E$29,2,FALSE))*IA42)</f>
        <v xml:space="preserve"> </v>
      </c>
      <c r="IC42" s="175" t="str">
        <f t="shared" si="21"/>
        <v xml:space="preserve"> </v>
      </c>
      <c r="ID42" s="176" t="str">
        <f>IF(HZ42=0," ",VLOOKUP(HZ42,PROTOKOL!$A:$E,5,FALSE))</f>
        <v xml:space="preserve"> </v>
      </c>
      <c r="IE42" s="212" t="str">
        <f t="shared" si="208"/>
        <v xml:space="preserve"> </v>
      </c>
      <c r="IF42" s="176">
        <f t="shared" si="96"/>
        <v>0</v>
      </c>
      <c r="IG42" s="177" t="str">
        <f t="shared" si="97"/>
        <v xml:space="preserve"> </v>
      </c>
      <c r="II42" s="173">
        <v>7</v>
      </c>
      <c r="IJ42" s="229"/>
      <c r="IK42" s="174" t="str">
        <f>IF(IM42=0," ",VLOOKUP(IM42,PROTOKOL!$A:$F,6,FALSE))</f>
        <v xml:space="preserve"> </v>
      </c>
      <c r="IL42" s="43"/>
      <c r="IM42" s="43"/>
      <c r="IN42" s="43"/>
      <c r="IO42" s="42" t="str">
        <f>IF(IM42=0," ",(VLOOKUP(IM42,PROTOKOL!$A$1:$E$29,2,FALSE))*IN42)</f>
        <v xml:space="preserve"> </v>
      </c>
      <c r="IP42" s="175" t="str">
        <f t="shared" si="22"/>
        <v xml:space="preserve"> </v>
      </c>
      <c r="IQ42" s="212" t="str">
        <f>IF(IM42=0," ",VLOOKUP(IM42,PROTOKOL!$A:$E,5,FALSE))</f>
        <v xml:space="preserve"> </v>
      </c>
      <c r="IR42" s="176" t="s">
        <v>142</v>
      </c>
      <c r="IS42" s="177" t="str">
        <f t="shared" si="98"/>
        <v xml:space="preserve"> </v>
      </c>
      <c r="IT42" s="217" t="str">
        <f>IF(IV42=0," ",VLOOKUP(IV42,PROTOKOL!$A:$F,6,FALSE))</f>
        <v xml:space="preserve"> </v>
      </c>
      <c r="IU42" s="43"/>
      <c r="IV42" s="43"/>
      <c r="IW42" s="43"/>
      <c r="IX42" s="91" t="str">
        <f>IF(IV42=0," ",(VLOOKUP(IV42,PROTOKOL!$A$1:$E$29,2,FALSE))*IW42)</f>
        <v xml:space="preserve"> </v>
      </c>
      <c r="IY42" s="175" t="str">
        <f t="shared" si="23"/>
        <v xml:space="preserve"> </v>
      </c>
      <c r="IZ42" s="176" t="str">
        <f>IF(IV42=0," ",VLOOKUP(IV42,PROTOKOL!$A:$E,5,FALSE))</f>
        <v xml:space="preserve"> </v>
      </c>
      <c r="JA42" s="212" t="str">
        <f t="shared" si="188"/>
        <v xml:space="preserve"> </v>
      </c>
      <c r="JB42" s="176">
        <f t="shared" si="100"/>
        <v>0</v>
      </c>
      <c r="JC42" s="177" t="str">
        <f t="shared" si="101"/>
        <v xml:space="preserve"> </v>
      </c>
      <c r="JE42" s="173">
        <v>7</v>
      </c>
      <c r="JF42" s="229"/>
      <c r="JG42" s="174" t="str">
        <f>IF(JI42=0," ",VLOOKUP(JI42,PROTOKOL!$A:$F,6,FALSE))</f>
        <v xml:space="preserve"> </v>
      </c>
      <c r="JH42" s="43"/>
      <c r="JI42" s="43"/>
      <c r="JJ42" s="43"/>
      <c r="JK42" s="42" t="str">
        <f>IF(JI42=0," ",(VLOOKUP(JI42,PROTOKOL!$A$1:$E$29,2,FALSE))*JJ42)</f>
        <v xml:space="preserve"> </v>
      </c>
      <c r="JL42" s="175" t="str">
        <f t="shared" si="24"/>
        <v xml:space="preserve"> </v>
      </c>
      <c r="JM42" s="212" t="str">
        <f>IF(JI42=0," ",VLOOKUP(JI42,PROTOKOL!$A:$E,5,FALSE))</f>
        <v xml:space="preserve"> </v>
      </c>
      <c r="JN42" s="176" t="s">
        <v>142</v>
      </c>
      <c r="JO42" s="177" t="str">
        <f t="shared" si="102"/>
        <v xml:space="preserve"> </v>
      </c>
      <c r="JP42" s="217" t="str">
        <f>IF(JR42=0," ",VLOOKUP(JR42,PROTOKOL!$A:$F,6,FALSE))</f>
        <v xml:space="preserve"> </v>
      </c>
      <c r="JQ42" s="43"/>
      <c r="JR42" s="43"/>
      <c r="JS42" s="43"/>
      <c r="JT42" s="91" t="str">
        <f>IF(JR42=0," ",(VLOOKUP(JR42,PROTOKOL!$A$1:$E$29,2,FALSE))*JS42)</f>
        <v xml:space="preserve"> </v>
      </c>
      <c r="JU42" s="175" t="str">
        <f t="shared" si="25"/>
        <v xml:space="preserve"> </v>
      </c>
      <c r="JV42" s="176" t="str">
        <f>IF(JR42=0," ",VLOOKUP(JR42,PROTOKOL!$A:$E,5,FALSE))</f>
        <v xml:space="preserve"> </v>
      </c>
      <c r="JW42" s="212" t="str">
        <f t="shared" si="189"/>
        <v xml:space="preserve"> </v>
      </c>
      <c r="JX42" s="176">
        <f t="shared" si="104"/>
        <v>0</v>
      </c>
      <c r="JY42" s="177" t="str">
        <f t="shared" si="105"/>
        <v xml:space="preserve"> </v>
      </c>
      <c r="KA42" s="173">
        <v>7</v>
      </c>
      <c r="KB42" s="229"/>
      <c r="KC42" s="174" t="str">
        <f>IF(KE42=0," ",VLOOKUP(KE42,PROTOKOL!$A:$F,6,FALSE))</f>
        <v xml:space="preserve"> </v>
      </c>
      <c r="KD42" s="43"/>
      <c r="KE42" s="43"/>
      <c r="KF42" s="43"/>
      <c r="KG42" s="42" t="str">
        <f>IF(KE42=0," ",(VLOOKUP(KE42,PROTOKOL!$A$1:$E$29,2,FALSE))*KF42)</f>
        <v xml:space="preserve"> </v>
      </c>
      <c r="KH42" s="175" t="str">
        <f t="shared" si="26"/>
        <v xml:space="preserve"> </v>
      </c>
      <c r="KI42" s="212" t="str">
        <f>IF(KE42=0," ",VLOOKUP(KE42,PROTOKOL!$A:$E,5,FALSE))</f>
        <v xml:space="preserve"> </v>
      </c>
      <c r="KJ42" s="176" t="s">
        <v>142</v>
      </c>
      <c r="KK42" s="177" t="str">
        <f t="shared" si="173"/>
        <v xml:space="preserve"> </v>
      </c>
      <c r="KL42" s="217" t="str">
        <f>IF(KN42=0," ",VLOOKUP(KN42,PROTOKOL!$A:$F,6,FALSE))</f>
        <v xml:space="preserve"> </v>
      </c>
      <c r="KM42" s="43"/>
      <c r="KN42" s="43"/>
      <c r="KO42" s="43"/>
      <c r="KP42" s="91" t="str">
        <f>IF(KN42=0," ",(VLOOKUP(KN42,PROTOKOL!$A$1:$E$29,2,FALSE))*KO42)</f>
        <v xml:space="preserve"> </v>
      </c>
      <c r="KQ42" s="175" t="str">
        <f t="shared" si="27"/>
        <v xml:space="preserve"> </v>
      </c>
      <c r="KR42" s="176" t="str">
        <f>IF(KN42=0," ",VLOOKUP(KN42,PROTOKOL!$A:$E,5,FALSE))</f>
        <v xml:space="preserve"> </v>
      </c>
      <c r="KS42" s="212" t="str">
        <f t="shared" si="190"/>
        <v xml:space="preserve"> </v>
      </c>
      <c r="KT42" s="176">
        <f t="shared" si="106"/>
        <v>0</v>
      </c>
      <c r="KU42" s="177" t="str">
        <f t="shared" si="107"/>
        <v xml:space="preserve"> </v>
      </c>
      <c r="KW42" s="173">
        <v>7</v>
      </c>
      <c r="KX42" s="229"/>
      <c r="KY42" s="174" t="str">
        <f>IF(LA42=0," ",VLOOKUP(LA42,PROTOKOL!$A:$F,6,FALSE))</f>
        <v xml:space="preserve"> </v>
      </c>
      <c r="KZ42" s="43"/>
      <c r="LA42" s="43"/>
      <c r="LB42" s="43"/>
      <c r="LC42" s="42" t="str">
        <f>IF(LA42=0," ",(VLOOKUP(LA42,PROTOKOL!$A$1:$E$29,2,FALSE))*LB42)</f>
        <v xml:space="preserve"> </v>
      </c>
      <c r="LD42" s="175" t="str">
        <f t="shared" si="28"/>
        <v xml:space="preserve"> </v>
      </c>
      <c r="LE42" s="212" t="str">
        <f>IF(LA42=0," ",VLOOKUP(LA42,PROTOKOL!$A:$E,5,FALSE))</f>
        <v xml:space="preserve"> </v>
      </c>
      <c r="LF42" s="176" t="s">
        <v>142</v>
      </c>
      <c r="LG42" s="177" t="str">
        <f t="shared" si="108"/>
        <v xml:space="preserve"> </v>
      </c>
      <c r="LH42" s="217" t="str">
        <f>IF(LJ42=0," ",VLOOKUP(LJ42,PROTOKOL!$A:$F,6,FALSE))</f>
        <v xml:space="preserve"> </v>
      </c>
      <c r="LI42" s="43"/>
      <c r="LJ42" s="43"/>
      <c r="LK42" s="43"/>
      <c r="LL42" s="91" t="str">
        <f>IF(LJ42=0," ",(VLOOKUP(LJ42,PROTOKOL!$A$1:$E$29,2,FALSE))*LK42)</f>
        <v xml:space="preserve"> </v>
      </c>
      <c r="LM42" s="175" t="str">
        <f t="shared" si="29"/>
        <v xml:space="preserve"> </v>
      </c>
      <c r="LN42" s="176" t="str">
        <f>IF(LJ42=0," ",VLOOKUP(LJ42,PROTOKOL!$A:$E,5,FALSE))</f>
        <v xml:space="preserve"> </v>
      </c>
      <c r="LO42" s="212" t="str">
        <f t="shared" si="191"/>
        <v xml:space="preserve"> </v>
      </c>
      <c r="LP42" s="176">
        <f t="shared" si="110"/>
        <v>0</v>
      </c>
      <c r="LQ42" s="177" t="str">
        <f t="shared" si="111"/>
        <v xml:space="preserve"> </v>
      </c>
      <c r="LS42" s="173">
        <v>7</v>
      </c>
      <c r="LT42" s="229"/>
      <c r="LU42" s="174" t="str">
        <f>IF(LW42=0," ",VLOOKUP(LW42,PROTOKOL!$A:$F,6,FALSE))</f>
        <v xml:space="preserve"> </v>
      </c>
      <c r="LV42" s="43"/>
      <c r="LW42" s="43"/>
      <c r="LX42" s="43"/>
      <c r="LY42" s="42" t="str">
        <f>IF(LW42=0," ",(VLOOKUP(LW42,PROTOKOL!$A$1:$E$29,2,FALSE))*LX42)</f>
        <v xml:space="preserve"> </v>
      </c>
      <c r="LZ42" s="175" t="str">
        <f t="shared" si="30"/>
        <v xml:space="preserve"> </v>
      </c>
      <c r="MA42" s="212" t="str">
        <f>IF(LW42=0," ",VLOOKUP(LW42,PROTOKOL!$A:$E,5,FALSE))</f>
        <v xml:space="preserve"> </v>
      </c>
      <c r="MB42" s="176" t="s">
        <v>142</v>
      </c>
      <c r="MC42" s="177" t="str">
        <f t="shared" si="175"/>
        <v xml:space="preserve"> </v>
      </c>
      <c r="MD42" s="217" t="str">
        <f>IF(MF42=0," ",VLOOKUP(MF42,PROTOKOL!$A:$F,6,FALSE))</f>
        <v xml:space="preserve"> </v>
      </c>
      <c r="ME42" s="43"/>
      <c r="MF42" s="43"/>
      <c r="MG42" s="43"/>
      <c r="MH42" s="91" t="str">
        <f>IF(MF42=0," ",(VLOOKUP(MF42,PROTOKOL!$A$1:$E$29,2,FALSE))*MG42)</f>
        <v xml:space="preserve"> </v>
      </c>
      <c r="MI42" s="175" t="str">
        <f t="shared" si="31"/>
        <v xml:space="preserve"> </v>
      </c>
      <c r="MJ42" s="176" t="str">
        <f>IF(MF42=0," ",VLOOKUP(MF42,PROTOKOL!$A:$E,5,FALSE))</f>
        <v xml:space="preserve"> </v>
      </c>
      <c r="MK42" s="212" t="str">
        <f t="shared" si="192"/>
        <v xml:space="preserve"> </v>
      </c>
      <c r="ML42" s="176">
        <f t="shared" si="113"/>
        <v>0</v>
      </c>
      <c r="MM42" s="177" t="str">
        <f t="shared" si="114"/>
        <v xml:space="preserve"> </v>
      </c>
      <c r="MO42" s="173">
        <v>7</v>
      </c>
      <c r="MP42" s="229"/>
      <c r="MQ42" s="174" t="str">
        <f>IF(MS42=0," ",VLOOKUP(MS42,PROTOKOL!$A:$F,6,FALSE))</f>
        <v xml:space="preserve"> </v>
      </c>
      <c r="MR42" s="43"/>
      <c r="MS42" s="43"/>
      <c r="MT42" s="43"/>
      <c r="MU42" s="42" t="str">
        <f>IF(MS42=0," ",(VLOOKUP(MS42,PROTOKOL!$A$1:$E$29,2,FALSE))*MT42)</f>
        <v xml:space="preserve"> </v>
      </c>
      <c r="MV42" s="175" t="str">
        <f t="shared" si="32"/>
        <v xml:space="preserve"> </v>
      </c>
      <c r="MW42" s="212" t="str">
        <f>IF(MS42=0," ",VLOOKUP(MS42,PROTOKOL!$A:$E,5,FALSE))</f>
        <v xml:space="preserve"> </v>
      </c>
      <c r="MX42" s="176" t="s">
        <v>142</v>
      </c>
      <c r="MY42" s="177" t="str">
        <f t="shared" si="115"/>
        <v xml:space="preserve"> </v>
      </c>
      <c r="MZ42" s="217" t="str">
        <f>IF(NB42=0," ",VLOOKUP(NB42,PROTOKOL!$A:$F,6,FALSE))</f>
        <v xml:space="preserve"> </v>
      </c>
      <c r="NA42" s="43"/>
      <c r="NB42" s="43"/>
      <c r="NC42" s="43"/>
      <c r="ND42" s="91" t="str">
        <f>IF(NB42=0," ",(VLOOKUP(NB42,PROTOKOL!$A$1:$E$29,2,FALSE))*NC42)</f>
        <v xml:space="preserve"> </v>
      </c>
      <c r="NE42" s="175" t="str">
        <f t="shared" si="33"/>
        <v xml:space="preserve"> </v>
      </c>
      <c r="NF42" s="176" t="str">
        <f>IF(NB42=0," ",VLOOKUP(NB42,PROTOKOL!$A:$E,5,FALSE))</f>
        <v xml:space="preserve"> </v>
      </c>
      <c r="NG42" s="212" t="str">
        <f t="shared" si="193"/>
        <v xml:space="preserve"> </v>
      </c>
      <c r="NH42" s="176">
        <f t="shared" si="117"/>
        <v>0</v>
      </c>
      <c r="NI42" s="177" t="str">
        <f t="shared" si="118"/>
        <v xml:space="preserve"> </v>
      </c>
      <c r="NK42" s="173">
        <v>7</v>
      </c>
      <c r="NL42" s="229"/>
      <c r="NM42" s="174" t="str">
        <f>IF(NO42=0," ",VLOOKUP(NO42,PROTOKOL!$A:$F,6,FALSE))</f>
        <v xml:space="preserve"> </v>
      </c>
      <c r="NN42" s="43"/>
      <c r="NO42" s="43"/>
      <c r="NP42" s="43"/>
      <c r="NQ42" s="42" t="str">
        <f>IF(NO42=0," ",(VLOOKUP(NO42,PROTOKOL!$A$1:$E$29,2,FALSE))*NP42)</f>
        <v xml:space="preserve"> </v>
      </c>
      <c r="NR42" s="175" t="str">
        <f t="shared" si="34"/>
        <v xml:space="preserve"> </v>
      </c>
      <c r="NS42" s="212" t="str">
        <f>IF(NO42=0," ",VLOOKUP(NO42,PROTOKOL!$A:$E,5,FALSE))</f>
        <v xml:space="preserve"> </v>
      </c>
      <c r="NT42" s="176" t="s">
        <v>142</v>
      </c>
      <c r="NU42" s="177" t="str">
        <f t="shared" si="119"/>
        <v xml:space="preserve"> </v>
      </c>
      <c r="NV42" s="217" t="str">
        <f>IF(NX42=0," ",VLOOKUP(NX42,PROTOKOL!$A:$F,6,FALSE))</f>
        <v xml:space="preserve"> </v>
      </c>
      <c r="NW42" s="43"/>
      <c r="NX42" s="43"/>
      <c r="NY42" s="43"/>
      <c r="NZ42" s="91" t="str">
        <f>IF(NX42=0," ",(VLOOKUP(NX42,PROTOKOL!$A$1:$E$29,2,FALSE))*NY42)</f>
        <v xml:space="preserve"> </v>
      </c>
      <c r="OA42" s="175" t="str">
        <f t="shared" si="35"/>
        <v xml:space="preserve"> </v>
      </c>
      <c r="OB42" s="176" t="str">
        <f>IF(NX42=0," ",VLOOKUP(NX42,PROTOKOL!$A:$E,5,FALSE))</f>
        <v xml:space="preserve"> </v>
      </c>
      <c r="OC42" s="212" t="str">
        <f t="shared" si="194"/>
        <v xml:space="preserve"> </v>
      </c>
      <c r="OD42" s="176">
        <f t="shared" si="120"/>
        <v>0</v>
      </c>
      <c r="OE42" s="177" t="str">
        <f t="shared" si="121"/>
        <v xml:space="preserve"> </v>
      </c>
      <c r="OG42" s="173">
        <v>7</v>
      </c>
      <c r="OH42" s="229"/>
      <c r="OI42" s="174" t="str">
        <f>IF(OK42=0," ",VLOOKUP(OK42,PROTOKOL!$A:$F,6,FALSE))</f>
        <v xml:space="preserve"> </v>
      </c>
      <c r="OJ42" s="43"/>
      <c r="OK42" s="43"/>
      <c r="OL42" s="43"/>
      <c r="OM42" s="42" t="str">
        <f>IF(OK42=0," ",(VLOOKUP(OK42,PROTOKOL!$A$1:$E$29,2,FALSE))*OL42)</f>
        <v xml:space="preserve"> </v>
      </c>
      <c r="ON42" s="175" t="str">
        <f t="shared" si="36"/>
        <v xml:space="preserve"> </v>
      </c>
      <c r="OO42" s="212" t="str">
        <f>IF(OK42=0," ",VLOOKUP(OK42,PROTOKOL!$A:$E,5,FALSE))</f>
        <v xml:space="preserve"> </v>
      </c>
      <c r="OP42" s="176" t="s">
        <v>142</v>
      </c>
      <c r="OQ42" s="177" t="str">
        <f t="shared" si="177"/>
        <v xml:space="preserve"> </v>
      </c>
      <c r="OR42" s="217" t="str">
        <f>IF(OT42=0," ",VLOOKUP(OT42,PROTOKOL!$A:$F,6,FALSE))</f>
        <v xml:space="preserve"> </v>
      </c>
      <c r="OS42" s="43"/>
      <c r="OT42" s="43"/>
      <c r="OU42" s="43"/>
      <c r="OV42" s="91" t="str">
        <f>IF(OT42=0," ",(VLOOKUP(OT42,PROTOKOL!$A$1:$E$29,2,FALSE))*OU42)</f>
        <v xml:space="preserve"> </v>
      </c>
      <c r="OW42" s="175" t="str">
        <f t="shared" si="37"/>
        <v xml:space="preserve"> </v>
      </c>
      <c r="OX42" s="176" t="str">
        <f>IF(OT42=0," ",VLOOKUP(OT42,PROTOKOL!$A:$E,5,FALSE))</f>
        <v xml:space="preserve"> </v>
      </c>
      <c r="OY42" s="212" t="str">
        <f t="shared" si="195"/>
        <v xml:space="preserve"> </v>
      </c>
      <c r="OZ42" s="176">
        <f t="shared" si="123"/>
        <v>0</v>
      </c>
      <c r="PA42" s="177" t="str">
        <f t="shared" si="124"/>
        <v xml:space="preserve"> </v>
      </c>
      <c r="PC42" s="173">
        <v>7</v>
      </c>
      <c r="PD42" s="229"/>
      <c r="PE42" s="174" t="str">
        <f>IF(PG42=0," ",VLOOKUP(PG42,PROTOKOL!$A:$F,6,FALSE))</f>
        <v>KOKU TESTİ</v>
      </c>
      <c r="PF42" s="43">
        <v>1</v>
      </c>
      <c r="PG42" s="43">
        <v>17</v>
      </c>
      <c r="PH42" s="43">
        <v>3</v>
      </c>
      <c r="PI42" s="42">
        <f>IF(PG42=0," ",(VLOOKUP(PG42,PROTOKOL!$A$1:$E$29,2,FALSE))*PH42)</f>
        <v>0</v>
      </c>
      <c r="PJ42" s="175">
        <f t="shared" si="38"/>
        <v>1</v>
      </c>
      <c r="PK42" s="212" t="e">
        <f>IF(PG42=0," ",VLOOKUP(PG42,PROTOKOL!$A:$E,5,FALSE))</f>
        <v>#DIV/0!</v>
      </c>
      <c r="PL42" s="176" t="s">
        <v>142</v>
      </c>
      <c r="PM42" s="177" t="e">
        <f>IF(PG42=0," ",(PK42*PJ42))/7.5*3</f>
        <v>#DIV/0!</v>
      </c>
      <c r="PN42" s="217" t="str">
        <f>IF(PP42=0," ",VLOOKUP(PP42,PROTOKOL!$A:$F,6,FALSE))</f>
        <v xml:space="preserve"> </v>
      </c>
      <c r="PO42" s="43"/>
      <c r="PP42" s="43"/>
      <c r="PQ42" s="43"/>
      <c r="PR42" s="91" t="str">
        <f>IF(PP42=0," ",(VLOOKUP(PP42,PROTOKOL!$A$1:$E$29,2,FALSE))*PQ42)</f>
        <v xml:space="preserve"> </v>
      </c>
      <c r="PS42" s="175" t="str">
        <f t="shared" si="39"/>
        <v xml:space="preserve"> </v>
      </c>
      <c r="PT42" s="176" t="str">
        <f>IF(PP42=0," ",VLOOKUP(PP42,PROTOKOL!$A:$E,5,FALSE))</f>
        <v xml:space="preserve"> </v>
      </c>
      <c r="PU42" s="212" t="str">
        <f t="shared" si="196"/>
        <v xml:space="preserve"> </v>
      </c>
      <c r="PV42" s="176">
        <f t="shared" si="126"/>
        <v>0</v>
      </c>
      <c r="PW42" s="177" t="str">
        <f t="shared" si="127"/>
        <v xml:space="preserve"> </v>
      </c>
      <c r="PY42" s="173">
        <v>7</v>
      </c>
      <c r="PZ42" s="229"/>
      <c r="QA42" s="174" t="str">
        <f>IF(QC42=0," ",VLOOKUP(QC42,PROTOKOL!$A:$F,6,FALSE))</f>
        <v xml:space="preserve"> </v>
      </c>
      <c r="QB42" s="43"/>
      <c r="QC42" s="43"/>
      <c r="QD42" s="43"/>
      <c r="QE42" s="42" t="str">
        <f>IF(QC42=0," ",(VLOOKUP(QC42,PROTOKOL!$A$1:$E$29,2,FALSE))*QD42)</f>
        <v xml:space="preserve"> </v>
      </c>
      <c r="QF42" s="175" t="str">
        <f t="shared" si="40"/>
        <v xml:space="preserve"> </v>
      </c>
      <c r="QG42" s="212" t="str">
        <f>IF(QC42=0," ",VLOOKUP(QC42,PROTOKOL!$A:$E,5,FALSE))</f>
        <v xml:space="preserve"> </v>
      </c>
      <c r="QH42" s="176" t="s">
        <v>142</v>
      </c>
      <c r="QI42" s="177" t="str">
        <f t="shared" si="128"/>
        <v xml:space="preserve"> </v>
      </c>
      <c r="QJ42" s="217" t="str">
        <f>IF(QL42=0," ",VLOOKUP(QL42,PROTOKOL!$A:$F,6,FALSE))</f>
        <v xml:space="preserve"> </v>
      </c>
      <c r="QK42" s="43"/>
      <c r="QL42" s="43"/>
      <c r="QM42" s="43"/>
      <c r="QN42" s="91" t="str">
        <f>IF(QL42=0," ",(VLOOKUP(QL42,PROTOKOL!$A$1:$E$29,2,FALSE))*QM42)</f>
        <v xml:space="preserve"> </v>
      </c>
      <c r="QO42" s="175" t="str">
        <f t="shared" si="41"/>
        <v xml:space="preserve"> </v>
      </c>
      <c r="QP42" s="176" t="str">
        <f>IF(QL42=0," ",VLOOKUP(QL42,PROTOKOL!$A:$E,5,FALSE))</f>
        <v xml:space="preserve"> </v>
      </c>
      <c r="QQ42" s="212" t="str">
        <f t="shared" si="197"/>
        <v xml:space="preserve"> </v>
      </c>
      <c r="QR42" s="176">
        <f t="shared" si="130"/>
        <v>0</v>
      </c>
      <c r="QS42" s="177" t="str">
        <f t="shared" si="131"/>
        <v xml:space="preserve"> </v>
      </c>
      <c r="QU42" s="173">
        <v>7</v>
      </c>
      <c r="QV42" s="229"/>
      <c r="QW42" s="174" t="str">
        <f>IF(QY42=0," ",VLOOKUP(QY42,PROTOKOL!$A:$F,6,FALSE))</f>
        <v xml:space="preserve"> </v>
      </c>
      <c r="QX42" s="43"/>
      <c r="QY42" s="43"/>
      <c r="QZ42" s="43"/>
      <c r="RA42" s="42" t="str">
        <f>IF(QY42=0," ",(VLOOKUP(QY42,PROTOKOL!$A$1:$E$29,2,FALSE))*QZ42)</f>
        <v xml:space="preserve"> </v>
      </c>
      <c r="RB42" s="175" t="str">
        <f t="shared" si="42"/>
        <v xml:space="preserve"> </v>
      </c>
      <c r="RC42" s="212" t="str">
        <f>IF(QY42=0," ",VLOOKUP(QY42,PROTOKOL!$A:$E,5,FALSE))</f>
        <v xml:space="preserve"> </v>
      </c>
      <c r="RD42" s="176" t="s">
        <v>142</v>
      </c>
      <c r="RE42" s="177" t="str">
        <f t="shared" si="132"/>
        <v xml:space="preserve"> </v>
      </c>
      <c r="RF42" s="217" t="str">
        <f>IF(RH42=0," ",VLOOKUP(RH42,PROTOKOL!$A:$F,6,FALSE))</f>
        <v xml:space="preserve"> </v>
      </c>
      <c r="RG42" s="43"/>
      <c r="RH42" s="43"/>
      <c r="RI42" s="43"/>
      <c r="RJ42" s="91" t="str">
        <f>IF(RH42=0," ",(VLOOKUP(RH42,PROTOKOL!$A$1:$E$29,2,FALSE))*RI42)</f>
        <v xml:space="preserve"> </v>
      </c>
      <c r="RK42" s="175" t="str">
        <f t="shared" si="43"/>
        <v xml:space="preserve"> </v>
      </c>
      <c r="RL42" s="176" t="str">
        <f>IF(RH42=0," ",VLOOKUP(RH42,PROTOKOL!$A:$E,5,FALSE))</f>
        <v xml:space="preserve"> </v>
      </c>
      <c r="RM42" s="212" t="str">
        <f t="shared" si="198"/>
        <v xml:space="preserve"> </v>
      </c>
      <c r="RN42" s="176">
        <f t="shared" si="134"/>
        <v>0</v>
      </c>
      <c r="RO42" s="177" t="str">
        <f t="shared" si="135"/>
        <v xml:space="preserve"> </v>
      </c>
      <c r="RQ42" s="173">
        <v>7</v>
      </c>
      <c r="RR42" s="229"/>
      <c r="RS42" s="174" t="str">
        <f>IF(RU42=0," ",VLOOKUP(RU42,PROTOKOL!$A:$F,6,FALSE))</f>
        <v>ÜRÜN KONTROL</v>
      </c>
      <c r="RT42" s="43">
        <v>1</v>
      </c>
      <c r="RU42" s="43">
        <v>20</v>
      </c>
      <c r="RV42" s="43">
        <v>2</v>
      </c>
      <c r="RW42" s="42">
        <f>IF(RU42=0," ",(VLOOKUP(RU42,PROTOKOL!$A$1:$E$29,2,FALSE))*RV42)</f>
        <v>0</v>
      </c>
      <c r="RX42" s="175">
        <f t="shared" si="44"/>
        <v>1</v>
      </c>
      <c r="RY42" s="212" t="e">
        <f>IF(RU42=0," ",VLOOKUP(RU42,PROTOKOL!$A:$E,5,FALSE))</f>
        <v>#DIV/0!</v>
      </c>
      <c r="RZ42" s="176" t="s">
        <v>142</v>
      </c>
      <c r="SA42" s="177" t="e">
        <f>IF(RU42=0," ",(RY42*RX42))/7.5*2</f>
        <v>#DIV/0!</v>
      </c>
      <c r="SB42" s="217" t="str">
        <f>IF(SD42=0," ",VLOOKUP(SD42,PROTOKOL!$A:$F,6,FALSE))</f>
        <v xml:space="preserve"> </v>
      </c>
      <c r="SC42" s="43"/>
      <c r="SD42" s="43"/>
      <c r="SE42" s="43"/>
      <c r="SF42" s="91" t="str">
        <f>IF(SD42=0," ",(VLOOKUP(SD42,PROTOKOL!$A$1:$E$29,2,FALSE))*SE42)</f>
        <v xml:space="preserve"> </v>
      </c>
      <c r="SG42" s="175" t="str">
        <f t="shared" si="45"/>
        <v xml:space="preserve"> </v>
      </c>
      <c r="SH42" s="176" t="str">
        <f>IF(SD42=0," ",VLOOKUP(SD42,PROTOKOL!$A:$E,5,FALSE))</f>
        <v xml:space="preserve"> </v>
      </c>
      <c r="SI42" s="212" t="str">
        <f t="shared" si="199"/>
        <v xml:space="preserve"> </v>
      </c>
      <c r="SJ42" s="176">
        <f t="shared" si="137"/>
        <v>0</v>
      </c>
      <c r="SK42" s="177" t="str">
        <f t="shared" si="138"/>
        <v xml:space="preserve"> </v>
      </c>
      <c r="SM42" s="173">
        <v>7</v>
      </c>
      <c r="SN42" s="229"/>
      <c r="SO42" s="174" t="str">
        <f>IF(SQ42=0," ",VLOOKUP(SQ42,PROTOKOL!$A:$F,6,FALSE))</f>
        <v xml:space="preserve"> </v>
      </c>
      <c r="SP42" s="43"/>
      <c r="SQ42" s="43"/>
      <c r="SR42" s="43"/>
      <c r="SS42" s="42" t="str">
        <f>IF(SQ42=0," ",(VLOOKUP(SQ42,PROTOKOL!$A$1:$E$29,2,FALSE))*SR42)</f>
        <v xml:space="preserve"> </v>
      </c>
      <c r="ST42" s="175" t="str">
        <f t="shared" si="46"/>
        <v xml:space="preserve"> </v>
      </c>
      <c r="SU42" s="212" t="str">
        <f>IF(SQ42=0," ",VLOOKUP(SQ42,PROTOKOL!$A:$E,5,FALSE))</f>
        <v xml:space="preserve"> </v>
      </c>
      <c r="SV42" s="176" t="s">
        <v>142</v>
      </c>
      <c r="SW42" s="177" t="str">
        <f t="shared" si="139"/>
        <v xml:space="preserve"> </v>
      </c>
      <c r="SX42" s="217" t="str">
        <f>IF(SZ42=0," ",VLOOKUP(SZ42,PROTOKOL!$A:$F,6,FALSE))</f>
        <v xml:space="preserve"> </v>
      </c>
      <c r="SY42" s="43"/>
      <c r="SZ42" s="43"/>
      <c r="TA42" s="43"/>
      <c r="TB42" s="91" t="str">
        <f>IF(SZ42=0," ",(VLOOKUP(SZ42,PROTOKOL!$A$1:$E$29,2,FALSE))*TA42)</f>
        <v xml:space="preserve"> </v>
      </c>
      <c r="TC42" s="175" t="str">
        <f t="shared" si="47"/>
        <v xml:space="preserve"> </v>
      </c>
      <c r="TD42" s="176" t="str">
        <f>IF(SZ42=0," ",VLOOKUP(SZ42,PROTOKOL!$A:$E,5,FALSE))</f>
        <v xml:space="preserve"> </v>
      </c>
      <c r="TE42" s="212" t="str">
        <f t="shared" si="200"/>
        <v xml:space="preserve"> </v>
      </c>
      <c r="TF42" s="176">
        <f t="shared" si="141"/>
        <v>0</v>
      </c>
      <c r="TG42" s="177" t="str">
        <f t="shared" si="142"/>
        <v xml:space="preserve"> </v>
      </c>
      <c r="TI42" s="173">
        <v>7</v>
      </c>
      <c r="TJ42" s="229"/>
      <c r="TK42" s="174" t="str">
        <f>IF(TM42=0," ",VLOOKUP(TM42,PROTOKOL!$A:$F,6,FALSE))</f>
        <v xml:space="preserve"> </v>
      </c>
      <c r="TL42" s="43"/>
      <c r="TM42" s="43"/>
      <c r="TN42" s="43"/>
      <c r="TO42" s="42" t="str">
        <f>IF(TM42=0," ",(VLOOKUP(TM42,PROTOKOL!$A$1:$E$29,2,FALSE))*TN42)</f>
        <v xml:space="preserve"> </v>
      </c>
      <c r="TP42" s="175" t="str">
        <f t="shared" si="48"/>
        <v xml:space="preserve"> </v>
      </c>
      <c r="TQ42" s="212" t="str">
        <f>IF(TM42=0," ",VLOOKUP(TM42,PROTOKOL!$A:$E,5,FALSE))</f>
        <v xml:space="preserve"> </v>
      </c>
      <c r="TR42" s="176" t="s">
        <v>142</v>
      </c>
      <c r="TS42" s="177" t="str">
        <f t="shared" si="143"/>
        <v xml:space="preserve"> </v>
      </c>
      <c r="TT42" s="217" t="str">
        <f>IF(TV42=0," ",VLOOKUP(TV42,PROTOKOL!$A:$F,6,FALSE))</f>
        <v xml:space="preserve"> </v>
      </c>
      <c r="TU42" s="43"/>
      <c r="TV42" s="43"/>
      <c r="TW42" s="43"/>
      <c r="TX42" s="91" t="str">
        <f>IF(TV42=0," ",(VLOOKUP(TV42,PROTOKOL!$A$1:$E$29,2,FALSE))*TW42)</f>
        <v xml:space="preserve"> </v>
      </c>
      <c r="TY42" s="175" t="str">
        <f t="shared" si="49"/>
        <v xml:space="preserve"> </v>
      </c>
      <c r="TZ42" s="176" t="str">
        <f>IF(TV42=0," ",VLOOKUP(TV42,PROTOKOL!$A:$E,5,FALSE))</f>
        <v xml:space="preserve"> </v>
      </c>
      <c r="UA42" s="212" t="str">
        <f t="shared" si="201"/>
        <v xml:space="preserve"> </v>
      </c>
      <c r="UB42" s="176">
        <f t="shared" si="145"/>
        <v>0</v>
      </c>
      <c r="UC42" s="177" t="str">
        <f t="shared" si="146"/>
        <v xml:space="preserve"> </v>
      </c>
      <c r="UE42" s="173">
        <v>7</v>
      </c>
      <c r="UF42" s="229"/>
      <c r="UG42" s="174" t="str">
        <f>IF(UI42=0," ",VLOOKUP(UI42,PROTOKOL!$A:$F,6,FALSE))</f>
        <v xml:space="preserve"> </v>
      </c>
      <c r="UH42" s="43"/>
      <c r="UI42" s="43"/>
      <c r="UJ42" s="43"/>
      <c r="UK42" s="42" t="str">
        <f>IF(UI42=0," ",(VLOOKUP(UI42,PROTOKOL!$A$1:$E$29,2,FALSE))*UJ42)</f>
        <v xml:space="preserve"> </v>
      </c>
      <c r="UL42" s="175" t="str">
        <f t="shared" si="50"/>
        <v xml:space="preserve"> </v>
      </c>
      <c r="UM42" s="212" t="str">
        <f>IF(UI42=0," ",VLOOKUP(UI42,PROTOKOL!$A:$E,5,FALSE))</f>
        <v xml:space="preserve"> </v>
      </c>
      <c r="UN42" s="176" t="s">
        <v>142</v>
      </c>
      <c r="UO42" s="177" t="str">
        <f t="shared" si="147"/>
        <v xml:space="preserve"> </v>
      </c>
      <c r="UP42" s="217" t="str">
        <f>IF(UR42=0," ",VLOOKUP(UR42,PROTOKOL!$A:$F,6,FALSE))</f>
        <v xml:space="preserve"> </v>
      </c>
      <c r="UQ42" s="43"/>
      <c r="UR42" s="43"/>
      <c r="US42" s="43"/>
      <c r="UT42" s="91" t="str">
        <f>IF(UR42=0," ",(VLOOKUP(UR42,PROTOKOL!$A$1:$E$29,2,FALSE))*US42)</f>
        <v xml:space="preserve"> </v>
      </c>
      <c r="UU42" s="175" t="str">
        <f t="shared" si="51"/>
        <v xml:space="preserve"> </v>
      </c>
      <c r="UV42" s="176" t="str">
        <f>IF(UR42=0," ",VLOOKUP(UR42,PROTOKOL!$A:$E,5,FALSE))</f>
        <v xml:space="preserve"> </v>
      </c>
      <c r="UW42" s="212" t="str">
        <f t="shared" si="202"/>
        <v xml:space="preserve"> </v>
      </c>
      <c r="UX42" s="176">
        <f t="shared" si="149"/>
        <v>0</v>
      </c>
      <c r="UY42" s="177" t="str">
        <f t="shared" si="150"/>
        <v xml:space="preserve"> </v>
      </c>
      <c r="VA42" s="173">
        <v>7</v>
      </c>
      <c r="VB42" s="229"/>
      <c r="VC42" s="174" t="str">
        <f>IF(VE42=0," ",VLOOKUP(VE42,PROTOKOL!$A:$F,6,FALSE))</f>
        <v>ÜRÜN KONTROL</v>
      </c>
      <c r="VD42" s="43">
        <v>1</v>
      </c>
      <c r="VE42" s="43">
        <v>20</v>
      </c>
      <c r="VF42" s="43">
        <v>4.5</v>
      </c>
      <c r="VG42" s="42">
        <f>IF(VE42=0," ",(VLOOKUP(VE42,PROTOKOL!$A$1:$E$29,2,FALSE))*VF42)</f>
        <v>0</v>
      </c>
      <c r="VH42" s="175">
        <f t="shared" si="52"/>
        <v>1</v>
      </c>
      <c r="VI42" s="212" t="e">
        <f>IF(VE42=0," ",VLOOKUP(VE42,PROTOKOL!$A:$E,5,FALSE))</f>
        <v>#DIV/0!</v>
      </c>
      <c r="VJ42" s="176" t="s">
        <v>142</v>
      </c>
      <c r="VK42" s="177" t="e">
        <f>IF(VE42=0," ",(VI42*VH42))/7.5*4.5</f>
        <v>#DIV/0!</v>
      </c>
      <c r="VL42" s="217" t="str">
        <f>IF(VN42=0," ",VLOOKUP(VN42,PROTOKOL!$A:$F,6,FALSE))</f>
        <v xml:space="preserve"> </v>
      </c>
      <c r="VM42" s="43"/>
      <c r="VN42" s="43"/>
      <c r="VO42" s="43"/>
      <c r="VP42" s="91" t="str">
        <f>IF(VN42=0," ",(VLOOKUP(VN42,PROTOKOL!$A$1:$E$29,2,FALSE))*VO42)</f>
        <v xml:space="preserve"> </v>
      </c>
      <c r="VQ42" s="175" t="str">
        <f t="shared" si="53"/>
        <v xml:space="preserve"> </v>
      </c>
      <c r="VR42" s="176" t="str">
        <f>IF(VN42=0," ",VLOOKUP(VN42,PROTOKOL!$A:$E,5,FALSE))</f>
        <v xml:space="preserve"> </v>
      </c>
      <c r="VS42" s="212" t="str">
        <f t="shared" si="203"/>
        <v xml:space="preserve"> </v>
      </c>
      <c r="VT42" s="176">
        <f t="shared" si="153"/>
        <v>0</v>
      </c>
      <c r="VU42" s="177" t="str">
        <f t="shared" si="154"/>
        <v xml:space="preserve"> </v>
      </c>
      <c r="VW42" s="173">
        <v>7</v>
      </c>
      <c r="VX42" s="229"/>
      <c r="VY42" s="174" t="str">
        <f>IF(WA42=0," ",VLOOKUP(WA42,PROTOKOL!$A:$F,6,FALSE))</f>
        <v xml:space="preserve"> </v>
      </c>
      <c r="VZ42" s="43"/>
      <c r="WA42" s="43"/>
      <c r="WB42" s="43"/>
      <c r="WC42" s="42" t="str">
        <f>IF(WA42=0," ",(VLOOKUP(WA42,PROTOKOL!$A$1:$E$29,2,FALSE))*WB42)</f>
        <v xml:space="preserve"> </v>
      </c>
      <c r="WD42" s="175" t="str">
        <f t="shared" si="54"/>
        <v xml:space="preserve"> </v>
      </c>
      <c r="WE42" s="212" t="str">
        <f>IF(WA42=0," ",VLOOKUP(WA42,PROTOKOL!$A:$E,5,FALSE))</f>
        <v xml:space="preserve"> </v>
      </c>
      <c r="WF42" s="176" t="s">
        <v>142</v>
      </c>
      <c r="WG42" s="177" t="str">
        <f t="shared" si="155"/>
        <v xml:space="preserve"> </v>
      </c>
      <c r="WH42" s="217" t="str">
        <f>IF(WJ42=0," ",VLOOKUP(WJ42,PROTOKOL!$A:$F,6,FALSE))</f>
        <v xml:space="preserve"> </v>
      </c>
      <c r="WI42" s="43"/>
      <c r="WJ42" s="43"/>
      <c r="WK42" s="43"/>
      <c r="WL42" s="91" t="str">
        <f>IF(WJ42=0," ",(VLOOKUP(WJ42,PROTOKOL!$A$1:$E$29,2,FALSE))*WK42)</f>
        <v xml:space="preserve"> </v>
      </c>
      <c r="WM42" s="175" t="str">
        <f t="shared" si="55"/>
        <v xml:space="preserve"> </v>
      </c>
      <c r="WN42" s="176" t="str">
        <f>IF(WJ42=0," ",VLOOKUP(WJ42,PROTOKOL!$A:$E,5,FALSE))</f>
        <v xml:space="preserve"> </v>
      </c>
      <c r="WO42" s="212" t="str">
        <f t="shared" si="204"/>
        <v xml:space="preserve"> </v>
      </c>
      <c r="WP42" s="176">
        <f t="shared" si="157"/>
        <v>0</v>
      </c>
      <c r="WQ42" s="177" t="str">
        <f t="shared" si="158"/>
        <v xml:space="preserve"> </v>
      </c>
      <c r="WS42" s="173">
        <v>7</v>
      </c>
      <c r="WT42" s="229"/>
      <c r="WU42" s="174" t="str">
        <f>IF(WW42=0," ",VLOOKUP(WW42,PROTOKOL!$A:$F,6,FALSE))</f>
        <v xml:space="preserve"> </v>
      </c>
      <c r="WV42" s="43"/>
      <c r="WW42" s="43"/>
      <c r="WX42" s="43"/>
      <c r="WY42" s="42" t="str">
        <f>IF(WW42=0," ",(VLOOKUP(WW42,PROTOKOL!$A$1:$E$29,2,FALSE))*WX42)</f>
        <v xml:space="preserve"> </v>
      </c>
      <c r="WZ42" s="175" t="str">
        <f t="shared" si="56"/>
        <v xml:space="preserve"> </v>
      </c>
      <c r="XA42" s="212" t="str">
        <f>IF(WW42=0," ",VLOOKUP(WW42,PROTOKOL!$A:$E,5,FALSE))</f>
        <v xml:space="preserve"> </v>
      </c>
      <c r="XB42" s="176" t="s">
        <v>142</v>
      </c>
      <c r="XC42" s="177" t="str">
        <f t="shared" si="159"/>
        <v xml:space="preserve"> </v>
      </c>
      <c r="XD42" s="217" t="str">
        <f>IF(XF42=0," ",VLOOKUP(XF42,PROTOKOL!$A:$F,6,FALSE))</f>
        <v xml:space="preserve"> </v>
      </c>
      <c r="XE42" s="43"/>
      <c r="XF42" s="43"/>
      <c r="XG42" s="43"/>
      <c r="XH42" s="91" t="str">
        <f>IF(XF42=0," ",(VLOOKUP(XF42,PROTOKOL!$A$1:$E$29,2,FALSE))*XG42)</f>
        <v xml:space="preserve"> </v>
      </c>
      <c r="XI42" s="175" t="str">
        <f t="shared" si="57"/>
        <v xml:space="preserve"> </v>
      </c>
      <c r="XJ42" s="176" t="str">
        <f>IF(XF42=0," ",VLOOKUP(XF42,PROTOKOL!$A:$E,5,FALSE))</f>
        <v xml:space="preserve"> </v>
      </c>
      <c r="XK42" s="212" t="str">
        <f t="shared" si="205"/>
        <v xml:space="preserve"> </v>
      </c>
      <c r="XL42" s="176">
        <f t="shared" si="161"/>
        <v>0</v>
      </c>
      <c r="XM42" s="177" t="str">
        <f t="shared" si="162"/>
        <v xml:space="preserve"> </v>
      </c>
      <c r="XO42" s="173">
        <v>7</v>
      </c>
      <c r="XP42" s="229"/>
      <c r="XQ42" s="174" t="str">
        <f>IF(XS42=0," ",VLOOKUP(XS42,PROTOKOL!$A:$F,6,FALSE))</f>
        <v>ÜRÜN KONTROL</v>
      </c>
      <c r="XR42" s="43">
        <v>1</v>
      </c>
      <c r="XS42" s="43">
        <v>20</v>
      </c>
      <c r="XT42" s="43">
        <v>0.5</v>
      </c>
      <c r="XU42" s="42">
        <f>IF(XS42=0," ",(VLOOKUP(XS42,PROTOKOL!$A$1:$E$29,2,FALSE))*XT42)</f>
        <v>0</v>
      </c>
      <c r="XV42" s="175">
        <f t="shared" si="58"/>
        <v>1</v>
      </c>
      <c r="XW42" s="212" t="e">
        <f>IF(XS42=0," ",VLOOKUP(XS42,PROTOKOL!$A:$E,5,FALSE))</f>
        <v>#DIV/0!</v>
      </c>
      <c r="XX42" s="176" t="s">
        <v>142</v>
      </c>
      <c r="XY42" s="177" t="e">
        <f>IF(XS42=0," ",(XW42*XV42))/7.5*0.5</f>
        <v>#DIV/0!</v>
      </c>
      <c r="XZ42" s="217" t="str">
        <f>IF(YB42=0," ",VLOOKUP(YB42,PROTOKOL!$A:$F,6,FALSE))</f>
        <v xml:space="preserve"> </v>
      </c>
      <c r="YA42" s="43"/>
      <c r="YB42" s="43"/>
      <c r="YC42" s="43"/>
      <c r="YD42" s="91" t="str">
        <f>IF(YB42=0," ",(VLOOKUP(YB42,PROTOKOL!$A$1:$E$29,2,FALSE))*YC42)</f>
        <v xml:space="preserve"> </v>
      </c>
      <c r="YE42" s="175" t="str">
        <f t="shared" si="59"/>
        <v xml:space="preserve"> </v>
      </c>
      <c r="YF42" s="176" t="str">
        <f>IF(YB42=0," ",VLOOKUP(YB42,PROTOKOL!$A:$E,5,FALSE))</f>
        <v xml:space="preserve"> </v>
      </c>
      <c r="YG42" s="212" t="str">
        <f t="shared" si="206"/>
        <v xml:space="preserve"> </v>
      </c>
      <c r="YH42" s="176">
        <f t="shared" si="165"/>
        <v>0</v>
      </c>
      <c r="YI42" s="177" t="str">
        <f t="shared" si="166"/>
        <v xml:space="preserve"> </v>
      </c>
    </row>
    <row r="43" spans="1:659" ht="13.8">
      <c r="A43" s="173">
        <v>7</v>
      </c>
      <c r="B43" s="230"/>
      <c r="C43" s="174" t="str">
        <f>IF(E43=0," ",VLOOKUP(E43,PROTOKOL!$A:$F,6,FALSE))</f>
        <v xml:space="preserve"> </v>
      </c>
      <c r="D43" s="43"/>
      <c r="E43" s="43"/>
      <c r="F43" s="43"/>
      <c r="G43" s="42" t="str">
        <f>IF(E43=0," ",(VLOOKUP(E43,PROTOKOL!$A$1:$E$29,2,FALSE))*F43)</f>
        <v xml:space="preserve"> </v>
      </c>
      <c r="H43" s="175" t="str">
        <f t="shared" si="0"/>
        <v xml:space="preserve"> </v>
      </c>
      <c r="I43" s="212" t="str">
        <f>IF(E43=0," ",VLOOKUP(E43,PROTOKOL!$A:$E,5,FALSE))</f>
        <v xml:space="preserve"> </v>
      </c>
      <c r="J43" s="176" t="s">
        <v>142</v>
      </c>
      <c r="K43" s="177" t="str">
        <f t="shared" si="60"/>
        <v xml:space="preserve"> </v>
      </c>
      <c r="L43" s="217" t="str">
        <f>IF(N43=0," ",VLOOKUP(N43,PROTOKOL!$A:$F,6,FALSE))</f>
        <v xml:space="preserve"> </v>
      </c>
      <c r="M43" s="43"/>
      <c r="N43" s="43"/>
      <c r="O43" s="43"/>
      <c r="P43" s="91" t="str">
        <f>IF(N43=0," ",(VLOOKUP(N43,PROTOKOL!$A$1:$E$29,2,FALSE))*O43)</f>
        <v xml:space="preserve"> </v>
      </c>
      <c r="Q43" s="175" t="str">
        <f t="shared" si="1"/>
        <v xml:space="preserve"> </v>
      </c>
      <c r="R43" s="176" t="str">
        <f>IF(N43=0," ",VLOOKUP(N43,PROTOKOL!$A:$E,5,FALSE))</f>
        <v xml:space="preserve"> </v>
      </c>
      <c r="S43" s="212" t="str">
        <f t="shared" si="61"/>
        <v xml:space="preserve"> </v>
      </c>
      <c r="T43" s="176">
        <f t="shared" si="62"/>
        <v>0</v>
      </c>
      <c r="U43" s="177" t="str">
        <f t="shared" si="63"/>
        <v xml:space="preserve"> </v>
      </c>
      <c r="W43" s="173">
        <v>7</v>
      </c>
      <c r="X43" s="230"/>
      <c r="Y43" s="174" t="str">
        <f>IF(AA43=0," ",VLOOKUP(AA43,PROTOKOL!$A:$F,6,FALSE))</f>
        <v xml:space="preserve"> </v>
      </c>
      <c r="Z43" s="43"/>
      <c r="AA43" s="43"/>
      <c r="AB43" s="43"/>
      <c r="AC43" s="42" t="str">
        <f>IF(AA43=0," ",(VLOOKUP(AA43,PROTOKOL!$A$1:$E$29,2,FALSE))*AB43)</f>
        <v xml:space="preserve"> </v>
      </c>
      <c r="AD43" s="175" t="str">
        <f t="shared" si="2"/>
        <v xml:space="preserve"> </v>
      </c>
      <c r="AE43" s="212" t="str">
        <f>IF(AA43=0," ",VLOOKUP(AA43,PROTOKOL!$A:$E,5,FALSE))</f>
        <v xml:space="preserve"> </v>
      </c>
      <c r="AF43" s="176" t="s">
        <v>142</v>
      </c>
      <c r="AG43" s="177" t="str">
        <f t="shared" si="167"/>
        <v xml:space="preserve"> </v>
      </c>
      <c r="AH43" s="217" t="str">
        <f>IF(AJ43=0," ",VLOOKUP(AJ43,PROTOKOL!$A:$F,6,FALSE))</f>
        <v xml:space="preserve"> </v>
      </c>
      <c r="AI43" s="43"/>
      <c r="AJ43" s="43"/>
      <c r="AK43" s="43"/>
      <c r="AL43" s="91" t="str">
        <f>IF(AJ43=0," ",(VLOOKUP(AJ43,PROTOKOL!$A$1:$E$29,2,FALSE))*AK43)</f>
        <v xml:space="preserve"> </v>
      </c>
      <c r="AM43" s="175" t="str">
        <f t="shared" si="3"/>
        <v xml:space="preserve"> </v>
      </c>
      <c r="AN43" s="176" t="str">
        <f>IF(AJ43=0," ",VLOOKUP(AJ43,PROTOKOL!$A:$E,5,FALSE))</f>
        <v xml:space="preserve"> </v>
      </c>
      <c r="AO43" s="212" t="str">
        <f t="shared" si="180"/>
        <v xml:space="preserve"> </v>
      </c>
      <c r="AP43" s="176">
        <f t="shared" si="65"/>
        <v>0</v>
      </c>
      <c r="AQ43" s="177" t="str">
        <f t="shared" si="66"/>
        <v xml:space="preserve"> </v>
      </c>
      <c r="AS43" s="173">
        <v>7</v>
      </c>
      <c r="AT43" s="230"/>
      <c r="AU43" s="174" t="str">
        <f>IF(AW43=0," ",VLOOKUP(AW43,PROTOKOL!$A:$F,6,FALSE))</f>
        <v xml:space="preserve"> </v>
      </c>
      <c r="AV43" s="43"/>
      <c r="AW43" s="43"/>
      <c r="AX43" s="43"/>
      <c r="AY43" s="42" t="str">
        <f>IF(AW43=0," ",(VLOOKUP(AW43,PROTOKOL!$A$1:$E$29,2,FALSE))*AX43)</f>
        <v xml:space="preserve"> </v>
      </c>
      <c r="AZ43" s="175" t="str">
        <f t="shared" si="4"/>
        <v xml:space="preserve"> </v>
      </c>
      <c r="BA43" s="212" t="str">
        <f>IF(AW43=0," ",VLOOKUP(AW43,PROTOKOL!$A:$E,5,FALSE))</f>
        <v xml:space="preserve"> </v>
      </c>
      <c r="BB43" s="176" t="s">
        <v>142</v>
      </c>
      <c r="BC43" s="177" t="str">
        <f t="shared" si="168"/>
        <v xml:space="preserve"> </v>
      </c>
      <c r="BD43" s="217" t="str">
        <f>IF(BF43=0," ",VLOOKUP(BF43,PROTOKOL!$A:$F,6,FALSE))</f>
        <v xml:space="preserve"> </v>
      </c>
      <c r="BE43" s="43"/>
      <c r="BF43" s="43"/>
      <c r="BG43" s="43"/>
      <c r="BH43" s="91" t="str">
        <f>IF(BF43=0," ",(VLOOKUP(BF43,PROTOKOL!$A$1:$E$29,2,FALSE))*BG43)</f>
        <v xml:space="preserve"> </v>
      </c>
      <c r="BI43" s="175" t="str">
        <f t="shared" si="5"/>
        <v xml:space="preserve"> </v>
      </c>
      <c r="BJ43" s="176" t="str">
        <f>IF(BF43=0," ",VLOOKUP(BF43,PROTOKOL!$A:$E,5,FALSE))</f>
        <v xml:space="preserve"> </v>
      </c>
      <c r="BK43" s="212" t="str">
        <f t="shared" si="181"/>
        <v xml:space="preserve"> </v>
      </c>
      <c r="BL43" s="176">
        <f t="shared" si="67"/>
        <v>0</v>
      </c>
      <c r="BM43" s="177" t="str">
        <f t="shared" si="68"/>
        <v xml:space="preserve"> </v>
      </c>
      <c r="BO43" s="173">
        <v>7</v>
      </c>
      <c r="BP43" s="230"/>
      <c r="BQ43" s="174" t="str">
        <f>IF(BS43=0," ",VLOOKUP(BS43,PROTOKOL!$A:$F,6,FALSE))</f>
        <v xml:space="preserve"> </v>
      </c>
      <c r="BR43" s="43"/>
      <c r="BS43" s="43"/>
      <c r="BT43" s="43"/>
      <c r="BU43" s="42" t="str">
        <f>IF(BS43=0," ",(VLOOKUP(BS43,PROTOKOL!$A$1:$E$29,2,FALSE))*BT43)</f>
        <v xml:space="preserve"> </v>
      </c>
      <c r="BV43" s="175" t="str">
        <f t="shared" si="6"/>
        <v xml:space="preserve"> </v>
      </c>
      <c r="BW43" s="212" t="str">
        <f>IF(BS43=0," ",VLOOKUP(BS43,PROTOKOL!$A:$E,5,FALSE))</f>
        <v xml:space="preserve"> </v>
      </c>
      <c r="BX43" s="176" t="s">
        <v>142</v>
      </c>
      <c r="BY43" s="177" t="str">
        <f t="shared" si="170"/>
        <v xml:space="preserve"> </v>
      </c>
      <c r="BZ43" s="217" t="str">
        <f>IF(CB43=0," ",VLOOKUP(CB43,PROTOKOL!$A:$F,6,FALSE))</f>
        <v xml:space="preserve"> </v>
      </c>
      <c r="CA43" s="43"/>
      <c r="CB43" s="43"/>
      <c r="CC43" s="43"/>
      <c r="CD43" s="91" t="str">
        <f>IF(CB43=0," ",(VLOOKUP(CB43,PROTOKOL!$A$1:$E$29,2,FALSE))*CC43)</f>
        <v xml:space="preserve"> </v>
      </c>
      <c r="CE43" s="175" t="str">
        <f t="shared" si="7"/>
        <v xml:space="preserve"> </v>
      </c>
      <c r="CF43" s="176" t="str">
        <f>IF(CB43=0," ",VLOOKUP(CB43,PROTOKOL!$A:$E,5,FALSE))</f>
        <v xml:space="preserve"> </v>
      </c>
      <c r="CG43" s="212" t="str">
        <f t="shared" si="207"/>
        <v xml:space="preserve"> </v>
      </c>
      <c r="CH43" s="176">
        <f t="shared" si="70"/>
        <v>0</v>
      </c>
      <c r="CI43" s="177" t="str">
        <f t="shared" si="71"/>
        <v xml:space="preserve"> </v>
      </c>
      <c r="CK43" s="173">
        <v>7</v>
      </c>
      <c r="CL43" s="230"/>
      <c r="CM43" s="174" t="str">
        <f>IF(CO43=0," ",VLOOKUP(CO43,PROTOKOL!$A:$F,6,FALSE))</f>
        <v xml:space="preserve"> </v>
      </c>
      <c r="CN43" s="43"/>
      <c r="CO43" s="43"/>
      <c r="CP43" s="43"/>
      <c r="CQ43" s="42" t="str">
        <f>IF(CO43=0," ",(VLOOKUP(CO43,PROTOKOL!$A$1:$E$29,2,FALSE))*CP43)</f>
        <v xml:space="preserve"> </v>
      </c>
      <c r="CR43" s="175" t="str">
        <f t="shared" si="8"/>
        <v xml:space="preserve"> </v>
      </c>
      <c r="CS43" s="212" t="str">
        <f>IF(CO43=0," ",VLOOKUP(CO43,PROTOKOL!$A:$E,5,FALSE))</f>
        <v xml:space="preserve"> </v>
      </c>
      <c r="CT43" s="176" t="s">
        <v>142</v>
      </c>
      <c r="CU43" s="177" t="str">
        <f t="shared" si="171"/>
        <v xml:space="preserve"> </v>
      </c>
      <c r="CV43" s="217" t="str">
        <f>IF(CX43=0," ",VLOOKUP(CX43,PROTOKOL!$A:$F,6,FALSE))</f>
        <v xml:space="preserve"> </v>
      </c>
      <c r="CW43" s="43"/>
      <c r="CX43" s="43"/>
      <c r="CY43" s="43"/>
      <c r="CZ43" s="91" t="str">
        <f>IF(CX43=0," ",(VLOOKUP(CX43,PROTOKOL!$A$1:$E$29,2,FALSE))*CY43)</f>
        <v xml:space="preserve"> </v>
      </c>
      <c r="DA43" s="175" t="str">
        <f t="shared" si="9"/>
        <v xml:space="preserve"> </v>
      </c>
      <c r="DB43" s="176" t="str">
        <f>IF(CX43=0," ",VLOOKUP(CX43,PROTOKOL!$A:$E,5,FALSE))</f>
        <v xml:space="preserve"> </v>
      </c>
      <c r="DC43" s="212" t="str">
        <f t="shared" si="182"/>
        <v xml:space="preserve"> </v>
      </c>
      <c r="DD43" s="176">
        <f t="shared" si="73"/>
        <v>0</v>
      </c>
      <c r="DE43" s="177" t="str">
        <f t="shared" si="74"/>
        <v xml:space="preserve"> </v>
      </c>
      <c r="DG43" s="173">
        <v>7</v>
      </c>
      <c r="DH43" s="230"/>
      <c r="DI43" s="174" t="str">
        <f>IF(DK43=0," ",VLOOKUP(DK43,PROTOKOL!$A:$F,6,FALSE))</f>
        <v xml:space="preserve"> </v>
      </c>
      <c r="DJ43" s="43"/>
      <c r="DK43" s="43"/>
      <c r="DL43" s="43"/>
      <c r="DM43" s="42" t="str">
        <f>IF(DK43=0," ",(VLOOKUP(DK43,PROTOKOL!$A$1:$E$29,2,FALSE))*DL43)</f>
        <v xml:space="preserve"> </v>
      </c>
      <c r="DN43" s="175" t="str">
        <f t="shared" si="10"/>
        <v xml:space="preserve"> </v>
      </c>
      <c r="DO43" s="212" t="str">
        <f>IF(DK43=0," ",VLOOKUP(DK43,PROTOKOL!$A:$E,5,FALSE))</f>
        <v xml:space="preserve"> </v>
      </c>
      <c r="DP43" s="176" t="s">
        <v>142</v>
      </c>
      <c r="DQ43" s="177" t="str">
        <f t="shared" si="75"/>
        <v xml:space="preserve"> </v>
      </c>
      <c r="DR43" s="217" t="str">
        <f>IF(DT43=0," ",VLOOKUP(DT43,PROTOKOL!$A:$F,6,FALSE))</f>
        <v xml:space="preserve"> </v>
      </c>
      <c r="DS43" s="43"/>
      <c r="DT43" s="43"/>
      <c r="DU43" s="43"/>
      <c r="DV43" s="91" t="str">
        <f>IF(DT43=0," ",(VLOOKUP(DT43,PROTOKOL!$A$1:$E$29,2,FALSE))*DU43)</f>
        <v xml:space="preserve"> </v>
      </c>
      <c r="DW43" s="175" t="str">
        <f t="shared" si="11"/>
        <v xml:space="preserve"> </v>
      </c>
      <c r="DX43" s="176" t="str">
        <f>IF(DT43=0," ",VLOOKUP(DT43,PROTOKOL!$A:$E,5,FALSE))</f>
        <v xml:space="preserve"> </v>
      </c>
      <c r="DY43" s="212" t="str">
        <f t="shared" si="183"/>
        <v xml:space="preserve"> </v>
      </c>
      <c r="DZ43" s="176">
        <f t="shared" si="77"/>
        <v>0</v>
      </c>
      <c r="EA43" s="177" t="str">
        <f t="shared" si="78"/>
        <v xml:space="preserve"> </v>
      </c>
      <c r="EC43" s="173">
        <v>7</v>
      </c>
      <c r="ED43" s="230"/>
      <c r="EE43" s="174" t="str">
        <f>IF(EG43=0," ",VLOOKUP(EG43,PROTOKOL!$A:$F,6,FALSE))</f>
        <v xml:space="preserve"> </v>
      </c>
      <c r="EF43" s="43"/>
      <c r="EG43" s="43"/>
      <c r="EH43" s="43"/>
      <c r="EI43" s="42" t="str">
        <f>IF(EG43=0," ",(VLOOKUP(EG43,PROTOKOL!$A$1:$E$29,2,FALSE))*EH43)</f>
        <v xml:space="preserve"> </v>
      </c>
      <c r="EJ43" s="175" t="str">
        <f t="shared" si="12"/>
        <v xml:space="preserve"> </v>
      </c>
      <c r="EK43" s="212" t="str">
        <f>IF(EG43=0," ",VLOOKUP(EG43,PROTOKOL!$A:$E,5,FALSE))</f>
        <v xml:space="preserve"> </v>
      </c>
      <c r="EL43" s="176" t="s">
        <v>142</v>
      </c>
      <c r="EM43" s="177" t="str">
        <f t="shared" si="79"/>
        <v xml:space="preserve"> </v>
      </c>
      <c r="EN43" s="217" t="str">
        <f>IF(EP43=0," ",VLOOKUP(EP43,PROTOKOL!$A:$F,6,FALSE))</f>
        <v xml:space="preserve"> </v>
      </c>
      <c r="EO43" s="43"/>
      <c r="EP43" s="43"/>
      <c r="EQ43" s="43"/>
      <c r="ER43" s="91" t="str">
        <f>IF(EP43=0," ",(VLOOKUP(EP43,PROTOKOL!$A$1:$E$29,2,FALSE))*EQ43)</f>
        <v xml:space="preserve"> </v>
      </c>
      <c r="ES43" s="175" t="str">
        <f t="shared" si="13"/>
        <v xml:space="preserve"> </v>
      </c>
      <c r="ET43" s="176" t="str">
        <f>IF(EP43=0," ",VLOOKUP(EP43,PROTOKOL!$A:$E,5,FALSE))</f>
        <v xml:space="preserve"> </v>
      </c>
      <c r="EU43" s="212" t="str">
        <f t="shared" si="184"/>
        <v xml:space="preserve"> </v>
      </c>
      <c r="EV43" s="176">
        <f t="shared" si="81"/>
        <v>0</v>
      </c>
      <c r="EW43" s="177" t="str">
        <f t="shared" si="82"/>
        <v xml:space="preserve"> </v>
      </c>
      <c r="EY43" s="173">
        <v>7</v>
      </c>
      <c r="EZ43" s="230"/>
      <c r="FA43" s="174" t="str">
        <f>IF(FC43=0," ",VLOOKUP(FC43,PROTOKOL!$A:$F,6,FALSE))</f>
        <v xml:space="preserve"> </v>
      </c>
      <c r="FB43" s="43"/>
      <c r="FC43" s="43"/>
      <c r="FD43" s="43"/>
      <c r="FE43" s="42" t="str">
        <f>IF(FC43=0," ",(VLOOKUP(FC43,PROTOKOL!$A$1:$E$29,2,FALSE))*FD43)</f>
        <v xml:space="preserve"> </v>
      </c>
      <c r="FF43" s="175" t="str">
        <f t="shared" si="14"/>
        <v xml:space="preserve"> </v>
      </c>
      <c r="FG43" s="212" t="str">
        <f>IF(FC43=0," ",VLOOKUP(FC43,PROTOKOL!$A:$E,5,FALSE))</f>
        <v xml:space="preserve"> </v>
      </c>
      <c r="FH43" s="176" t="s">
        <v>142</v>
      </c>
      <c r="FI43" s="177" t="str">
        <f t="shared" si="83"/>
        <v xml:space="preserve"> </v>
      </c>
      <c r="FJ43" s="217" t="str">
        <f>IF(FL43=0," ",VLOOKUP(FL43,PROTOKOL!$A:$F,6,FALSE))</f>
        <v xml:space="preserve"> </v>
      </c>
      <c r="FK43" s="43"/>
      <c r="FL43" s="43"/>
      <c r="FM43" s="43"/>
      <c r="FN43" s="91" t="str">
        <f>IF(FL43=0," ",(VLOOKUP(FL43,PROTOKOL!$A$1:$E$29,2,FALSE))*FM43)</f>
        <v xml:space="preserve"> </v>
      </c>
      <c r="FO43" s="175" t="str">
        <f t="shared" si="15"/>
        <v xml:space="preserve"> </v>
      </c>
      <c r="FP43" s="176" t="str">
        <f>IF(FL43=0," ",VLOOKUP(FL43,PROTOKOL!$A:$E,5,FALSE))</f>
        <v xml:space="preserve"> </v>
      </c>
      <c r="FQ43" s="212" t="str">
        <f t="shared" si="185"/>
        <v xml:space="preserve"> </v>
      </c>
      <c r="FR43" s="176">
        <f t="shared" si="85"/>
        <v>0</v>
      </c>
      <c r="FS43" s="177" t="str">
        <f t="shared" si="86"/>
        <v xml:space="preserve"> </v>
      </c>
      <c r="FU43" s="173">
        <v>7</v>
      </c>
      <c r="FV43" s="230"/>
      <c r="FW43" s="174" t="str">
        <f>IF(FY43=0," ",VLOOKUP(FY43,PROTOKOL!$A:$F,6,FALSE))</f>
        <v xml:space="preserve"> </v>
      </c>
      <c r="FX43" s="43"/>
      <c r="FY43" s="43"/>
      <c r="FZ43" s="43"/>
      <c r="GA43" s="42" t="str">
        <f>IF(FY43=0," ",(VLOOKUP(FY43,PROTOKOL!$A$1:$E$29,2,FALSE))*FZ43)</f>
        <v xml:space="preserve"> </v>
      </c>
      <c r="GB43" s="175" t="str">
        <f t="shared" si="16"/>
        <v xml:space="preserve"> </v>
      </c>
      <c r="GC43" s="212" t="str">
        <f>IF(FY43=0," ",VLOOKUP(FY43,PROTOKOL!$A:$E,5,FALSE))</f>
        <v xml:space="preserve"> </v>
      </c>
      <c r="GD43" s="176" t="s">
        <v>142</v>
      </c>
      <c r="GE43" s="177" t="str">
        <f t="shared" si="87"/>
        <v xml:space="preserve"> </v>
      </c>
      <c r="GF43" s="217" t="str">
        <f>IF(GH43=0," ",VLOOKUP(GH43,PROTOKOL!$A:$F,6,FALSE))</f>
        <v xml:space="preserve"> </v>
      </c>
      <c r="GG43" s="43"/>
      <c r="GH43" s="43"/>
      <c r="GI43" s="43"/>
      <c r="GJ43" s="91" t="str">
        <f>IF(GH43=0," ",(VLOOKUP(GH43,PROTOKOL!$A$1:$E$29,2,FALSE))*GI43)</f>
        <v xml:space="preserve"> </v>
      </c>
      <c r="GK43" s="175" t="str">
        <f t="shared" si="17"/>
        <v xml:space="preserve"> </v>
      </c>
      <c r="GL43" s="176" t="str">
        <f>IF(GH43=0," ",VLOOKUP(GH43,PROTOKOL!$A:$E,5,FALSE))</f>
        <v xml:space="preserve"> </v>
      </c>
      <c r="GM43" s="212" t="str">
        <f t="shared" si="186"/>
        <v xml:space="preserve"> </v>
      </c>
      <c r="GN43" s="176">
        <f t="shared" si="89"/>
        <v>0</v>
      </c>
      <c r="GO43" s="177" t="str">
        <f t="shared" si="90"/>
        <v xml:space="preserve"> </v>
      </c>
      <c r="GQ43" s="173">
        <v>7</v>
      </c>
      <c r="GR43" s="230"/>
      <c r="GS43" s="174" t="str">
        <f>IF(GU43=0," ",VLOOKUP(GU43,PROTOKOL!$A:$F,6,FALSE))</f>
        <v xml:space="preserve"> </v>
      </c>
      <c r="GT43" s="43"/>
      <c r="GU43" s="43"/>
      <c r="GV43" s="43"/>
      <c r="GW43" s="42" t="str">
        <f>IF(GU43=0," ",(VLOOKUP(GU43,PROTOKOL!$A$1:$E$29,2,FALSE))*GV43)</f>
        <v xml:space="preserve"> </v>
      </c>
      <c r="GX43" s="175" t="str">
        <f t="shared" si="18"/>
        <v xml:space="preserve"> </v>
      </c>
      <c r="GY43" s="212" t="str">
        <f>IF(GU43=0," ",VLOOKUP(GU43,PROTOKOL!$A:$E,5,FALSE))</f>
        <v xml:space="preserve"> </v>
      </c>
      <c r="GZ43" s="176" t="s">
        <v>142</v>
      </c>
      <c r="HA43" s="177" t="str">
        <f t="shared" si="91"/>
        <v xml:space="preserve"> </v>
      </c>
      <c r="HB43" s="217" t="str">
        <f>IF(HD43=0," ",VLOOKUP(HD43,PROTOKOL!$A:$F,6,FALSE))</f>
        <v xml:space="preserve"> </v>
      </c>
      <c r="HC43" s="43"/>
      <c r="HD43" s="43"/>
      <c r="HE43" s="43"/>
      <c r="HF43" s="91" t="str">
        <f>IF(HD43=0," ",(VLOOKUP(HD43,PROTOKOL!$A$1:$E$29,2,FALSE))*HE43)</f>
        <v xml:space="preserve"> </v>
      </c>
      <c r="HG43" s="175" t="str">
        <f t="shared" si="19"/>
        <v xml:space="preserve"> </v>
      </c>
      <c r="HH43" s="176" t="str">
        <f>IF(HD43=0," ",VLOOKUP(HD43,PROTOKOL!$A:$E,5,FALSE))</f>
        <v xml:space="preserve"> </v>
      </c>
      <c r="HI43" s="212" t="str">
        <f t="shared" si="187"/>
        <v xml:space="preserve"> </v>
      </c>
      <c r="HJ43" s="176">
        <f t="shared" si="92"/>
        <v>0</v>
      </c>
      <c r="HK43" s="177" t="str">
        <f t="shared" si="93"/>
        <v xml:space="preserve"> </v>
      </c>
      <c r="HM43" s="173">
        <v>7</v>
      </c>
      <c r="HN43" s="230"/>
      <c r="HO43" s="174" t="str">
        <f>IF(HQ43=0," ",VLOOKUP(HQ43,PROTOKOL!$A:$F,6,FALSE))</f>
        <v xml:space="preserve"> </v>
      </c>
      <c r="HP43" s="43"/>
      <c r="HQ43" s="43"/>
      <c r="HR43" s="43"/>
      <c r="HS43" s="42" t="str">
        <f>IF(HQ43=0," ",(VLOOKUP(HQ43,PROTOKOL!$A$1:$E$29,2,FALSE))*HR43)</f>
        <v xml:space="preserve"> </v>
      </c>
      <c r="HT43" s="175" t="str">
        <f t="shared" si="20"/>
        <v xml:space="preserve"> </v>
      </c>
      <c r="HU43" s="212" t="str">
        <f>IF(HQ43=0," ",VLOOKUP(HQ43,PROTOKOL!$A:$E,5,FALSE))</f>
        <v xml:space="preserve"> </v>
      </c>
      <c r="HV43" s="176" t="s">
        <v>142</v>
      </c>
      <c r="HW43" s="177" t="str">
        <f t="shared" si="94"/>
        <v xml:space="preserve"> </v>
      </c>
      <c r="HX43" s="217" t="str">
        <f>IF(HZ43=0," ",VLOOKUP(HZ43,PROTOKOL!$A:$F,6,FALSE))</f>
        <v xml:space="preserve"> </v>
      </c>
      <c r="HY43" s="43"/>
      <c r="HZ43" s="43"/>
      <c r="IA43" s="43"/>
      <c r="IB43" s="91" t="str">
        <f>IF(HZ43=0," ",(VLOOKUP(HZ43,PROTOKOL!$A$1:$E$29,2,FALSE))*IA43)</f>
        <v xml:space="preserve"> </v>
      </c>
      <c r="IC43" s="175" t="str">
        <f t="shared" si="21"/>
        <v xml:space="preserve"> </v>
      </c>
      <c r="ID43" s="176" t="str">
        <f>IF(HZ43=0," ",VLOOKUP(HZ43,PROTOKOL!$A:$E,5,FALSE))</f>
        <v xml:space="preserve"> </v>
      </c>
      <c r="IE43" s="212" t="str">
        <f t="shared" si="208"/>
        <v xml:space="preserve"> </v>
      </c>
      <c r="IF43" s="176">
        <f t="shared" si="96"/>
        <v>0</v>
      </c>
      <c r="IG43" s="177" t="str">
        <f t="shared" si="97"/>
        <v xml:space="preserve"> </v>
      </c>
      <c r="II43" s="173">
        <v>7</v>
      </c>
      <c r="IJ43" s="230"/>
      <c r="IK43" s="174" t="str">
        <f>IF(IM43=0," ",VLOOKUP(IM43,PROTOKOL!$A:$F,6,FALSE))</f>
        <v xml:space="preserve"> </v>
      </c>
      <c r="IL43" s="43"/>
      <c r="IM43" s="43"/>
      <c r="IN43" s="43"/>
      <c r="IO43" s="42" t="str">
        <f>IF(IM43=0," ",(VLOOKUP(IM43,PROTOKOL!$A$1:$E$29,2,FALSE))*IN43)</f>
        <v xml:space="preserve"> </v>
      </c>
      <c r="IP43" s="175" t="str">
        <f t="shared" si="22"/>
        <v xml:space="preserve"> </v>
      </c>
      <c r="IQ43" s="212" t="str">
        <f>IF(IM43=0," ",VLOOKUP(IM43,PROTOKOL!$A:$E,5,FALSE))</f>
        <v xml:space="preserve"> </v>
      </c>
      <c r="IR43" s="176" t="s">
        <v>142</v>
      </c>
      <c r="IS43" s="177" t="str">
        <f t="shared" si="98"/>
        <v xml:space="preserve"> </v>
      </c>
      <c r="IT43" s="217" t="str">
        <f>IF(IV43=0," ",VLOOKUP(IV43,PROTOKOL!$A:$F,6,FALSE))</f>
        <v xml:space="preserve"> </v>
      </c>
      <c r="IU43" s="43"/>
      <c r="IV43" s="43"/>
      <c r="IW43" s="43"/>
      <c r="IX43" s="91" t="str">
        <f>IF(IV43=0," ",(VLOOKUP(IV43,PROTOKOL!$A$1:$E$29,2,FALSE))*IW43)</f>
        <v xml:space="preserve"> </v>
      </c>
      <c r="IY43" s="175" t="str">
        <f t="shared" si="23"/>
        <v xml:space="preserve"> </v>
      </c>
      <c r="IZ43" s="176" t="str">
        <f>IF(IV43=0," ",VLOOKUP(IV43,PROTOKOL!$A:$E,5,FALSE))</f>
        <v xml:space="preserve"> </v>
      </c>
      <c r="JA43" s="212" t="str">
        <f t="shared" si="188"/>
        <v xml:space="preserve"> </v>
      </c>
      <c r="JB43" s="176">
        <f t="shared" si="100"/>
        <v>0</v>
      </c>
      <c r="JC43" s="177" t="str">
        <f t="shared" si="101"/>
        <v xml:space="preserve"> </v>
      </c>
      <c r="JE43" s="173">
        <v>7</v>
      </c>
      <c r="JF43" s="230"/>
      <c r="JG43" s="174" t="str">
        <f>IF(JI43=0," ",VLOOKUP(JI43,PROTOKOL!$A:$F,6,FALSE))</f>
        <v xml:space="preserve"> </v>
      </c>
      <c r="JH43" s="43"/>
      <c r="JI43" s="43"/>
      <c r="JJ43" s="43"/>
      <c r="JK43" s="42" t="str">
        <f>IF(JI43=0," ",(VLOOKUP(JI43,PROTOKOL!$A$1:$E$29,2,FALSE))*JJ43)</f>
        <v xml:space="preserve"> </v>
      </c>
      <c r="JL43" s="175" t="str">
        <f t="shared" si="24"/>
        <v xml:space="preserve"> </v>
      </c>
      <c r="JM43" s="212" t="str">
        <f>IF(JI43=0," ",VLOOKUP(JI43,PROTOKOL!$A:$E,5,FALSE))</f>
        <v xml:space="preserve"> </v>
      </c>
      <c r="JN43" s="176" t="s">
        <v>142</v>
      </c>
      <c r="JO43" s="177" t="str">
        <f t="shared" si="102"/>
        <v xml:space="preserve"> </v>
      </c>
      <c r="JP43" s="217" t="str">
        <f>IF(JR43=0," ",VLOOKUP(JR43,PROTOKOL!$A:$F,6,FALSE))</f>
        <v xml:space="preserve"> </v>
      </c>
      <c r="JQ43" s="43"/>
      <c r="JR43" s="43"/>
      <c r="JS43" s="43"/>
      <c r="JT43" s="91" t="str">
        <f>IF(JR43=0," ",(VLOOKUP(JR43,PROTOKOL!$A$1:$E$29,2,FALSE))*JS43)</f>
        <v xml:space="preserve"> </v>
      </c>
      <c r="JU43" s="175" t="str">
        <f t="shared" si="25"/>
        <v xml:space="preserve"> </v>
      </c>
      <c r="JV43" s="176" t="str">
        <f>IF(JR43=0," ",VLOOKUP(JR43,PROTOKOL!$A:$E,5,FALSE))</f>
        <v xml:space="preserve"> </v>
      </c>
      <c r="JW43" s="212" t="str">
        <f t="shared" si="189"/>
        <v xml:space="preserve"> </v>
      </c>
      <c r="JX43" s="176">
        <f t="shared" si="104"/>
        <v>0</v>
      </c>
      <c r="JY43" s="177" t="str">
        <f t="shared" si="105"/>
        <v xml:space="preserve"> </v>
      </c>
      <c r="KA43" s="173">
        <v>7</v>
      </c>
      <c r="KB43" s="230"/>
      <c r="KC43" s="174" t="str">
        <f>IF(KE43=0," ",VLOOKUP(KE43,PROTOKOL!$A:$F,6,FALSE))</f>
        <v xml:space="preserve"> </v>
      </c>
      <c r="KD43" s="43"/>
      <c r="KE43" s="43"/>
      <c r="KF43" s="43"/>
      <c r="KG43" s="42" t="str">
        <f>IF(KE43=0," ",(VLOOKUP(KE43,PROTOKOL!$A$1:$E$29,2,FALSE))*KF43)</f>
        <v xml:space="preserve"> </v>
      </c>
      <c r="KH43" s="175" t="str">
        <f t="shared" si="26"/>
        <v xml:space="preserve"> </v>
      </c>
      <c r="KI43" s="212" t="str">
        <f>IF(KE43=0," ",VLOOKUP(KE43,PROTOKOL!$A:$E,5,FALSE))</f>
        <v xml:space="preserve"> </v>
      </c>
      <c r="KJ43" s="176" t="s">
        <v>142</v>
      </c>
      <c r="KK43" s="177" t="str">
        <f t="shared" si="173"/>
        <v xml:space="preserve"> </v>
      </c>
      <c r="KL43" s="217" t="str">
        <f>IF(KN43=0," ",VLOOKUP(KN43,PROTOKOL!$A:$F,6,FALSE))</f>
        <v xml:space="preserve"> </v>
      </c>
      <c r="KM43" s="43"/>
      <c r="KN43" s="43"/>
      <c r="KO43" s="43"/>
      <c r="KP43" s="91" t="str">
        <f>IF(KN43=0," ",(VLOOKUP(KN43,PROTOKOL!$A$1:$E$29,2,FALSE))*KO43)</f>
        <v xml:space="preserve"> </v>
      </c>
      <c r="KQ43" s="175" t="str">
        <f t="shared" si="27"/>
        <v xml:space="preserve"> </v>
      </c>
      <c r="KR43" s="176" t="str">
        <f>IF(KN43=0," ",VLOOKUP(KN43,PROTOKOL!$A:$E,5,FALSE))</f>
        <v xml:space="preserve"> </v>
      </c>
      <c r="KS43" s="212" t="str">
        <f t="shared" si="190"/>
        <v xml:space="preserve"> </v>
      </c>
      <c r="KT43" s="176">
        <f t="shared" si="106"/>
        <v>0</v>
      </c>
      <c r="KU43" s="177" t="str">
        <f t="shared" si="107"/>
        <v xml:space="preserve"> </v>
      </c>
      <c r="KW43" s="173">
        <v>7</v>
      </c>
      <c r="KX43" s="230"/>
      <c r="KY43" s="174" t="str">
        <f>IF(LA43=0," ",VLOOKUP(LA43,PROTOKOL!$A:$F,6,FALSE))</f>
        <v xml:space="preserve"> </v>
      </c>
      <c r="KZ43" s="43"/>
      <c r="LA43" s="43"/>
      <c r="LB43" s="43"/>
      <c r="LC43" s="42" t="str">
        <f>IF(LA43=0," ",(VLOOKUP(LA43,PROTOKOL!$A$1:$E$29,2,FALSE))*LB43)</f>
        <v xml:space="preserve"> </v>
      </c>
      <c r="LD43" s="175" t="str">
        <f t="shared" si="28"/>
        <v xml:space="preserve"> </v>
      </c>
      <c r="LE43" s="212" t="str">
        <f>IF(LA43=0," ",VLOOKUP(LA43,PROTOKOL!$A:$E,5,FALSE))</f>
        <v xml:space="preserve"> </v>
      </c>
      <c r="LF43" s="176" t="s">
        <v>142</v>
      </c>
      <c r="LG43" s="177" t="str">
        <f t="shared" si="108"/>
        <v xml:space="preserve"> </v>
      </c>
      <c r="LH43" s="217" t="str">
        <f>IF(LJ43=0," ",VLOOKUP(LJ43,PROTOKOL!$A:$F,6,FALSE))</f>
        <v xml:space="preserve"> </v>
      </c>
      <c r="LI43" s="43"/>
      <c r="LJ43" s="43"/>
      <c r="LK43" s="43"/>
      <c r="LL43" s="91" t="str">
        <f>IF(LJ43=0," ",(VLOOKUP(LJ43,PROTOKOL!$A$1:$E$29,2,FALSE))*LK43)</f>
        <v xml:space="preserve"> </v>
      </c>
      <c r="LM43" s="175" t="str">
        <f t="shared" si="29"/>
        <v xml:space="preserve"> </v>
      </c>
      <c r="LN43" s="176" t="str">
        <f>IF(LJ43=0," ",VLOOKUP(LJ43,PROTOKOL!$A:$E,5,FALSE))</f>
        <v xml:space="preserve"> </v>
      </c>
      <c r="LO43" s="212" t="str">
        <f t="shared" si="191"/>
        <v xml:space="preserve"> </v>
      </c>
      <c r="LP43" s="176">
        <f t="shared" si="110"/>
        <v>0</v>
      </c>
      <c r="LQ43" s="177" t="str">
        <f t="shared" si="111"/>
        <v xml:space="preserve"> </v>
      </c>
      <c r="LS43" s="173">
        <v>7</v>
      </c>
      <c r="LT43" s="230"/>
      <c r="LU43" s="174" t="str">
        <f>IF(LW43=0," ",VLOOKUP(LW43,PROTOKOL!$A:$F,6,FALSE))</f>
        <v xml:space="preserve"> </v>
      </c>
      <c r="LV43" s="43"/>
      <c r="LW43" s="43"/>
      <c r="LX43" s="43"/>
      <c r="LY43" s="42" t="str">
        <f>IF(LW43=0," ",(VLOOKUP(LW43,PROTOKOL!$A$1:$E$29,2,FALSE))*LX43)</f>
        <v xml:space="preserve"> </v>
      </c>
      <c r="LZ43" s="175" t="str">
        <f t="shared" si="30"/>
        <v xml:space="preserve"> </v>
      </c>
      <c r="MA43" s="212" t="str">
        <f>IF(LW43=0," ",VLOOKUP(LW43,PROTOKOL!$A:$E,5,FALSE))</f>
        <v xml:space="preserve"> </v>
      </c>
      <c r="MB43" s="176" t="s">
        <v>142</v>
      </c>
      <c r="MC43" s="177" t="str">
        <f t="shared" si="175"/>
        <v xml:space="preserve"> </v>
      </c>
      <c r="MD43" s="217" t="str">
        <f>IF(MF43=0," ",VLOOKUP(MF43,PROTOKOL!$A:$F,6,FALSE))</f>
        <v xml:space="preserve"> </v>
      </c>
      <c r="ME43" s="43"/>
      <c r="MF43" s="43"/>
      <c r="MG43" s="43"/>
      <c r="MH43" s="91" t="str">
        <f>IF(MF43=0," ",(VLOOKUP(MF43,PROTOKOL!$A$1:$E$29,2,FALSE))*MG43)</f>
        <v xml:space="preserve"> </v>
      </c>
      <c r="MI43" s="175" t="str">
        <f t="shared" si="31"/>
        <v xml:space="preserve"> </v>
      </c>
      <c r="MJ43" s="176" t="str">
        <f>IF(MF43=0," ",VLOOKUP(MF43,PROTOKOL!$A:$E,5,FALSE))</f>
        <v xml:space="preserve"> </v>
      </c>
      <c r="MK43" s="212" t="str">
        <f t="shared" si="192"/>
        <v xml:space="preserve"> </v>
      </c>
      <c r="ML43" s="176">
        <f t="shared" si="113"/>
        <v>0</v>
      </c>
      <c r="MM43" s="177" t="str">
        <f t="shared" si="114"/>
        <v xml:space="preserve"> </v>
      </c>
      <c r="MO43" s="173">
        <v>7</v>
      </c>
      <c r="MP43" s="230"/>
      <c r="MQ43" s="174" t="str">
        <f>IF(MS43=0," ",VLOOKUP(MS43,PROTOKOL!$A:$F,6,FALSE))</f>
        <v xml:space="preserve"> </v>
      </c>
      <c r="MR43" s="43"/>
      <c r="MS43" s="43"/>
      <c r="MT43" s="43"/>
      <c r="MU43" s="42" t="str">
        <f>IF(MS43=0," ",(VLOOKUP(MS43,PROTOKOL!$A$1:$E$29,2,FALSE))*MT43)</f>
        <v xml:space="preserve"> </v>
      </c>
      <c r="MV43" s="175" t="str">
        <f t="shared" si="32"/>
        <v xml:space="preserve"> </v>
      </c>
      <c r="MW43" s="212" t="str">
        <f>IF(MS43=0," ",VLOOKUP(MS43,PROTOKOL!$A:$E,5,FALSE))</f>
        <v xml:space="preserve"> </v>
      </c>
      <c r="MX43" s="176" t="s">
        <v>142</v>
      </c>
      <c r="MY43" s="177" t="str">
        <f t="shared" si="115"/>
        <v xml:space="preserve"> </v>
      </c>
      <c r="MZ43" s="217" t="str">
        <f>IF(NB43=0," ",VLOOKUP(NB43,PROTOKOL!$A:$F,6,FALSE))</f>
        <v xml:space="preserve"> </v>
      </c>
      <c r="NA43" s="43"/>
      <c r="NB43" s="43"/>
      <c r="NC43" s="43"/>
      <c r="ND43" s="91" t="str">
        <f>IF(NB43=0," ",(VLOOKUP(NB43,PROTOKOL!$A$1:$E$29,2,FALSE))*NC43)</f>
        <v xml:space="preserve"> </v>
      </c>
      <c r="NE43" s="175" t="str">
        <f t="shared" si="33"/>
        <v xml:space="preserve"> </v>
      </c>
      <c r="NF43" s="176" t="str">
        <f>IF(NB43=0," ",VLOOKUP(NB43,PROTOKOL!$A:$E,5,FALSE))</f>
        <v xml:space="preserve"> </v>
      </c>
      <c r="NG43" s="212" t="str">
        <f t="shared" si="193"/>
        <v xml:space="preserve"> </v>
      </c>
      <c r="NH43" s="176">
        <f t="shared" si="117"/>
        <v>0</v>
      </c>
      <c r="NI43" s="177" t="str">
        <f t="shared" si="118"/>
        <v xml:space="preserve"> </v>
      </c>
      <c r="NK43" s="173">
        <v>7</v>
      </c>
      <c r="NL43" s="230"/>
      <c r="NM43" s="174" t="str">
        <f>IF(NO43=0," ",VLOOKUP(NO43,PROTOKOL!$A:$F,6,FALSE))</f>
        <v xml:space="preserve"> </v>
      </c>
      <c r="NN43" s="43"/>
      <c r="NO43" s="43"/>
      <c r="NP43" s="43"/>
      <c r="NQ43" s="42" t="str">
        <f>IF(NO43=0," ",(VLOOKUP(NO43,PROTOKOL!$A$1:$E$29,2,FALSE))*NP43)</f>
        <v xml:space="preserve"> </v>
      </c>
      <c r="NR43" s="175" t="str">
        <f t="shared" si="34"/>
        <v xml:space="preserve"> </v>
      </c>
      <c r="NS43" s="212" t="str">
        <f>IF(NO43=0," ",VLOOKUP(NO43,PROTOKOL!$A:$E,5,FALSE))</f>
        <v xml:space="preserve"> </v>
      </c>
      <c r="NT43" s="176" t="s">
        <v>142</v>
      </c>
      <c r="NU43" s="177" t="str">
        <f t="shared" si="119"/>
        <v xml:space="preserve"> </v>
      </c>
      <c r="NV43" s="217" t="str">
        <f>IF(NX43=0," ",VLOOKUP(NX43,PROTOKOL!$A:$F,6,FALSE))</f>
        <v xml:space="preserve"> </v>
      </c>
      <c r="NW43" s="43"/>
      <c r="NX43" s="43"/>
      <c r="NY43" s="43"/>
      <c r="NZ43" s="91" t="str">
        <f>IF(NX43=0," ",(VLOOKUP(NX43,PROTOKOL!$A$1:$E$29,2,FALSE))*NY43)</f>
        <v xml:space="preserve"> </v>
      </c>
      <c r="OA43" s="175" t="str">
        <f t="shared" si="35"/>
        <v xml:space="preserve"> </v>
      </c>
      <c r="OB43" s="176" t="str">
        <f>IF(NX43=0," ",VLOOKUP(NX43,PROTOKOL!$A:$E,5,FALSE))</f>
        <v xml:space="preserve"> </v>
      </c>
      <c r="OC43" s="212" t="str">
        <f t="shared" si="194"/>
        <v xml:space="preserve"> </v>
      </c>
      <c r="OD43" s="176">
        <f t="shared" si="120"/>
        <v>0</v>
      </c>
      <c r="OE43" s="177" t="str">
        <f t="shared" si="121"/>
        <v xml:space="preserve"> </v>
      </c>
      <c r="OG43" s="173">
        <v>7</v>
      </c>
      <c r="OH43" s="230"/>
      <c r="OI43" s="174" t="str">
        <f>IF(OK43=0," ",VLOOKUP(OK43,PROTOKOL!$A:$F,6,FALSE))</f>
        <v xml:space="preserve"> </v>
      </c>
      <c r="OJ43" s="43"/>
      <c r="OK43" s="43"/>
      <c r="OL43" s="43"/>
      <c r="OM43" s="42" t="str">
        <f>IF(OK43=0," ",(VLOOKUP(OK43,PROTOKOL!$A$1:$E$29,2,FALSE))*OL43)</f>
        <v xml:space="preserve"> </v>
      </c>
      <c r="ON43" s="175" t="str">
        <f t="shared" si="36"/>
        <v xml:space="preserve"> </v>
      </c>
      <c r="OO43" s="212" t="str">
        <f>IF(OK43=0," ",VLOOKUP(OK43,PROTOKOL!$A:$E,5,FALSE))</f>
        <v xml:space="preserve"> </v>
      </c>
      <c r="OP43" s="176" t="s">
        <v>142</v>
      </c>
      <c r="OQ43" s="177" t="str">
        <f t="shared" si="177"/>
        <v xml:space="preserve"> </v>
      </c>
      <c r="OR43" s="217" t="str">
        <f>IF(OT43=0," ",VLOOKUP(OT43,PROTOKOL!$A:$F,6,FALSE))</f>
        <v xml:space="preserve"> </v>
      </c>
      <c r="OS43" s="43"/>
      <c r="OT43" s="43"/>
      <c r="OU43" s="43"/>
      <c r="OV43" s="91" t="str">
        <f>IF(OT43=0," ",(VLOOKUP(OT43,PROTOKOL!$A$1:$E$29,2,FALSE))*OU43)</f>
        <v xml:space="preserve"> </v>
      </c>
      <c r="OW43" s="175" t="str">
        <f t="shared" si="37"/>
        <v xml:space="preserve"> </v>
      </c>
      <c r="OX43" s="176" t="str">
        <f>IF(OT43=0," ",VLOOKUP(OT43,PROTOKOL!$A:$E,5,FALSE))</f>
        <v xml:space="preserve"> </v>
      </c>
      <c r="OY43" s="212" t="str">
        <f t="shared" si="195"/>
        <v xml:space="preserve"> </v>
      </c>
      <c r="OZ43" s="176">
        <f t="shared" si="123"/>
        <v>0</v>
      </c>
      <c r="PA43" s="177" t="str">
        <f t="shared" si="124"/>
        <v xml:space="preserve"> </v>
      </c>
      <c r="PC43" s="173">
        <v>7</v>
      </c>
      <c r="PD43" s="230"/>
      <c r="PE43" s="174" t="str">
        <f>IF(PG43=0," ",VLOOKUP(PG43,PROTOKOL!$A:$F,6,FALSE))</f>
        <v xml:space="preserve"> </v>
      </c>
      <c r="PF43" s="43"/>
      <c r="PG43" s="43"/>
      <c r="PH43" s="43"/>
      <c r="PI43" s="42" t="str">
        <f>IF(PG43=0," ",(VLOOKUP(PG43,PROTOKOL!$A$1:$E$29,2,FALSE))*PH43)</f>
        <v xml:space="preserve"> </v>
      </c>
      <c r="PJ43" s="175" t="str">
        <f t="shared" si="38"/>
        <v xml:space="preserve"> </v>
      </c>
      <c r="PK43" s="212" t="str">
        <f>IF(PG43=0," ",VLOOKUP(PG43,PROTOKOL!$A:$E,5,FALSE))</f>
        <v xml:space="preserve"> </v>
      </c>
      <c r="PL43" s="176" t="s">
        <v>142</v>
      </c>
      <c r="PM43" s="177" t="str">
        <f t="shared" si="178"/>
        <v xml:space="preserve"> </v>
      </c>
      <c r="PN43" s="217" t="str">
        <f>IF(PP43=0," ",VLOOKUP(PP43,PROTOKOL!$A:$F,6,FALSE))</f>
        <v xml:space="preserve"> </v>
      </c>
      <c r="PO43" s="43"/>
      <c r="PP43" s="43"/>
      <c r="PQ43" s="43"/>
      <c r="PR43" s="91" t="str">
        <f>IF(PP43=0," ",(VLOOKUP(PP43,PROTOKOL!$A$1:$E$29,2,FALSE))*PQ43)</f>
        <v xml:space="preserve"> </v>
      </c>
      <c r="PS43" s="175" t="str">
        <f t="shared" si="39"/>
        <v xml:space="preserve"> </v>
      </c>
      <c r="PT43" s="176" t="str">
        <f>IF(PP43=0," ",VLOOKUP(PP43,PROTOKOL!$A:$E,5,FALSE))</f>
        <v xml:space="preserve"> </v>
      </c>
      <c r="PU43" s="212" t="str">
        <f t="shared" si="196"/>
        <v xml:space="preserve"> </v>
      </c>
      <c r="PV43" s="176">
        <f t="shared" si="126"/>
        <v>0</v>
      </c>
      <c r="PW43" s="177" t="str">
        <f t="shared" si="127"/>
        <v xml:space="preserve"> </v>
      </c>
      <c r="PY43" s="173">
        <v>7</v>
      </c>
      <c r="PZ43" s="230"/>
      <c r="QA43" s="174" t="str">
        <f>IF(QC43=0," ",VLOOKUP(QC43,PROTOKOL!$A:$F,6,FALSE))</f>
        <v xml:space="preserve"> </v>
      </c>
      <c r="QB43" s="43"/>
      <c r="QC43" s="43"/>
      <c r="QD43" s="43"/>
      <c r="QE43" s="42" t="str">
        <f>IF(QC43=0," ",(VLOOKUP(QC43,PROTOKOL!$A$1:$E$29,2,FALSE))*QD43)</f>
        <v xml:space="preserve"> </v>
      </c>
      <c r="QF43" s="175" t="str">
        <f t="shared" si="40"/>
        <v xml:space="preserve"> </v>
      </c>
      <c r="QG43" s="212" t="str">
        <f>IF(QC43=0," ",VLOOKUP(QC43,PROTOKOL!$A:$E,5,FALSE))</f>
        <v xml:space="preserve"> </v>
      </c>
      <c r="QH43" s="176" t="s">
        <v>142</v>
      </c>
      <c r="QI43" s="177" t="str">
        <f t="shared" si="128"/>
        <v xml:space="preserve"> </v>
      </c>
      <c r="QJ43" s="217" t="str">
        <f>IF(QL43=0," ",VLOOKUP(QL43,PROTOKOL!$A:$F,6,FALSE))</f>
        <v xml:space="preserve"> </v>
      </c>
      <c r="QK43" s="43"/>
      <c r="QL43" s="43"/>
      <c r="QM43" s="43"/>
      <c r="QN43" s="91" t="str">
        <f>IF(QL43=0," ",(VLOOKUP(QL43,PROTOKOL!$A$1:$E$29,2,FALSE))*QM43)</f>
        <v xml:space="preserve"> </v>
      </c>
      <c r="QO43" s="175" t="str">
        <f t="shared" si="41"/>
        <v xml:space="preserve"> </v>
      </c>
      <c r="QP43" s="176" t="str">
        <f>IF(QL43=0," ",VLOOKUP(QL43,PROTOKOL!$A:$E,5,FALSE))</f>
        <v xml:space="preserve"> </v>
      </c>
      <c r="QQ43" s="212" t="str">
        <f t="shared" si="197"/>
        <v xml:space="preserve"> </v>
      </c>
      <c r="QR43" s="176">
        <f t="shared" si="130"/>
        <v>0</v>
      </c>
      <c r="QS43" s="177" t="str">
        <f t="shared" si="131"/>
        <v xml:space="preserve"> </v>
      </c>
      <c r="QU43" s="173">
        <v>7</v>
      </c>
      <c r="QV43" s="230"/>
      <c r="QW43" s="174" t="str">
        <f>IF(QY43=0," ",VLOOKUP(QY43,PROTOKOL!$A:$F,6,FALSE))</f>
        <v xml:space="preserve"> </v>
      </c>
      <c r="QX43" s="43"/>
      <c r="QY43" s="43"/>
      <c r="QZ43" s="43"/>
      <c r="RA43" s="42" t="str">
        <f>IF(QY43=0," ",(VLOOKUP(QY43,PROTOKOL!$A$1:$E$29,2,FALSE))*QZ43)</f>
        <v xml:space="preserve"> </v>
      </c>
      <c r="RB43" s="175" t="str">
        <f t="shared" si="42"/>
        <v xml:space="preserve"> </v>
      </c>
      <c r="RC43" s="212" t="str">
        <f>IF(QY43=0," ",VLOOKUP(QY43,PROTOKOL!$A:$E,5,FALSE))</f>
        <v xml:space="preserve"> </v>
      </c>
      <c r="RD43" s="176" t="s">
        <v>142</v>
      </c>
      <c r="RE43" s="177" t="str">
        <f t="shared" si="132"/>
        <v xml:space="preserve"> </v>
      </c>
      <c r="RF43" s="217" t="str">
        <f>IF(RH43=0," ",VLOOKUP(RH43,PROTOKOL!$A:$F,6,FALSE))</f>
        <v xml:space="preserve"> </v>
      </c>
      <c r="RG43" s="43"/>
      <c r="RH43" s="43"/>
      <c r="RI43" s="43"/>
      <c r="RJ43" s="91" t="str">
        <f>IF(RH43=0," ",(VLOOKUP(RH43,PROTOKOL!$A$1:$E$29,2,FALSE))*RI43)</f>
        <v xml:space="preserve"> </v>
      </c>
      <c r="RK43" s="175" t="str">
        <f t="shared" si="43"/>
        <v xml:space="preserve"> </v>
      </c>
      <c r="RL43" s="176" t="str">
        <f>IF(RH43=0," ",VLOOKUP(RH43,PROTOKOL!$A:$E,5,FALSE))</f>
        <v xml:space="preserve"> </v>
      </c>
      <c r="RM43" s="212" t="str">
        <f t="shared" si="198"/>
        <v xml:space="preserve"> </v>
      </c>
      <c r="RN43" s="176">
        <f t="shared" si="134"/>
        <v>0</v>
      </c>
      <c r="RO43" s="177" t="str">
        <f t="shared" si="135"/>
        <v xml:space="preserve"> </v>
      </c>
      <c r="RQ43" s="173">
        <v>7</v>
      </c>
      <c r="RR43" s="230"/>
      <c r="RS43" s="174" t="str">
        <f>IF(RU43=0," ",VLOOKUP(RU43,PROTOKOL!$A:$F,6,FALSE))</f>
        <v xml:space="preserve"> </v>
      </c>
      <c r="RT43" s="43"/>
      <c r="RU43" s="43"/>
      <c r="RV43" s="43"/>
      <c r="RW43" s="42" t="str">
        <f>IF(RU43=0," ",(VLOOKUP(RU43,PROTOKOL!$A$1:$E$29,2,FALSE))*RV43)</f>
        <v xml:space="preserve"> </v>
      </c>
      <c r="RX43" s="175" t="str">
        <f t="shared" si="44"/>
        <v xml:space="preserve"> </v>
      </c>
      <c r="RY43" s="212" t="str">
        <f>IF(RU43=0," ",VLOOKUP(RU43,PROTOKOL!$A:$E,5,FALSE))</f>
        <v xml:space="preserve"> </v>
      </c>
      <c r="RZ43" s="176" t="s">
        <v>142</v>
      </c>
      <c r="SA43" s="177" t="str">
        <f t="shared" si="179"/>
        <v xml:space="preserve"> </v>
      </c>
      <c r="SB43" s="217" t="str">
        <f>IF(SD43=0," ",VLOOKUP(SD43,PROTOKOL!$A:$F,6,FALSE))</f>
        <v xml:space="preserve"> </v>
      </c>
      <c r="SC43" s="43"/>
      <c r="SD43" s="43"/>
      <c r="SE43" s="43"/>
      <c r="SF43" s="91" t="str">
        <f>IF(SD43=0," ",(VLOOKUP(SD43,PROTOKOL!$A$1:$E$29,2,FALSE))*SE43)</f>
        <v xml:space="preserve"> </v>
      </c>
      <c r="SG43" s="175" t="str">
        <f t="shared" si="45"/>
        <v xml:space="preserve"> </v>
      </c>
      <c r="SH43" s="176" t="str">
        <f>IF(SD43=0," ",VLOOKUP(SD43,PROTOKOL!$A:$E,5,FALSE))</f>
        <v xml:space="preserve"> </v>
      </c>
      <c r="SI43" s="212" t="str">
        <f t="shared" si="199"/>
        <v xml:space="preserve"> </v>
      </c>
      <c r="SJ43" s="176">
        <f t="shared" si="137"/>
        <v>0</v>
      </c>
      <c r="SK43" s="177" t="str">
        <f t="shared" si="138"/>
        <v xml:space="preserve"> </v>
      </c>
      <c r="SM43" s="173">
        <v>7</v>
      </c>
      <c r="SN43" s="230"/>
      <c r="SO43" s="174" t="str">
        <f>IF(SQ43=0," ",VLOOKUP(SQ43,PROTOKOL!$A:$F,6,FALSE))</f>
        <v xml:space="preserve"> </v>
      </c>
      <c r="SP43" s="43"/>
      <c r="SQ43" s="43"/>
      <c r="SR43" s="43"/>
      <c r="SS43" s="42" t="str">
        <f>IF(SQ43=0," ",(VLOOKUP(SQ43,PROTOKOL!$A$1:$E$29,2,FALSE))*SR43)</f>
        <v xml:space="preserve"> </v>
      </c>
      <c r="ST43" s="175" t="str">
        <f t="shared" si="46"/>
        <v xml:space="preserve"> </v>
      </c>
      <c r="SU43" s="212" t="str">
        <f>IF(SQ43=0," ",VLOOKUP(SQ43,PROTOKOL!$A:$E,5,FALSE))</f>
        <v xml:space="preserve"> </v>
      </c>
      <c r="SV43" s="176" t="s">
        <v>142</v>
      </c>
      <c r="SW43" s="177" t="str">
        <f t="shared" si="139"/>
        <v xml:space="preserve"> </v>
      </c>
      <c r="SX43" s="217" t="str">
        <f>IF(SZ43=0," ",VLOOKUP(SZ43,PROTOKOL!$A:$F,6,FALSE))</f>
        <v xml:space="preserve"> </v>
      </c>
      <c r="SY43" s="43"/>
      <c r="SZ43" s="43"/>
      <c r="TA43" s="43"/>
      <c r="TB43" s="91" t="str">
        <f>IF(SZ43=0," ",(VLOOKUP(SZ43,PROTOKOL!$A$1:$E$29,2,FALSE))*TA43)</f>
        <v xml:space="preserve"> </v>
      </c>
      <c r="TC43" s="175" t="str">
        <f t="shared" si="47"/>
        <v xml:space="preserve"> </v>
      </c>
      <c r="TD43" s="176" t="str">
        <f>IF(SZ43=0," ",VLOOKUP(SZ43,PROTOKOL!$A:$E,5,FALSE))</f>
        <v xml:space="preserve"> </v>
      </c>
      <c r="TE43" s="212" t="str">
        <f t="shared" si="200"/>
        <v xml:space="preserve"> </v>
      </c>
      <c r="TF43" s="176">
        <f t="shared" si="141"/>
        <v>0</v>
      </c>
      <c r="TG43" s="177" t="str">
        <f t="shared" si="142"/>
        <v xml:space="preserve"> </v>
      </c>
      <c r="TI43" s="173">
        <v>7</v>
      </c>
      <c r="TJ43" s="230"/>
      <c r="TK43" s="174" t="str">
        <f>IF(TM43=0," ",VLOOKUP(TM43,PROTOKOL!$A:$F,6,FALSE))</f>
        <v xml:space="preserve"> </v>
      </c>
      <c r="TL43" s="43"/>
      <c r="TM43" s="43"/>
      <c r="TN43" s="43"/>
      <c r="TO43" s="42" t="str">
        <f>IF(TM43=0," ",(VLOOKUP(TM43,PROTOKOL!$A$1:$E$29,2,FALSE))*TN43)</f>
        <v xml:space="preserve"> </v>
      </c>
      <c r="TP43" s="175" t="str">
        <f t="shared" si="48"/>
        <v xml:space="preserve"> </v>
      </c>
      <c r="TQ43" s="212" t="str">
        <f>IF(TM43=0," ",VLOOKUP(TM43,PROTOKOL!$A:$E,5,FALSE))</f>
        <v xml:space="preserve"> </v>
      </c>
      <c r="TR43" s="176" t="s">
        <v>142</v>
      </c>
      <c r="TS43" s="177" t="str">
        <f t="shared" si="143"/>
        <v xml:space="preserve"> </v>
      </c>
      <c r="TT43" s="217" t="str">
        <f>IF(TV43=0," ",VLOOKUP(TV43,PROTOKOL!$A:$F,6,FALSE))</f>
        <v xml:space="preserve"> </v>
      </c>
      <c r="TU43" s="43"/>
      <c r="TV43" s="43"/>
      <c r="TW43" s="43"/>
      <c r="TX43" s="91" t="str">
        <f>IF(TV43=0," ",(VLOOKUP(TV43,PROTOKOL!$A$1:$E$29,2,FALSE))*TW43)</f>
        <v xml:space="preserve"> </v>
      </c>
      <c r="TY43" s="175" t="str">
        <f t="shared" si="49"/>
        <v xml:space="preserve"> </v>
      </c>
      <c r="TZ43" s="176" t="str">
        <f>IF(TV43=0," ",VLOOKUP(TV43,PROTOKOL!$A:$E,5,FALSE))</f>
        <v xml:space="preserve"> </v>
      </c>
      <c r="UA43" s="212" t="str">
        <f t="shared" si="201"/>
        <v xml:space="preserve"> </v>
      </c>
      <c r="UB43" s="176">
        <f t="shared" si="145"/>
        <v>0</v>
      </c>
      <c r="UC43" s="177" t="str">
        <f t="shared" si="146"/>
        <v xml:space="preserve"> </v>
      </c>
      <c r="UE43" s="173">
        <v>7</v>
      </c>
      <c r="UF43" s="230"/>
      <c r="UG43" s="174" t="str">
        <f>IF(UI43=0," ",VLOOKUP(UI43,PROTOKOL!$A:$F,6,FALSE))</f>
        <v xml:space="preserve"> </v>
      </c>
      <c r="UH43" s="43"/>
      <c r="UI43" s="43"/>
      <c r="UJ43" s="43"/>
      <c r="UK43" s="42" t="str">
        <f>IF(UI43=0," ",(VLOOKUP(UI43,PROTOKOL!$A$1:$E$29,2,FALSE))*UJ43)</f>
        <v xml:space="preserve"> </v>
      </c>
      <c r="UL43" s="175" t="str">
        <f t="shared" si="50"/>
        <v xml:space="preserve"> </v>
      </c>
      <c r="UM43" s="212" t="str">
        <f>IF(UI43=0," ",VLOOKUP(UI43,PROTOKOL!$A:$E,5,FALSE))</f>
        <v xml:space="preserve"> </v>
      </c>
      <c r="UN43" s="176" t="s">
        <v>142</v>
      </c>
      <c r="UO43" s="177" t="str">
        <f t="shared" si="147"/>
        <v xml:space="preserve"> </v>
      </c>
      <c r="UP43" s="217" t="str">
        <f>IF(UR43=0," ",VLOOKUP(UR43,PROTOKOL!$A:$F,6,FALSE))</f>
        <v xml:space="preserve"> </v>
      </c>
      <c r="UQ43" s="43"/>
      <c r="UR43" s="43"/>
      <c r="US43" s="43"/>
      <c r="UT43" s="91" t="str">
        <f>IF(UR43=0," ",(VLOOKUP(UR43,PROTOKOL!$A$1:$E$29,2,FALSE))*US43)</f>
        <v xml:space="preserve"> </v>
      </c>
      <c r="UU43" s="175" t="str">
        <f t="shared" si="51"/>
        <v xml:space="preserve"> </v>
      </c>
      <c r="UV43" s="176" t="str">
        <f>IF(UR43=0," ",VLOOKUP(UR43,PROTOKOL!$A:$E,5,FALSE))</f>
        <v xml:space="preserve"> </v>
      </c>
      <c r="UW43" s="212" t="str">
        <f t="shared" si="202"/>
        <v xml:space="preserve"> </v>
      </c>
      <c r="UX43" s="176">
        <f t="shared" si="149"/>
        <v>0</v>
      </c>
      <c r="UY43" s="177" t="str">
        <f t="shared" si="150"/>
        <v xml:space="preserve"> </v>
      </c>
      <c r="VA43" s="173">
        <v>7</v>
      </c>
      <c r="VB43" s="230"/>
      <c r="VC43" s="174" t="str">
        <f>IF(VE43=0," ",VLOOKUP(VE43,PROTOKOL!$A:$F,6,FALSE))</f>
        <v xml:space="preserve"> </v>
      </c>
      <c r="VD43" s="43"/>
      <c r="VE43" s="43"/>
      <c r="VF43" s="43"/>
      <c r="VG43" s="42" t="str">
        <f>IF(VE43=0," ",(VLOOKUP(VE43,PROTOKOL!$A$1:$E$29,2,FALSE))*VF43)</f>
        <v xml:space="preserve"> </v>
      </c>
      <c r="VH43" s="175" t="str">
        <f t="shared" si="52"/>
        <v xml:space="preserve"> </v>
      </c>
      <c r="VI43" s="212" t="str">
        <f>IF(VE43=0," ",VLOOKUP(VE43,PROTOKOL!$A:$E,5,FALSE))</f>
        <v xml:space="preserve"> </v>
      </c>
      <c r="VJ43" s="176" t="s">
        <v>142</v>
      </c>
      <c r="VK43" s="177" t="str">
        <f t="shared" si="151"/>
        <v xml:space="preserve"> </v>
      </c>
      <c r="VL43" s="217" t="str">
        <f>IF(VN43=0," ",VLOOKUP(VN43,PROTOKOL!$A:$F,6,FALSE))</f>
        <v xml:space="preserve"> </v>
      </c>
      <c r="VM43" s="43"/>
      <c r="VN43" s="43"/>
      <c r="VO43" s="43"/>
      <c r="VP43" s="91" t="str">
        <f>IF(VN43=0," ",(VLOOKUP(VN43,PROTOKOL!$A$1:$E$29,2,FALSE))*VO43)</f>
        <v xml:space="preserve"> </v>
      </c>
      <c r="VQ43" s="175" t="str">
        <f t="shared" si="53"/>
        <v xml:space="preserve"> </v>
      </c>
      <c r="VR43" s="176" t="str">
        <f>IF(VN43=0," ",VLOOKUP(VN43,PROTOKOL!$A:$E,5,FALSE))</f>
        <v xml:space="preserve"> </v>
      </c>
      <c r="VS43" s="212" t="str">
        <f t="shared" si="203"/>
        <v xml:space="preserve"> </v>
      </c>
      <c r="VT43" s="176">
        <f t="shared" si="153"/>
        <v>0</v>
      </c>
      <c r="VU43" s="177" t="str">
        <f t="shared" si="154"/>
        <v xml:space="preserve"> </v>
      </c>
      <c r="VW43" s="173">
        <v>7</v>
      </c>
      <c r="VX43" s="230"/>
      <c r="VY43" s="174" t="str">
        <f>IF(WA43=0," ",VLOOKUP(WA43,PROTOKOL!$A:$F,6,FALSE))</f>
        <v xml:space="preserve"> </v>
      </c>
      <c r="VZ43" s="43"/>
      <c r="WA43" s="43"/>
      <c r="WB43" s="43"/>
      <c r="WC43" s="42" t="str">
        <f>IF(WA43=0," ",(VLOOKUP(WA43,PROTOKOL!$A$1:$E$29,2,FALSE))*WB43)</f>
        <v xml:space="preserve"> </v>
      </c>
      <c r="WD43" s="175" t="str">
        <f t="shared" si="54"/>
        <v xml:space="preserve"> </v>
      </c>
      <c r="WE43" s="212" t="str">
        <f>IF(WA43=0," ",VLOOKUP(WA43,PROTOKOL!$A:$E,5,FALSE))</f>
        <v xml:space="preserve"> </v>
      </c>
      <c r="WF43" s="176" t="s">
        <v>142</v>
      </c>
      <c r="WG43" s="177" t="str">
        <f t="shared" si="155"/>
        <v xml:space="preserve"> </v>
      </c>
      <c r="WH43" s="217" t="str">
        <f>IF(WJ43=0," ",VLOOKUP(WJ43,PROTOKOL!$A:$F,6,FALSE))</f>
        <v xml:space="preserve"> </v>
      </c>
      <c r="WI43" s="43"/>
      <c r="WJ43" s="43"/>
      <c r="WK43" s="43"/>
      <c r="WL43" s="91" t="str">
        <f>IF(WJ43=0," ",(VLOOKUP(WJ43,PROTOKOL!$A$1:$E$29,2,FALSE))*WK43)</f>
        <v xml:space="preserve"> </v>
      </c>
      <c r="WM43" s="175" t="str">
        <f t="shared" si="55"/>
        <v xml:space="preserve"> </v>
      </c>
      <c r="WN43" s="176" t="str">
        <f>IF(WJ43=0," ",VLOOKUP(WJ43,PROTOKOL!$A:$E,5,FALSE))</f>
        <v xml:space="preserve"> </v>
      </c>
      <c r="WO43" s="212" t="str">
        <f t="shared" si="204"/>
        <v xml:space="preserve"> </v>
      </c>
      <c r="WP43" s="176">
        <f t="shared" si="157"/>
        <v>0</v>
      </c>
      <c r="WQ43" s="177" t="str">
        <f t="shared" si="158"/>
        <v xml:space="preserve"> </v>
      </c>
      <c r="WS43" s="173">
        <v>7</v>
      </c>
      <c r="WT43" s="230"/>
      <c r="WU43" s="174" t="str">
        <f>IF(WW43=0," ",VLOOKUP(WW43,PROTOKOL!$A:$F,6,FALSE))</f>
        <v xml:space="preserve"> </v>
      </c>
      <c r="WV43" s="43"/>
      <c r="WW43" s="43"/>
      <c r="WX43" s="43"/>
      <c r="WY43" s="42" t="str">
        <f>IF(WW43=0," ",(VLOOKUP(WW43,PROTOKOL!$A$1:$E$29,2,FALSE))*WX43)</f>
        <v xml:space="preserve"> </v>
      </c>
      <c r="WZ43" s="175" t="str">
        <f t="shared" si="56"/>
        <v xml:space="preserve"> </v>
      </c>
      <c r="XA43" s="212" t="str">
        <f>IF(WW43=0," ",VLOOKUP(WW43,PROTOKOL!$A:$E,5,FALSE))</f>
        <v xml:space="preserve"> </v>
      </c>
      <c r="XB43" s="176" t="s">
        <v>142</v>
      </c>
      <c r="XC43" s="177" t="str">
        <f t="shared" si="159"/>
        <v xml:space="preserve"> </v>
      </c>
      <c r="XD43" s="217" t="str">
        <f>IF(XF43=0," ",VLOOKUP(XF43,PROTOKOL!$A:$F,6,FALSE))</f>
        <v xml:space="preserve"> </v>
      </c>
      <c r="XE43" s="43"/>
      <c r="XF43" s="43"/>
      <c r="XG43" s="43"/>
      <c r="XH43" s="91" t="str">
        <f>IF(XF43=0," ",(VLOOKUP(XF43,PROTOKOL!$A$1:$E$29,2,FALSE))*XG43)</f>
        <v xml:space="preserve"> </v>
      </c>
      <c r="XI43" s="175" t="str">
        <f t="shared" si="57"/>
        <v xml:space="preserve"> </v>
      </c>
      <c r="XJ43" s="176" t="str">
        <f>IF(XF43=0," ",VLOOKUP(XF43,PROTOKOL!$A:$E,5,FALSE))</f>
        <v xml:space="preserve"> </v>
      </c>
      <c r="XK43" s="212" t="str">
        <f t="shared" si="205"/>
        <v xml:space="preserve"> </v>
      </c>
      <c r="XL43" s="176">
        <f t="shared" si="161"/>
        <v>0</v>
      </c>
      <c r="XM43" s="177" t="str">
        <f t="shared" si="162"/>
        <v xml:space="preserve"> </v>
      </c>
      <c r="XO43" s="173">
        <v>7</v>
      </c>
      <c r="XP43" s="230"/>
      <c r="XQ43" s="174" t="str">
        <f>IF(XS43=0," ",VLOOKUP(XS43,PROTOKOL!$A:$F,6,FALSE))</f>
        <v xml:space="preserve"> </v>
      </c>
      <c r="XR43" s="43"/>
      <c r="XS43" s="43"/>
      <c r="XT43" s="43"/>
      <c r="XU43" s="42" t="str">
        <f>IF(XS43=0," ",(VLOOKUP(XS43,PROTOKOL!$A$1:$E$29,2,FALSE))*XT43)</f>
        <v xml:space="preserve"> </v>
      </c>
      <c r="XV43" s="175" t="str">
        <f t="shared" si="58"/>
        <v xml:space="preserve"> </v>
      </c>
      <c r="XW43" s="212" t="str">
        <f>IF(XS43=0," ",VLOOKUP(XS43,PROTOKOL!$A:$E,5,FALSE))</f>
        <v xml:space="preserve"> </v>
      </c>
      <c r="XX43" s="176" t="s">
        <v>142</v>
      </c>
      <c r="XY43" s="177" t="str">
        <f t="shared" si="163"/>
        <v xml:space="preserve"> </v>
      </c>
      <c r="XZ43" s="217" t="str">
        <f>IF(YB43=0," ",VLOOKUP(YB43,PROTOKOL!$A:$F,6,FALSE))</f>
        <v xml:space="preserve"> </v>
      </c>
      <c r="YA43" s="43"/>
      <c r="YB43" s="43"/>
      <c r="YC43" s="43"/>
      <c r="YD43" s="91" t="str">
        <f>IF(YB43=0," ",(VLOOKUP(YB43,PROTOKOL!$A$1:$E$29,2,FALSE))*YC43)</f>
        <v xml:space="preserve"> </v>
      </c>
      <c r="YE43" s="175" t="str">
        <f t="shared" si="59"/>
        <v xml:space="preserve"> </v>
      </c>
      <c r="YF43" s="176" t="str">
        <f>IF(YB43=0," ",VLOOKUP(YB43,PROTOKOL!$A:$E,5,FALSE))</f>
        <v xml:space="preserve"> </v>
      </c>
      <c r="YG43" s="212" t="str">
        <f t="shared" si="206"/>
        <v xml:space="preserve"> </v>
      </c>
      <c r="YH43" s="176">
        <f t="shared" si="165"/>
        <v>0</v>
      </c>
      <c r="YI43" s="177" t="str">
        <f t="shared" si="166"/>
        <v xml:space="preserve"> </v>
      </c>
    </row>
    <row r="44" spans="1:659" ht="13.8">
      <c r="A44" s="173">
        <v>8</v>
      </c>
      <c r="B44" s="231">
        <v>8</v>
      </c>
      <c r="C44" s="174" t="str">
        <f>IF(E44=0," ",VLOOKUP(E44,PROTOKOL!$A:$F,6,FALSE))</f>
        <v>ÜRÜN KONTROL</v>
      </c>
      <c r="D44" s="43">
        <v>1</v>
      </c>
      <c r="E44" s="43">
        <v>20</v>
      </c>
      <c r="F44" s="43">
        <v>7.5</v>
      </c>
      <c r="G44" s="42">
        <f>IF(E44=0," ",(VLOOKUP(E44,PROTOKOL!$A$1:$E$29,2,FALSE))*F44)</f>
        <v>0</v>
      </c>
      <c r="H44" s="175">
        <f t="shared" si="0"/>
        <v>1</v>
      </c>
      <c r="I44" s="212" t="e">
        <f>IF(E44=0," ",VLOOKUP(E44,PROTOKOL!$A:$E,5,FALSE))</f>
        <v>#DIV/0!</v>
      </c>
      <c r="J44" s="176" t="s">
        <v>142</v>
      </c>
      <c r="K44" s="177" t="e">
        <f>IF(E44=0," ",(I44*H44))/7.5*7.5</f>
        <v>#DIV/0!</v>
      </c>
      <c r="L44" s="217" t="str">
        <f>IF(N44=0," ",VLOOKUP(N44,PROTOKOL!$A:$F,6,FALSE))</f>
        <v xml:space="preserve"> </v>
      </c>
      <c r="M44" s="43"/>
      <c r="N44" s="43"/>
      <c r="O44" s="43"/>
      <c r="P44" s="91" t="str">
        <f>IF(N44=0," ",(VLOOKUP(N44,PROTOKOL!$A$1:$E$29,2,FALSE))*O44)</f>
        <v xml:space="preserve"> </v>
      </c>
      <c r="Q44" s="175" t="str">
        <f t="shared" si="1"/>
        <v xml:space="preserve"> </v>
      </c>
      <c r="R44" s="176" t="str">
        <f>IF(N44=0," ",VLOOKUP(N44,PROTOKOL!$A:$E,5,FALSE))</f>
        <v xml:space="preserve"> </v>
      </c>
      <c r="S44" s="212" t="str">
        <f t="shared" si="61"/>
        <v xml:space="preserve"> </v>
      </c>
      <c r="T44" s="176">
        <f t="shared" si="62"/>
        <v>0</v>
      </c>
      <c r="U44" s="177" t="str">
        <f t="shared" si="63"/>
        <v xml:space="preserve"> </v>
      </c>
      <c r="W44" s="173">
        <v>8</v>
      </c>
      <c r="X44" s="231">
        <v>8</v>
      </c>
      <c r="Y44" s="174" t="str">
        <f>IF(AA44=0," ",VLOOKUP(AA44,PROTOKOL!$A:$F,6,FALSE))</f>
        <v>SIZDIRMAZLIK TAMİR</v>
      </c>
      <c r="Z44" s="43">
        <v>141</v>
      </c>
      <c r="AA44" s="43">
        <v>12</v>
      </c>
      <c r="AB44" s="43">
        <v>6.5</v>
      </c>
      <c r="AC44" s="42">
        <f>IF(AA44=0," ",(VLOOKUP(AA44,PROTOKOL!$A$1:$E$29,2,FALSE))*AB44)</f>
        <v>67.600000000000009</v>
      </c>
      <c r="AD44" s="175">
        <f t="shared" si="2"/>
        <v>73.399999999999991</v>
      </c>
      <c r="AE44" s="212">
        <f>IF(AA44=0," ",VLOOKUP(AA44,PROTOKOL!$A:$E,5,FALSE))</f>
        <v>0.8561438988095238</v>
      </c>
      <c r="AF44" s="176" t="s">
        <v>142</v>
      </c>
      <c r="AG44" s="177">
        <f t="shared" si="167"/>
        <v>62.840962172619037</v>
      </c>
      <c r="AH44" s="217" t="str">
        <f>IF(AJ44=0," ",VLOOKUP(AJ44,PROTOKOL!$A:$F,6,FALSE))</f>
        <v xml:space="preserve"> </v>
      </c>
      <c r="AI44" s="43"/>
      <c r="AJ44" s="43"/>
      <c r="AK44" s="43"/>
      <c r="AL44" s="91" t="str">
        <f>IF(AJ44=0," ",(VLOOKUP(AJ44,PROTOKOL!$A$1:$E$29,2,FALSE))*AK44)</f>
        <v xml:space="preserve"> </v>
      </c>
      <c r="AM44" s="175" t="str">
        <f t="shared" si="3"/>
        <v xml:space="preserve"> </v>
      </c>
      <c r="AN44" s="176" t="str">
        <f>IF(AJ44=0," ",VLOOKUP(AJ44,PROTOKOL!$A:$E,5,FALSE))</f>
        <v xml:space="preserve"> </v>
      </c>
      <c r="AO44" s="212" t="str">
        <f t="shared" si="180"/>
        <v xml:space="preserve"> </v>
      </c>
      <c r="AP44" s="176">
        <f t="shared" si="65"/>
        <v>0</v>
      </c>
      <c r="AQ44" s="177" t="str">
        <f t="shared" si="66"/>
        <v xml:space="preserve"> </v>
      </c>
      <c r="AS44" s="173">
        <v>8</v>
      </c>
      <c r="AT44" s="231">
        <v>8</v>
      </c>
      <c r="AU44" s="174" t="str">
        <f>IF(AW44=0," ",VLOOKUP(AW44,PROTOKOL!$A:$F,6,FALSE))</f>
        <v>VİTRA CLEAN</v>
      </c>
      <c r="AV44" s="43">
        <v>90</v>
      </c>
      <c r="AW44" s="43">
        <v>13</v>
      </c>
      <c r="AX44" s="43">
        <v>7.5</v>
      </c>
      <c r="AY44" s="42">
        <f>IF(AW44=0," ",(VLOOKUP(AW44,PROTOKOL!$A$1:$E$29,2,FALSE))*AX44)</f>
        <v>59</v>
      </c>
      <c r="AZ44" s="175">
        <f t="shared" si="4"/>
        <v>31</v>
      </c>
      <c r="BA44" s="212">
        <f>IF(AW44=0," ",VLOOKUP(AW44,PROTOKOL!$A:$E,5,FALSE))</f>
        <v>1.1599368951612903</v>
      </c>
      <c r="BB44" s="176" t="s">
        <v>142</v>
      </c>
      <c r="BC44" s="177">
        <f t="shared" si="168"/>
        <v>35.958043750000002</v>
      </c>
      <c r="BD44" s="217" t="str">
        <f>IF(BF44=0," ",VLOOKUP(BF44,PROTOKOL!$A:$F,6,FALSE))</f>
        <v xml:space="preserve"> </v>
      </c>
      <c r="BE44" s="43"/>
      <c r="BF44" s="43"/>
      <c r="BG44" s="43"/>
      <c r="BH44" s="91" t="str">
        <f>IF(BF44=0," ",(VLOOKUP(BF44,PROTOKOL!$A$1:$E$29,2,FALSE))*BG44)</f>
        <v xml:space="preserve"> </v>
      </c>
      <c r="BI44" s="175" t="str">
        <f t="shared" si="5"/>
        <v xml:space="preserve"> </v>
      </c>
      <c r="BJ44" s="176" t="str">
        <f>IF(BF44=0," ",VLOOKUP(BF44,PROTOKOL!$A:$E,5,FALSE))</f>
        <v xml:space="preserve"> </v>
      </c>
      <c r="BK44" s="212" t="str">
        <f t="shared" si="181"/>
        <v xml:space="preserve"> </v>
      </c>
      <c r="BL44" s="176">
        <f t="shared" si="67"/>
        <v>0</v>
      </c>
      <c r="BM44" s="177" t="str">
        <f t="shared" si="68"/>
        <v xml:space="preserve"> </v>
      </c>
      <c r="BO44" s="173">
        <v>8</v>
      </c>
      <c r="BP44" s="231">
        <v>8</v>
      </c>
      <c r="BQ44" s="174" t="str">
        <f>IF(BS44=0," ",VLOOKUP(BS44,PROTOKOL!$A:$F,6,FALSE))</f>
        <v>VAKUM TEST</v>
      </c>
      <c r="BR44" s="43">
        <v>178</v>
      </c>
      <c r="BS44" s="43">
        <v>4</v>
      </c>
      <c r="BT44" s="43">
        <v>5.5</v>
      </c>
      <c r="BU44" s="42">
        <f>IF(BS44=0," ",(VLOOKUP(BS44,PROTOKOL!$A$1:$E$29,2,FALSE))*BT44)</f>
        <v>110</v>
      </c>
      <c r="BV44" s="175">
        <f t="shared" si="6"/>
        <v>68</v>
      </c>
      <c r="BW44" s="212">
        <f>IF(BS44=0," ",VLOOKUP(BS44,PROTOKOL!$A:$E,5,FALSE))</f>
        <v>0.44947554687499996</v>
      </c>
      <c r="BX44" s="176" t="s">
        <v>142</v>
      </c>
      <c r="BY44" s="177">
        <f t="shared" si="170"/>
        <v>30.564337187499998</v>
      </c>
      <c r="BZ44" s="217" t="str">
        <f>IF(CB44=0," ",VLOOKUP(CB44,PROTOKOL!$A:$F,6,FALSE))</f>
        <v xml:space="preserve"> </v>
      </c>
      <c r="CA44" s="43"/>
      <c r="CB44" s="43"/>
      <c r="CC44" s="43"/>
      <c r="CD44" s="91" t="str">
        <f>IF(CB44=0," ",(VLOOKUP(CB44,PROTOKOL!$A$1:$E$29,2,FALSE))*CC44)</f>
        <v xml:space="preserve"> </v>
      </c>
      <c r="CE44" s="175" t="str">
        <f t="shared" si="7"/>
        <v xml:space="preserve"> </v>
      </c>
      <c r="CF44" s="176" t="str">
        <f>IF(CB44=0," ",VLOOKUP(CB44,PROTOKOL!$A:$E,5,FALSE))</f>
        <v xml:space="preserve"> </v>
      </c>
      <c r="CG44" s="212" t="str">
        <f t="shared" si="207"/>
        <v xml:space="preserve"> </v>
      </c>
      <c r="CH44" s="176">
        <f t="shared" si="70"/>
        <v>0</v>
      </c>
      <c r="CI44" s="177" t="str">
        <f t="shared" si="71"/>
        <v xml:space="preserve"> </v>
      </c>
      <c r="CK44" s="173">
        <v>8</v>
      </c>
      <c r="CL44" s="231">
        <v>8</v>
      </c>
      <c r="CM44" s="174" t="str">
        <f>IF(CO44=0," ",VLOOKUP(CO44,PROTOKOL!$A:$F,6,FALSE))</f>
        <v>WNZL. YERD.KLZ. TAŞLAMA</v>
      </c>
      <c r="CN44" s="43">
        <v>190</v>
      </c>
      <c r="CO44" s="43">
        <v>2</v>
      </c>
      <c r="CP44" s="43">
        <v>7.5</v>
      </c>
      <c r="CQ44" s="42">
        <f>IF(CO44=0," ",(VLOOKUP(CO44,PROTOKOL!$A$1:$E$29,2,FALSE))*CP44)</f>
        <v>124.00000000000001</v>
      </c>
      <c r="CR44" s="175">
        <f t="shared" si="8"/>
        <v>65.999999999999986</v>
      </c>
      <c r="CS44" s="212">
        <f>IF(CO44=0," ",VLOOKUP(CO44,PROTOKOL!$A:$E,5,FALSE))</f>
        <v>0.54481884469696984</v>
      </c>
      <c r="CT44" s="176" t="s">
        <v>142</v>
      </c>
      <c r="CU44" s="177">
        <f t="shared" si="171"/>
        <v>35.958043750000002</v>
      </c>
      <c r="CV44" s="217" t="str">
        <f>IF(CX44=0," ",VLOOKUP(CX44,PROTOKOL!$A:$F,6,FALSE))</f>
        <v xml:space="preserve"> </v>
      </c>
      <c r="CW44" s="43"/>
      <c r="CX44" s="43"/>
      <c r="CY44" s="43"/>
      <c r="CZ44" s="91" t="str">
        <f>IF(CX44=0," ",(VLOOKUP(CX44,PROTOKOL!$A$1:$E$29,2,FALSE))*CY44)</f>
        <v xml:space="preserve"> </v>
      </c>
      <c r="DA44" s="175" t="str">
        <f t="shared" si="9"/>
        <v xml:space="preserve"> </v>
      </c>
      <c r="DB44" s="176" t="str">
        <f>IF(CX44=0," ",VLOOKUP(CX44,PROTOKOL!$A:$E,5,FALSE))</f>
        <v xml:space="preserve"> </v>
      </c>
      <c r="DC44" s="212" t="str">
        <f t="shared" si="182"/>
        <v xml:space="preserve"> </v>
      </c>
      <c r="DD44" s="176">
        <f t="shared" si="73"/>
        <v>0</v>
      </c>
      <c r="DE44" s="177" t="str">
        <f t="shared" si="74"/>
        <v xml:space="preserve"> </v>
      </c>
      <c r="DG44" s="173">
        <v>8</v>
      </c>
      <c r="DH44" s="231">
        <v>8</v>
      </c>
      <c r="DI44" s="174" t="str">
        <f>IF(DK44=0," ",VLOOKUP(DK44,PROTOKOL!$A:$F,6,FALSE))</f>
        <v>FORKLİFT OPERATÖRÜ</v>
      </c>
      <c r="DJ44" s="43">
        <v>1</v>
      </c>
      <c r="DK44" s="43">
        <v>14</v>
      </c>
      <c r="DL44" s="43">
        <v>7.5</v>
      </c>
      <c r="DM44" s="42">
        <f>IF(DK44=0," ",(VLOOKUP(DK44,PROTOKOL!$A$1:$E$29,2,FALSE))*DL44)</f>
        <v>0</v>
      </c>
      <c r="DN44" s="175">
        <f t="shared" si="10"/>
        <v>1</v>
      </c>
      <c r="DO44" s="212">
        <f>IF(DK44=0," ",VLOOKUP(DK44,PROTOKOL!$A:$E,5,FALSE))</f>
        <v>7.5</v>
      </c>
      <c r="DP44" s="176" t="s">
        <v>142</v>
      </c>
      <c r="DQ44" s="177">
        <f>IF(DK44=0," ",(DO44*DN44))/7.5*7.5</f>
        <v>7.5</v>
      </c>
      <c r="DR44" s="217" t="str">
        <f>IF(DT44=0," ",VLOOKUP(DT44,PROTOKOL!$A:$F,6,FALSE))</f>
        <v xml:space="preserve"> </v>
      </c>
      <c r="DS44" s="43"/>
      <c r="DT44" s="43"/>
      <c r="DU44" s="43"/>
      <c r="DV44" s="91" t="str">
        <f>IF(DT44=0," ",(VLOOKUP(DT44,PROTOKOL!$A$1:$E$29,2,FALSE))*DU44)</f>
        <v xml:space="preserve"> </v>
      </c>
      <c r="DW44" s="175" t="str">
        <f t="shared" si="11"/>
        <v xml:space="preserve"> </v>
      </c>
      <c r="DX44" s="176" t="str">
        <f>IF(DT44=0," ",VLOOKUP(DT44,PROTOKOL!$A:$E,5,FALSE))</f>
        <v xml:space="preserve"> </v>
      </c>
      <c r="DY44" s="212" t="str">
        <f t="shared" si="183"/>
        <v xml:space="preserve"> </v>
      </c>
      <c r="DZ44" s="176">
        <f t="shared" si="77"/>
        <v>0</v>
      </c>
      <c r="EA44" s="177" t="str">
        <f t="shared" si="78"/>
        <v xml:space="preserve"> </v>
      </c>
      <c r="EC44" s="173">
        <v>8</v>
      </c>
      <c r="ED44" s="231">
        <v>8</v>
      </c>
      <c r="EE44" s="174" t="str">
        <f>IF(EG44=0," ",VLOOKUP(EG44,PROTOKOL!$A:$F,6,FALSE))</f>
        <v>FORKLİFT OPERATÖRÜ</v>
      </c>
      <c r="EF44" s="43">
        <v>1</v>
      </c>
      <c r="EG44" s="43">
        <v>14</v>
      </c>
      <c r="EH44" s="43">
        <v>7.5</v>
      </c>
      <c r="EI44" s="42">
        <f>IF(EG44=0," ",(VLOOKUP(EG44,PROTOKOL!$A$1:$E$29,2,FALSE))*EH44)</f>
        <v>0</v>
      </c>
      <c r="EJ44" s="175">
        <f t="shared" si="12"/>
        <v>1</v>
      </c>
      <c r="EK44" s="212">
        <f>IF(EG44=0," ",VLOOKUP(EG44,PROTOKOL!$A:$E,5,FALSE))</f>
        <v>7.5</v>
      </c>
      <c r="EL44" s="176" t="s">
        <v>142</v>
      </c>
      <c r="EM44" s="177">
        <f>IF(EG44=0," ",(EK44*EJ44))/7.5*7.5</f>
        <v>7.5</v>
      </c>
      <c r="EN44" s="217" t="str">
        <f>IF(EP44=0," ",VLOOKUP(EP44,PROTOKOL!$A:$F,6,FALSE))</f>
        <v xml:space="preserve"> </v>
      </c>
      <c r="EO44" s="43"/>
      <c r="EP44" s="43"/>
      <c r="EQ44" s="43"/>
      <c r="ER44" s="91" t="str">
        <f>IF(EP44=0," ",(VLOOKUP(EP44,PROTOKOL!$A$1:$E$29,2,FALSE))*EQ44)</f>
        <v xml:space="preserve"> </v>
      </c>
      <c r="ES44" s="175" t="str">
        <f t="shared" si="13"/>
        <v xml:space="preserve"> </v>
      </c>
      <c r="ET44" s="176" t="str">
        <f>IF(EP44=0," ",VLOOKUP(EP44,PROTOKOL!$A:$E,5,FALSE))</f>
        <v xml:space="preserve"> </v>
      </c>
      <c r="EU44" s="212" t="str">
        <f t="shared" si="184"/>
        <v xml:space="preserve"> </v>
      </c>
      <c r="EV44" s="176">
        <f t="shared" si="81"/>
        <v>0</v>
      </c>
      <c r="EW44" s="177" t="str">
        <f t="shared" si="82"/>
        <v xml:space="preserve"> </v>
      </c>
      <c r="EY44" s="173">
        <v>8</v>
      </c>
      <c r="EZ44" s="231">
        <v>8</v>
      </c>
      <c r="FA44" s="174" t="str">
        <f>IF(FC44=0," ",VLOOKUP(FC44,PROTOKOL!$A:$F,6,FALSE))</f>
        <v>WNZL. LAV. VE DUV. ASMA KLZ</v>
      </c>
      <c r="FB44" s="43">
        <v>221</v>
      </c>
      <c r="FC44" s="43">
        <v>1</v>
      </c>
      <c r="FD44" s="43">
        <v>7.5</v>
      </c>
      <c r="FE44" s="42">
        <f>IF(FC44=0," ",(VLOOKUP(FC44,PROTOKOL!$A$1:$E$29,2,FALSE))*FD44)</f>
        <v>144</v>
      </c>
      <c r="FF44" s="175">
        <f t="shared" si="14"/>
        <v>77</v>
      </c>
      <c r="FG44" s="212">
        <f>IF(FC44=0," ",VLOOKUP(FC44,PROTOKOL!$A:$E,5,FALSE))</f>
        <v>0.4731321546052632</v>
      </c>
      <c r="FH44" s="176" t="s">
        <v>142</v>
      </c>
      <c r="FI44" s="177">
        <f t="shared" si="83"/>
        <v>36.431175904605269</v>
      </c>
      <c r="FJ44" s="217" t="str">
        <f>IF(FL44=0," ",VLOOKUP(FL44,PROTOKOL!$A:$F,6,FALSE))</f>
        <v xml:space="preserve"> </v>
      </c>
      <c r="FK44" s="43"/>
      <c r="FL44" s="43"/>
      <c r="FM44" s="43"/>
      <c r="FN44" s="91" t="str">
        <f>IF(FL44=0," ",(VLOOKUP(FL44,PROTOKOL!$A$1:$E$29,2,FALSE))*FM44)</f>
        <v xml:space="preserve"> </v>
      </c>
      <c r="FO44" s="175" t="str">
        <f t="shared" si="15"/>
        <v xml:space="preserve"> </v>
      </c>
      <c r="FP44" s="176" t="str">
        <f>IF(FL44=0," ",VLOOKUP(FL44,PROTOKOL!$A:$E,5,FALSE))</f>
        <v xml:space="preserve"> </v>
      </c>
      <c r="FQ44" s="212" t="str">
        <f t="shared" si="185"/>
        <v xml:space="preserve"> </v>
      </c>
      <c r="FR44" s="176">
        <f t="shared" si="85"/>
        <v>0</v>
      </c>
      <c r="FS44" s="177" t="str">
        <f t="shared" si="86"/>
        <v xml:space="preserve"> </v>
      </c>
      <c r="FU44" s="173">
        <v>8</v>
      </c>
      <c r="FV44" s="231">
        <v>8</v>
      </c>
      <c r="FW44" s="174" t="str">
        <f>IF(FY44=0," ",VLOOKUP(FY44,PROTOKOL!$A:$F,6,FALSE))</f>
        <v>PERDE KESME SULU SİST.</v>
      </c>
      <c r="FX44" s="43">
        <v>152</v>
      </c>
      <c r="FY44" s="43">
        <v>8</v>
      </c>
      <c r="FZ44" s="43">
        <v>7.5</v>
      </c>
      <c r="GA44" s="42">
        <f>IF(FY44=0," ",(VLOOKUP(FY44,PROTOKOL!$A$1:$E$29,2,FALSE))*FZ44)</f>
        <v>98</v>
      </c>
      <c r="GB44" s="175">
        <f t="shared" si="16"/>
        <v>54</v>
      </c>
      <c r="GC44" s="212">
        <f>IF(FY44=0," ",VLOOKUP(FY44,PROTOKOL!$A:$E,5,FALSE))</f>
        <v>0.69150084134615386</v>
      </c>
      <c r="GD44" s="176" t="s">
        <v>142</v>
      </c>
      <c r="GE44" s="177">
        <f t="shared" si="87"/>
        <v>37.341045432692312</v>
      </c>
      <c r="GF44" s="217" t="str">
        <f>IF(GH44=0," ",VLOOKUP(GH44,PROTOKOL!$A:$F,6,FALSE))</f>
        <v xml:space="preserve"> </v>
      </c>
      <c r="GG44" s="43"/>
      <c r="GH44" s="43"/>
      <c r="GI44" s="43"/>
      <c r="GJ44" s="91" t="str">
        <f>IF(GH44=0," ",(VLOOKUP(GH44,PROTOKOL!$A$1:$E$29,2,FALSE))*GI44)</f>
        <v xml:space="preserve"> </v>
      </c>
      <c r="GK44" s="175" t="str">
        <f t="shared" si="17"/>
        <v xml:space="preserve"> </v>
      </c>
      <c r="GL44" s="176" t="str">
        <f>IF(GH44=0," ",VLOOKUP(GH44,PROTOKOL!$A:$E,5,FALSE))</f>
        <v xml:space="preserve"> </v>
      </c>
      <c r="GM44" s="212" t="str">
        <f t="shared" si="186"/>
        <v xml:space="preserve"> </v>
      </c>
      <c r="GN44" s="176">
        <f t="shared" si="89"/>
        <v>0</v>
      </c>
      <c r="GO44" s="177" t="str">
        <f t="shared" si="90"/>
        <v xml:space="preserve"> </v>
      </c>
      <c r="GQ44" s="173">
        <v>8</v>
      </c>
      <c r="GR44" s="231">
        <v>8</v>
      </c>
      <c r="GS44" s="174" t="str">
        <f>IF(GU44=0," ",VLOOKUP(GU44,PROTOKOL!$A:$F,6,FALSE))</f>
        <v>VAKUM TEST</v>
      </c>
      <c r="GT44" s="43">
        <v>45</v>
      </c>
      <c r="GU44" s="43">
        <v>4</v>
      </c>
      <c r="GV44" s="43">
        <v>1.5</v>
      </c>
      <c r="GW44" s="42">
        <f>IF(GU44=0," ",(VLOOKUP(GU44,PROTOKOL!$A$1:$E$29,2,FALSE))*GV44)</f>
        <v>30</v>
      </c>
      <c r="GX44" s="175">
        <f t="shared" si="18"/>
        <v>15</v>
      </c>
      <c r="GY44" s="212">
        <f>IF(GU44=0," ",VLOOKUP(GU44,PROTOKOL!$A:$E,5,FALSE))</f>
        <v>0.44947554687499996</v>
      </c>
      <c r="GZ44" s="176" t="s">
        <v>142</v>
      </c>
      <c r="HA44" s="177">
        <f t="shared" si="91"/>
        <v>6.7421332031249994</v>
      </c>
      <c r="HB44" s="217" t="str">
        <f>IF(HD44=0," ",VLOOKUP(HD44,PROTOKOL!$A:$F,6,FALSE))</f>
        <v xml:space="preserve"> </v>
      </c>
      <c r="HC44" s="43"/>
      <c r="HD44" s="43"/>
      <c r="HE44" s="43"/>
      <c r="HF44" s="91" t="str">
        <f>IF(HD44=0," ",(VLOOKUP(HD44,PROTOKOL!$A$1:$E$29,2,FALSE))*HE44)</f>
        <v xml:space="preserve"> </v>
      </c>
      <c r="HG44" s="175" t="str">
        <f t="shared" si="19"/>
        <v xml:space="preserve"> </v>
      </c>
      <c r="HH44" s="176" t="str">
        <f>IF(HD44=0," ",VLOOKUP(HD44,PROTOKOL!$A:$E,5,FALSE))</f>
        <v xml:space="preserve"> </v>
      </c>
      <c r="HI44" s="212" t="str">
        <f t="shared" si="187"/>
        <v xml:space="preserve"> </v>
      </c>
      <c r="HJ44" s="176">
        <f t="shared" si="92"/>
        <v>0</v>
      </c>
      <c r="HK44" s="177" t="str">
        <f t="shared" si="93"/>
        <v xml:space="preserve"> </v>
      </c>
      <c r="HM44" s="173">
        <v>8</v>
      </c>
      <c r="HN44" s="231">
        <v>8</v>
      </c>
      <c r="HO44" s="174" t="str">
        <f>IF(HQ44=0," ",VLOOKUP(HQ44,PROTOKOL!$A:$F,6,FALSE))</f>
        <v>VAKUM TEST</v>
      </c>
      <c r="HP44" s="43">
        <v>136</v>
      </c>
      <c r="HQ44" s="43">
        <v>4</v>
      </c>
      <c r="HR44" s="43">
        <v>4.5</v>
      </c>
      <c r="HS44" s="42">
        <f>IF(HQ44=0," ",(VLOOKUP(HQ44,PROTOKOL!$A$1:$E$29,2,FALSE))*HR44)</f>
        <v>90</v>
      </c>
      <c r="HT44" s="175">
        <f t="shared" si="20"/>
        <v>46</v>
      </c>
      <c r="HU44" s="212">
        <f>IF(HQ44=0," ",VLOOKUP(HQ44,PROTOKOL!$A:$E,5,FALSE))</f>
        <v>0.44947554687499996</v>
      </c>
      <c r="HV44" s="176" t="s">
        <v>142</v>
      </c>
      <c r="HW44" s="177">
        <f t="shared" si="94"/>
        <v>20.675875156249997</v>
      </c>
      <c r="HX44" s="217" t="str">
        <f>IF(HZ44=0," ",VLOOKUP(HZ44,PROTOKOL!$A:$F,6,FALSE))</f>
        <v>PANTOGRAF KLOZET  PİSUAR  TAŞLAMA</v>
      </c>
      <c r="HY44" s="43">
        <v>42</v>
      </c>
      <c r="HZ44" s="43">
        <v>10</v>
      </c>
      <c r="IA44" s="43">
        <v>2.5</v>
      </c>
      <c r="IB44" s="91">
        <f>IF(HZ44=0," ",(VLOOKUP(HZ44,PROTOKOL!$A$1:$E$29,2,FALSE))*IA44)</f>
        <v>21.666666666666664</v>
      </c>
      <c r="IC44" s="175">
        <f t="shared" si="21"/>
        <v>20.333333333333336</v>
      </c>
      <c r="ID44" s="176">
        <f>IF(HZ44=0," ",VLOOKUP(HZ44,PROTOKOL!$A:$E,5,FALSE))</f>
        <v>1.0273726785714283</v>
      </c>
      <c r="IE44" s="212">
        <f t="shared" si="208"/>
        <v>20.889911130952378</v>
      </c>
      <c r="IF44" s="176">
        <f t="shared" si="96"/>
        <v>5</v>
      </c>
      <c r="IG44" s="177">
        <f t="shared" si="97"/>
        <v>41.779822261904755</v>
      </c>
      <c r="II44" s="173">
        <v>8</v>
      </c>
      <c r="IJ44" s="231">
        <v>8</v>
      </c>
      <c r="IK44" s="174" t="str">
        <f>IF(IM44=0," ",VLOOKUP(IM44,PROTOKOL!$A:$F,6,FALSE))</f>
        <v>VAKUM TEST</v>
      </c>
      <c r="IL44" s="43">
        <v>30</v>
      </c>
      <c r="IM44" s="43">
        <v>4</v>
      </c>
      <c r="IN44" s="43">
        <v>1</v>
      </c>
      <c r="IO44" s="42">
        <f>IF(IM44=0," ",(VLOOKUP(IM44,PROTOKOL!$A$1:$E$29,2,FALSE))*IN44)</f>
        <v>20</v>
      </c>
      <c r="IP44" s="175">
        <f t="shared" si="22"/>
        <v>10</v>
      </c>
      <c r="IQ44" s="212">
        <f>IF(IM44=0," ",VLOOKUP(IM44,PROTOKOL!$A:$E,5,FALSE))</f>
        <v>0.44947554687499996</v>
      </c>
      <c r="IR44" s="176" t="s">
        <v>142</v>
      </c>
      <c r="IS44" s="177">
        <f t="shared" si="98"/>
        <v>4.4947554687499993</v>
      </c>
      <c r="IT44" s="217" t="str">
        <f>IF(IV44=0," ",VLOOKUP(IV44,PROTOKOL!$A:$F,6,FALSE))</f>
        <v xml:space="preserve"> </v>
      </c>
      <c r="IU44" s="43"/>
      <c r="IV44" s="43"/>
      <c r="IW44" s="43"/>
      <c r="IX44" s="91" t="str">
        <f>IF(IV44=0," ",(VLOOKUP(IV44,PROTOKOL!$A$1:$E$29,2,FALSE))*IW44)</f>
        <v xml:space="preserve"> </v>
      </c>
      <c r="IY44" s="175" t="str">
        <f t="shared" si="23"/>
        <v xml:space="preserve"> </v>
      </c>
      <c r="IZ44" s="176" t="str">
        <f>IF(IV44=0," ",VLOOKUP(IV44,PROTOKOL!$A:$E,5,FALSE))</f>
        <v xml:space="preserve"> </v>
      </c>
      <c r="JA44" s="212" t="str">
        <f t="shared" si="188"/>
        <v xml:space="preserve"> </v>
      </c>
      <c r="JB44" s="176">
        <f t="shared" si="100"/>
        <v>0</v>
      </c>
      <c r="JC44" s="177" t="str">
        <f t="shared" si="101"/>
        <v xml:space="preserve"> </v>
      </c>
      <c r="JE44" s="173">
        <v>8</v>
      </c>
      <c r="JF44" s="231">
        <v>8</v>
      </c>
      <c r="JG44" s="174" t="str">
        <f>IF(JI44=0," ",VLOOKUP(JI44,PROTOKOL!$A:$F,6,FALSE))</f>
        <v>WNZL. LAV. VE DUV. ASMA KLZ</v>
      </c>
      <c r="JH44" s="43">
        <v>222</v>
      </c>
      <c r="JI44" s="43">
        <v>1</v>
      </c>
      <c r="JJ44" s="43">
        <v>7.5</v>
      </c>
      <c r="JK44" s="42">
        <f>IF(JI44=0," ",(VLOOKUP(JI44,PROTOKOL!$A$1:$E$29,2,FALSE))*JJ44)</f>
        <v>144</v>
      </c>
      <c r="JL44" s="175">
        <f t="shared" si="24"/>
        <v>78</v>
      </c>
      <c r="JM44" s="212">
        <f>IF(JI44=0," ",VLOOKUP(JI44,PROTOKOL!$A:$E,5,FALSE))</f>
        <v>0.4731321546052632</v>
      </c>
      <c r="JN44" s="176" t="s">
        <v>142</v>
      </c>
      <c r="JO44" s="177">
        <f t="shared" si="102"/>
        <v>36.904308059210528</v>
      </c>
      <c r="JP44" s="217" t="str">
        <f>IF(JR44=0," ",VLOOKUP(JR44,PROTOKOL!$A:$F,6,FALSE))</f>
        <v>TAH.BORU MONTAJ</v>
      </c>
      <c r="JQ44" s="43">
        <v>50</v>
      </c>
      <c r="JR44" s="43">
        <v>3</v>
      </c>
      <c r="JS44" s="43">
        <v>2.5</v>
      </c>
      <c r="JT44" s="91">
        <f>IF(JR44=0," ",(VLOOKUP(JR44,PROTOKOL!$A$1:$E$29,2,FALSE))*JS44)</f>
        <v>32.666666666666664</v>
      </c>
      <c r="JU44" s="175">
        <f t="shared" si="25"/>
        <v>17.333333333333336</v>
      </c>
      <c r="JV44" s="176">
        <f>IF(JR44=0," ",VLOOKUP(JR44,PROTOKOL!$A:$E,5,FALSE))</f>
        <v>0.69150084134615386</v>
      </c>
      <c r="JW44" s="212">
        <f t="shared" si="189"/>
        <v>11.986014583333334</v>
      </c>
      <c r="JX44" s="176">
        <f t="shared" si="104"/>
        <v>5</v>
      </c>
      <c r="JY44" s="177">
        <f t="shared" si="105"/>
        <v>23.972029166666672</v>
      </c>
      <c r="KA44" s="173">
        <v>8</v>
      </c>
      <c r="KB44" s="231">
        <v>8</v>
      </c>
      <c r="KC44" s="174" t="str">
        <f>IF(KE44=0," ",VLOOKUP(KE44,PROTOKOL!$A:$F,6,FALSE))</f>
        <v>VAKUM TEST</v>
      </c>
      <c r="KD44" s="43">
        <v>135</v>
      </c>
      <c r="KE44" s="43">
        <v>4</v>
      </c>
      <c r="KF44" s="43">
        <v>4.5</v>
      </c>
      <c r="KG44" s="42">
        <f>IF(KE44=0," ",(VLOOKUP(KE44,PROTOKOL!$A$1:$E$29,2,FALSE))*KF44)</f>
        <v>90</v>
      </c>
      <c r="KH44" s="175">
        <f t="shared" si="26"/>
        <v>45</v>
      </c>
      <c r="KI44" s="212">
        <f>IF(KE44=0," ",VLOOKUP(KE44,PROTOKOL!$A:$E,5,FALSE))</f>
        <v>0.44947554687499996</v>
      </c>
      <c r="KJ44" s="176" t="s">
        <v>142</v>
      </c>
      <c r="KK44" s="177">
        <f t="shared" si="173"/>
        <v>20.226399609374997</v>
      </c>
      <c r="KL44" s="217" t="str">
        <f>IF(KN44=0," ",VLOOKUP(KN44,PROTOKOL!$A:$F,6,FALSE))</f>
        <v xml:space="preserve"> </v>
      </c>
      <c r="KM44" s="43"/>
      <c r="KN44" s="43"/>
      <c r="KO44" s="43"/>
      <c r="KP44" s="91" t="str">
        <f>IF(KN44=0," ",(VLOOKUP(KN44,PROTOKOL!$A$1:$E$29,2,FALSE))*KO44)</f>
        <v xml:space="preserve"> </v>
      </c>
      <c r="KQ44" s="175" t="str">
        <f t="shared" si="27"/>
        <v xml:space="preserve"> </v>
      </c>
      <c r="KR44" s="176" t="str">
        <f>IF(KN44=0," ",VLOOKUP(KN44,PROTOKOL!$A:$E,5,FALSE))</f>
        <v xml:space="preserve"> </v>
      </c>
      <c r="KS44" s="212" t="str">
        <f t="shared" si="190"/>
        <v xml:space="preserve"> </v>
      </c>
      <c r="KT44" s="176">
        <f t="shared" si="106"/>
        <v>0</v>
      </c>
      <c r="KU44" s="177" t="str">
        <f t="shared" si="107"/>
        <v xml:space="preserve"> </v>
      </c>
      <c r="KW44" s="173">
        <v>8</v>
      </c>
      <c r="KX44" s="231">
        <v>8</v>
      </c>
      <c r="KY44" s="174" t="str">
        <f>IF(LA44=0," ",VLOOKUP(LA44,PROTOKOL!$A:$F,6,FALSE))</f>
        <v>SIZDIRMAZLIK TAMİR</v>
      </c>
      <c r="KZ44" s="43">
        <v>120</v>
      </c>
      <c r="LA44" s="43">
        <v>12</v>
      </c>
      <c r="LB44" s="43">
        <v>7.5</v>
      </c>
      <c r="LC44" s="42">
        <f>IF(LA44=0," ",(VLOOKUP(LA44,PROTOKOL!$A$1:$E$29,2,FALSE))*LB44)</f>
        <v>78</v>
      </c>
      <c r="LD44" s="175">
        <f t="shared" si="28"/>
        <v>42</v>
      </c>
      <c r="LE44" s="212">
        <f>IF(LA44=0," ",VLOOKUP(LA44,PROTOKOL!$A:$E,5,FALSE))</f>
        <v>0.8561438988095238</v>
      </c>
      <c r="LF44" s="176" t="s">
        <v>142</v>
      </c>
      <c r="LG44" s="177">
        <f t="shared" si="108"/>
        <v>35.958043750000002</v>
      </c>
      <c r="LH44" s="217" t="str">
        <f>IF(LJ44=0," ",VLOOKUP(LJ44,PROTOKOL!$A:$F,6,FALSE))</f>
        <v xml:space="preserve"> </v>
      </c>
      <c r="LI44" s="43"/>
      <c r="LJ44" s="43"/>
      <c r="LK44" s="43"/>
      <c r="LL44" s="91" t="str">
        <f>IF(LJ44=0," ",(VLOOKUP(LJ44,PROTOKOL!$A$1:$E$29,2,FALSE))*LK44)</f>
        <v xml:space="preserve"> </v>
      </c>
      <c r="LM44" s="175" t="str">
        <f t="shared" si="29"/>
        <v xml:space="preserve"> </v>
      </c>
      <c r="LN44" s="176" t="str">
        <f>IF(LJ44=0," ",VLOOKUP(LJ44,PROTOKOL!$A:$E,5,FALSE))</f>
        <v xml:space="preserve"> </v>
      </c>
      <c r="LO44" s="212" t="str">
        <f t="shared" si="191"/>
        <v xml:space="preserve"> </v>
      </c>
      <c r="LP44" s="176">
        <f t="shared" si="110"/>
        <v>0</v>
      </c>
      <c r="LQ44" s="177" t="str">
        <f t="shared" si="111"/>
        <v xml:space="preserve"> </v>
      </c>
      <c r="LS44" s="173">
        <v>8</v>
      </c>
      <c r="LT44" s="231">
        <v>8</v>
      </c>
      <c r="LU44" s="174" t="str">
        <f>IF(LW44=0," ",VLOOKUP(LW44,PROTOKOL!$A:$F,6,FALSE))</f>
        <v>VİTRA CLEAN</v>
      </c>
      <c r="LV44" s="43">
        <v>90</v>
      </c>
      <c r="LW44" s="43">
        <v>13</v>
      </c>
      <c r="LX44" s="43">
        <v>7.5</v>
      </c>
      <c r="LY44" s="42">
        <f>IF(LW44=0," ",(VLOOKUP(LW44,PROTOKOL!$A$1:$E$29,2,FALSE))*LX44)</f>
        <v>59</v>
      </c>
      <c r="LZ44" s="175">
        <f t="shared" si="30"/>
        <v>31</v>
      </c>
      <c r="MA44" s="212">
        <f>IF(LW44=0," ",VLOOKUP(LW44,PROTOKOL!$A:$E,5,FALSE))</f>
        <v>1.1599368951612903</v>
      </c>
      <c r="MB44" s="176" t="s">
        <v>142</v>
      </c>
      <c r="MC44" s="177">
        <f t="shared" si="175"/>
        <v>35.958043750000002</v>
      </c>
      <c r="MD44" s="217" t="str">
        <f>IF(MF44=0," ",VLOOKUP(MF44,PROTOKOL!$A:$F,6,FALSE))</f>
        <v xml:space="preserve"> </v>
      </c>
      <c r="ME44" s="43"/>
      <c r="MF44" s="43"/>
      <c r="MG44" s="43"/>
      <c r="MH44" s="91" t="str">
        <f>IF(MF44=0," ",(VLOOKUP(MF44,PROTOKOL!$A$1:$E$29,2,FALSE))*MG44)</f>
        <v xml:space="preserve"> </v>
      </c>
      <c r="MI44" s="175" t="str">
        <f t="shared" si="31"/>
        <v xml:space="preserve"> </v>
      </c>
      <c r="MJ44" s="176" t="str">
        <f>IF(MF44=0," ",VLOOKUP(MF44,PROTOKOL!$A:$E,5,FALSE))</f>
        <v xml:space="preserve"> </v>
      </c>
      <c r="MK44" s="212" t="str">
        <f t="shared" si="192"/>
        <v xml:space="preserve"> </v>
      </c>
      <c r="ML44" s="176">
        <f t="shared" si="113"/>
        <v>0</v>
      </c>
      <c r="MM44" s="177" t="str">
        <f t="shared" si="114"/>
        <v xml:space="preserve"> </v>
      </c>
      <c r="MO44" s="173">
        <v>8</v>
      </c>
      <c r="MP44" s="231">
        <v>8</v>
      </c>
      <c r="MQ44" s="174" t="str">
        <f>IF(MS44=0," ",VLOOKUP(MS44,PROTOKOL!$A:$F,6,FALSE))</f>
        <v>TAH.BORU MONTAJ</v>
      </c>
      <c r="MR44" s="43">
        <v>133</v>
      </c>
      <c r="MS44" s="43">
        <v>3</v>
      </c>
      <c r="MT44" s="43">
        <v>7.5</v>
      </c>
      <c r="MU44" s="42">
        <f>IF(MS44=0," ",(VLOOKUP(MS44,PROTOKOL!$A$1:$E$29,2,FALSE))*MT44)</f>
        <v>98</v>
      </c>
      <c r="MV44" s="175">
        <f t="shared" si="32"/>
        <v>35</v>
      </c>
      <c r="MW44" s="212">
        <f>IF(MS44=0," ",VLOOKUP(MS44,PROTOKOL!$A:$E,5,FALSE))</f>
        <v>0.69150084134615386</v>
      </c>
      <c r="MX44" s="176" t="s">
        <v>142</v>
      </c>
      <c r="MY44" s="177">
        <f t="shared" si="115"/>
        <v>24.202529447115385</v>
      </c>
      <c r="MZ44" s="217" t="str">
        <f>IF(NB44=0," ",VLOOKUP(NB44,PROTOKOL!$A:$F,6,FALSE))</f>
        <v>ÜRÜN KONTROL</v>
      </c>
      <c r="NA44" s="43">
        <v>1</v>
      </c>
      <c r="NB44" s="43">
        <v>20</v>
      </c>
      <c r="NC44" s="43">
        <v>2.5</v>
      </c>
      <c r="ND44" s="91">
        <f>IF(NB44=0," ",(VLOOKUP(NB44,PROTOKOL!$A$1:$E$29,2,FALSE))*NC44)</f>
        <v>0</v>
      </c>
      <c r="NE44" s="175">
        <f t="shared" si="33"/>
        <v>1</v>
      </c>
      <c r="NF44" s="176" t="e">
        <f>IF(NB44=0," ",VLOOKUP(NB44,PROTOKOL!$A:$E,5,FALSE))</f>
        <v>#DIV/0!</v>
      </c>
      <c r="NG44" s="212" t="e">
        <f>IF(NB44=0," ",(NE44*NF44))/7.5*2.5</f>
        <v>#DIV/0!</v>
      </c>
      <c r="NH44" s="176">
        <f t="shared" si="117"/>
        <v>5</v>
      </c>
      <c r="NI44" s="177" t="e">
        <f t="shared" si="118"/>
        <v>#DIV/0!</v>
      </c>
      <c r="NK44" s="173">
        <v>8</v>
      </c>
      <c r="NL44" s="231">
        <v>8</v>
      </c>
      <c r="NM44" s="174" t="str">
        <f>IF(NO44=0," ",VLOOKUP(NO44,PROTOKOL!$A:$F,6,FALSE))</f>
        <v>PERDE KESME SULU SİST.</v>
      </c>
      <c r="NN44" s="43">
        <v>168</v>
      </c>
      <c r="NO44" s="43">
        <v>8</v>
      </c>
      <c r="NP44" s="43">
        <v>7.5</v>
      </c>
      <c r="NQ44" s="42">
        <f>IF(NO44=0," ",(VLOOKUP(NO44,PROTOKOL!$A$1:$E$29,2,FALSE))*NP44)</f>
        <v>98</v>
      </c>
      <c r="NR44" s="175">
        <f t="shared" si="34"/>
        <v>70</v>
      </c>
      <c r="NS44" s="212">
        <f>IF(NO44=0," ",VLOOKUP(NO44,PROTOKOL!$A:$E,5,FALSE))</f>
        <v>0.69150084134615386</v>
      </c>
      <c r="NT44" s="176" t="s">
        <v>142</v>
      </c>
      <c r="NU44" s="177">
        <f t="shared" si="119"/>
        <v>48.40505889423077</v>
      </c>
      <c r="NV44" s="217" t="str">
        <f>IF(NX44=0," ",VLOOKUP(NX44,PROTOKOL!$A:$F,6,FALSE))</f>
        <v xml:space="preserve"> </v>
      </c>
      <c r="NW44" s="43"/>
      <c r="NX44" s="43"/>
      <c r="NY44" s="43"/>
      <c r="NZ44" s="91" t="str">
        <f>IF(NX44=0," ",(VLOOKUP(NX44,PROTOKOL!$A$1:$E$29,2,FALSE))*NY44)</f>
        <v xml:space="preserve"> </v>
      </c>
      <c r="OA44" s="175" t="str">
        <f t="shared" si="35"/>
        <v xml:space="preserve"> </v>
      </c>
      <c r="OB44" s="176" t="str">
        <f>IF(NX44=0," ",VLOOKUP(NX44,PROTOKOL!$A:$E,5,FALSE))</f>
        <v xml:space="preserve"> </v>
      </c>
      <c r="OC44" s="212" t="str">
        <f t="shared" si="194"/>
        <v xml:space="preserve"> </v>
      </c>
      <c r="OD44" s="176">
        <f t="shared" si="120"/>
        <v>0</v>
      </c>
      <c r="OE44" s="177" t="str">
        <f t="shared" si="121"/>
        <v xml:space="preserve"> </v>
      </c>
      <c r="OG44" s="173">
        <v>8</v>
      </c>
      <c r="OH44" s="231">
        <v>8</v>
      </c>
      <c r="OI44" s="174" t="str">
        <f>IF(OK44=0," ",VLOOKUP(OK44,PROTOKOL!$A:$F,6,FALSE))</f>
        <v>VAKUM TEST</v>
      </c>
      <c r="OJ44" s="43">
        <v>201</v>
      </c>
      <c r="OK44" s="43">
        <v>4</v>
      </c>
      <c r="OL44" s="43">
        <v>6.5</v>
      </c>
      <c r="OM44" s="42">
        <f>IF(OK44=0," ",(VLOOKUP(OK44,PROTOKOL!$A$1:$E$29,2,FALSE))*OL44)</f>
        <v>130</v>
      </c>
      <c r="ON44" s="175">
        <f t="shared" si="36"/>
        <v>71</v>
      </c>
      <c r="OO44" s="212">
        <f>IF(OK44=0," ",VLOOKUP(OK44,PROTOKOL!$A:$E,5,FALSE))</f>
        <v>0.44947554687499996</v>
      </c>
      <c r="OP44" s="176" t="s">
        <v>142</v>
      </c>
      <c r="OQ44" s="177">
        <f t="shared" si="177"/>
        <v>31.912763828124998</v>
      </c>
      <c r="OR44" s="217" t="str">
        <f>IF(OT44=0," ",VLOOKUP(OT44,PROTOKOL!$A:$F,6,FALSE))</f>
        <v xml:space="preserve"> </v>
      </c>
      <c r="OS44" s="43"/>
      <c r="OT44" s="43"/>
      <c r="OU44" s="43"/>
      <c r="OV44" s="91" t="str">
        <f>IF(OT44=0," ",(VLOOKUP(OT44,PROTOKOL!$A$1:$E$29,2,FALSE))*OU44)</f>
        <v xml:space="preserve"> </v>
      </c>
      <c r="OW44" s="175" t="str">
        <f t="shared" si="37"/>
        <v xml:space="preserve"> </v>
      </c>
      <c r="OX44" s="176" t="str">
        <f>IF(OT44=0," ",VLOOKUP(OT44,PROTOKOL!$A:$E,5,FALSE))</f>
        <v xml:space="preserve"> </v>
      </c>
      <c r="OY44" s="212" t="str">
        <f t="shared" si="195"/>
        <v xml:space="preserve"> </v>
      </c>
      <c r="OZ44" s="176">
        <f t="shared" si="123"/>
        <v>0</v>
      </c>
      <c r="PA44" s="177" t="str">
        <f t="shared" si="124"/>
        <v xml:space="preserve"> </v>
      </c>
      <c r="PC44" s="173">
        <v>8</v>
      </c>
      <c r="PD44" s="231">
        <v>8</v>
      </c>
      <c r="PE44" s="174" t="str">
        <f>IF(PG44=0," ",VLOOKUP(PG44,PROTOKOL!$A:$F,6,FALSE))</f>
        <v>VAKUM TEST</v>
      </c>
      <c r="PF44" s="43">
        <v>230</v>
      </c>
      <c r="PG44" s="43">
        <v>4</v>
      </c>
      <c r="PH44" s="43">
        <v>7.5</v>
      </c>
      <c r="PI44" s="42">
        <f>IF(PG44=0," ",(VLOOKUP(PG44,PROTOKOL!$A$1:$E$29,2,FALSE))*PH44)</f>
        <v>150</v>
      </c>
      <c r="PJ44" s="175">
        <f t="shared" si="38"/>
        <v>80</v>
      </c>
      <c r="PK44" s="212">
        <f>IF(PG44=0," ",VLOOKUP(PG44,PROTOKOL!$A:$E,5,FALSE))</f>
        <v>0.44947554687499996</v>
      </c>
      <c r="PL44" s="176" t="s">
        <v>142</v>
      </c>
      <c r="PM44" s="177">
        <f t="shared" si="178"/>
        <v>35.958043749999995</v>
      </c>
      <c r="PN44" s="217" t="str">
        <f>IF(PP44=0," ",VLOOKUP(PP44,PROTOKOL!$A:$F,6,FALSE))</f>
        <v xml:space="preserve"> </v>
      </c>
      <c r="PO44" s="43"/>
      <c r="PP44" s="43"/>
      <c r="PQ44" s="43"/>
      <c r="PR44" s="91" t="str">
        <f>IF(PP44=0," ",(VLOOKUP(PP44,PROTOKOL!$A$1:$E$29,2,FALSE))*PQ44)</f>
        <v xml:space="preserve"> </v>
      </c>
      <c r="PS44" s="175" t="str">
        <f t="shared" si="39"/>
        <v xml:space="preserve"> </v>
      </c>
      <c r="PT44" s="176" t="str">
        <f>IF(PP44=0," ",VLOOKUP(PP44,PROTOKOL!$A:$E,5,FALSE))</f>
        <v xml:space="preserve"> </v>
      </c>
      <c r="PU44" s="212" t="str">
        <f t="shared" si="196"/>
        <v xml:space="preserve"> </v>
      </c>
      <c r="PV44" s="176">
        <f t="shared" si="126"/>
        <v>0</v>
      </c>
      <c r="PW44" s="177" t="str">
        <f t="shared" si="127"/>
        <v xml:space="preserve"> </v>
      </c>
      <c r="PY44" s="173">
        <v>8</v>
      </c>
      <c r="PZ44" s="231">
        <v>8</v>
      </c>
      <c r="QA44" s="174" t="str">
        <f>IF(QC44=0," ",VLOOKUP(QC44,PROTOKOL!$A:$F,6,FALSE))</f>
        <v>VAKUM TEST</v>
      </c>
      <c r="QB44" s="43">
        <v>230</v>
      </c>
      <c r="QC44" s="43">
        <v>4</v>
      </c>
      <c r="QD44" s="43">
        <v>7.5</v>
      </c>
      <c r="QE44" s="42">
        <f>IF(QC44=0," ",(VLOOKUP(QC44,PROTOKOL!$A$1:$E$29,2,FALSE))*QD44)</f>
        <v>150</v>
      </c>
      <c r="QF44" s="175">
        <f t="shared" si="40"/>
        <v>80</v>
      </c>
      <c r="QG44" s="212">
        <f>IF(QC44=0," ",VLOOKUP(QC44,PROTOKOL!$A:$E,5,FALSE))</f>
        <v>0.44947554687499996</v>
      </c>
      <c r="QH44" s="176" t="s">
        <v>142</v>
      </c>
      <c r="QI44" s="177">
        <f t="shared" si="128"/>
        <v>35.958043749999995</v>
      </c>
      <c r="QJ44" s="217" t="str">
        <f>IF(QL44=0," ",VLOOKUP(QL44,PROTOKOL!$A:$F,6,FALSE))</f>
        <v xml:space="preserve"> </v>
      </c>
      <c r="QK44" s="43"/>
      <c r="QL44" s="43"/>
      <c r="QM44" s="43"/>
      <c r="QN44" s="91" t="str">
        <f>IF(QL44=0," ",(VLOOKUP(QL44,PROTOKOL!$A$1:$E$29,2,FALSE))*QM44)</f>
        <v xml:space="preserve"> </v>
      </c>
      <c r="QO44" s="175" t="str">
        <f t="shared" si="41"/>
        <v xml:space="preserve"> </v>
      </c>
      <c r="QP44" s="176" t="str">
        <f>IF(QL44=0," ",VLOOKUP(QL44,PROTOKOL!$A:$E,5,FALSE))</f>
        <v xml:space="preserve"> </v>
      </c>
      <c r="QQ44" s="212" t="str">
        <f t="shared" si="197"/>
        <v xml:space="preserve"> </v>
      </c>
      <c r="QR44" s="176">
        <f t="shared" si="130"/>
        <v>0</v>
      </c>
      <c r="QS44" s="177" t="str">
        <f t="shared" si="131"/>
        <v xml:space="preserve"> </v>
      </c>
      <c r="QU44" s="173">
        <v>8</v>
      </c>
      <c r="QV44" s="231">
        <v>8</v>
      </c>
      <c r="QW44" s="174" t="s">
        <v>143</v>
      </c>
      <c r="QX44" s="43"/>
      <c r="QY44" s="43"/>
      <c r="QZ44" s="43"/>
      <c r="RA44" s="42" t="str">
        <f>IF(QY44=0," ",(VLOOKUP(QY44,PROTOKOL!$A$1:$E$29,2,FALSE))*QZ44)</f>
        <v xml:space="preserve"> </v>
      </c>
      <c r="RB44" s="175" t="str">
        <f t="shared" si="42"/>
        <v xml:space="preserve"> </v>
      </c>
      <c r="RC44" s="212" t="str">
        <f>IF(QY44=0," ",VLOOKUP(QY44,PROTOKOL!$A:$E,5,FALSE))</f>
        <v xml:space="preserve"> </v>
      </c>
      <c r="RD44" s="176" t="s">
        <v>142</v>
      </c>
      <c r="RE44" s="177" t="str">
        <f t="shared" si="132"/>
        <v xml:space="preserve"> </v>
      </c>
      <c r="RF44" s="217" t="str">
        <f>IF(RH44=0," ",VLOOKUP(RH44,PROTOKOL!$A:$F,6,FALSE))</f>
        <v xml:space="preserve"> </v>
      </c>
      <c r="RG44" s="43"/>
      <c r="RH44" s="43"/>
      <c r="RI44" s="43"/>
      <c r="RJ44" s="91" t="str">
        <f>IF(RH44=0," ",(VLOOKUP(RH44,PROTOKOL!$A$1:$E$29,2,FALSE))*RI44)</f>
        <v xml:space="preserve"> </v>
      </c>
      <c r="RK44" s="175" t="str">
        <f t="shared" si="43"/>
        <v xml:space="preserve"> </v>
      </c>
      <c r="RL44" s="176" t="str">
        <f>IF(RH44=0," ",VLOOKUP(RH44,PROTOKOL!$A:$E,5,FALSE))</f>
        <v xml:space="preserve"> </v>
      </c>
      <c r="RM44" s="212" t="str">
        <f t="shared" si="198"/>
        <v xml:space="preserve"> </v>
      </c>
      <c r="RN44" s="176">
        <f t="shared" si="134"/>
        <v>0</v>
      </c>
      <c r="RO44" s="177" t="str">
        <f t="shared" si="135"/>
        <v xml:space="preserve"> </v>
      </c>
      <c r="RQ44" s="173">
        <v>8</v>
      </c>
      <c r="RR44" s="231">
        <v>8</v>
      </c>
      <c r="RS44" s="174" t="str">
        <f>IF(RU44=0," ",VLOOKUP(RU44,PROTOKOL!$A:$F,6,FALSE))</f>
        <v>VAKUM TEST</v>
      </c>
      <c r="RT44" s="43">
        <v>221</v>
      </c>
      <c r="RU44" s="43">
        <v>4</v>
      </c>
      <c r="RV44" s="43">
        <v>6.5</v>
      </c>
      <c r="RW44" s="42">
        <f>IF(RU44=0," ",(VLOOKUP(RU44,PROTOKOL!$A$1:$E$29,2,FALSE))*RV44)</f>
        <v>130</v>
      </c>
      <c r="RX44" s="175">
        <f t="shared" si="44"/>
        <v>91</v>
      </c>
      <c r="RY44" s="212">
        <f>IF(RU44=0," ",VLOOKUP(RU44,PROTOKOL!$A:$E,5,FALSE))</f>
        <v>0.44947554687499996</v>
      </c>
      <c r="RZ44" s="176" t="s">
        <v>142</v>
      </c>
      <c r="SA44" s="177">
        <f t="shared" si="179"/>
        <v>40.902274765624995</v>
      </c>
      <c r="SB44" s="217" t="str">
        <f>IF(SD44=0," ",VLOOKUP(SD44,PROTOKOL!$A:$F,6,FALSE))</f>
        <v xml:space="preserve"> </v>
      </c>
      <c r="SC44" s="43"/>
      <c r="SD44" s="43"/>
      <c r="SE44" s="43"/>
      <c r="SF44" s="91" t="str">
        <f>IF(SD44=0," ",(VLOOKUP(SD44,PROTOKOL!$A$1:$E$29,2,FALSE))*SE44)</f>
        <v xml:space="preserve"> </v>
      </c>
      <c r="SG44" s="175" t="str">
        <f t="shared" si="45"/>
        <v xml:space="preserve"> </v>
      </c>
      <c r="SH44" s="176" t="str">
        <f>IF(SD44=0," ",VLOOKUP(SD44,PROTOKOL!$A:$E,5,FALSE))</f>
        <v xml:space="preserve"> </v>
      </c>
      <c r="SI44" s="212" t="str">
        <f t="shared" si="199"/>
        <v xml:space="preserve"> </v>
      </c>
      <c r="SJ44" s="176">
        <f t="shared" si="137"/>
        <v>0</v>
      </c>
      <c r="SK44" s="177" t="str">
        <f t="shared" si="138"/>
        <v xml:space="preserve"> </v>
      </c>
      <c r="SM44" s="173">
        <v>8</v>
      </c>
      <c r="SN44" s="231">
        <v>8</v>
      </c>
      <c r="SO44" s="174" t="str">
        <f>IF(SQ44=0," ",VLOOKUP(SQ44,PROTOKOL!$A:$F,6,FALSE))</f>
        <v>VAKUM TEST</v>
      </c>
      <c r="SP44" s="43">
        <v>135</v>
      </c>
      <c r="SQ44" s="43">
        <v>4</v>
      </c>
      <c r="SR44" s="43">
        <v>4.5</v>
      </c>
      <c r="SS44" s="42">
        <f>IF(SQ44=0," ",(VLOOKUP(SQ44,PROTOKOL!$A$1:$E$29,2,FALSE))*SR44)</f>
        <v>90</v>
      </c>
      <c r="ST44" s="175">
        <f t="shared" si="46"/>
        <v>45</v>
      </c>
      <c r="SU44" s="212">
        <f>IF(SQ44=0," ",VLOOKUP(SQ44,PROTOKOL!$A:$E,5,FALSE))</f>
        <v>0.44947554687499996</v>
      </c>
      <c r="SV44" s="176" t="s">
        <v>142</v>
      </c>
      <c r="SW44" s="177">
        <f t="shared" si="139"/>
        <v>20.226399609374997</v>
      </c>
      <c r="SX44" s="217" t="str">
        <f>IF(SZ44=0," ",VLOOKUP(SZ44,PROTOKOL!$A:$F,6,FALSE))</f>
        <v xml:space="preserve"> </v>
      </c>
      <c r="SY44" s="43"/>
      <c r="SZ44" s="43"/>
      <c r="TA44" s="43"/>
      <c r="TB44" s="91" t="str">
        <f>IF(SZ44=0," ",(VLOOKUP(SZ44,PROTOKOL!$A$1:$E$29,2,FALSE))*TA44)</f>
        <v xml:space="preserve"> </v>
      </c>
      <c r="TC44" s="175" t="str">
        <f t="shared" si="47"/>
        <v xml:space="preserve"> </v>
      </c>
      <c r="TD44" s="176" t="str">
        <f>IF(SZ44=0," ",VLOOKUP(SZ44,PROTOKOL!$A:$E,5,FALSE))</f>
        <v xml:space="preserve"> </v>
      </c>
      <c r="TE44" s="212" t="str">
        <f t="shared" si="200"/>
        <v xml:space="preserve"> </v>
      </c>
      <c r="TF44" s="176">
        <f t="shared" si="141"/>
        <v>0</v>
      </c>
      <c r="TG44" s="177" t="str">
        <f t="shared" si="142"/>
        <v xml:space="preserve"> </v>
      </c>
      <c r="TI44" s="173">
        <v>8</v>
      </c>
      <c r="TJ44" s="231">
        <v>8</v>
      </c>
      <c r="TK44" s="174" t="s">
        <v>143</v>
      </c>
      <c r="TL44" s="43"/>
      <c r="TM44" s="43"/>
      <c r="TN44" s="43"/>
      <c r="TO44" s="42" t="str">
        <f>IF(TM44=0," ",(VLOOKUP(TM44,PROTOKOL!$A$1:$E$29,2,FALSE))*TN44)</f>
        <v xml:space="preserve"> </v>
      </c>
      <c r="TP44" s="175" t="str">
        <f t="shared" si="48"/>
        <v xml:space="preserve"> </v>
      </c>
      <c r="TQ44" s="212" t="str">
        <f>IF(TM44=0," ",VLOOKUP(TM44,PROTOKOL!$A:$E,5,FALSE))</f>
        <v xml:space="preserve"> </v>
      </c>
      <c r="TR44" s="176" t="s">
        <v>142</v>
      </c>
      <c r="TS44" s="177" t="str">
        <f t="shared" si="143"/>
        <v xml:space="preserve"> </v>
      </c>
      <c r="TT44" s="217" t="str">
        <f>IF(TV44=0," ",VLOOKUP(TV44,PROTOKOL!$A:$F,6,FALSE))</f>
        <v xml:space="preserve"> </v>
      </c>
      <c r="TU44" s="43"/>
      <c r="TV44" s="43"/>
      <c r="TW44" s="43"/>
      <c r="TX44" s="91" t="str">
        <f>IF(TV44=0," ",(VLOOKUP(TV44,PROTOKOL!$A$1:$E$29,2,FALSE))*TW44)</f>
        <v xml:space="preserve"> </v>
      </c>
      <c r="TY44" s="175" t="str">
        <f t="shared" si="49"/>
        <v xml:space="preserve"> </v>
      </c>
      <c r="TZ44" s="176" t="str">
        <f>IF(TV44=0," ",VLOOKUP(TV44,PROTOKOL!$A:$E,5,FALSE))</f>
        <v xml:space="preserve"> </v>
      </c>
      <c r="UA44" s="212" t="str">
        <f t="shared" si="201"/>
        <v xml:space="preserve"> </v>
      </c>
      <c r="UB44" s="176">
        <f t="shared" si="145"/>
        <v>0</v>
      </c>
      <c r="UC44" s="177" t="str">
        <f t="shared" si="146"/>
        <v xml:space="preserve"> </v>
      </c>
      <c r="UE44" s="173">
        <v>8</v>
      </c>
      <c r="UF44" s="231">
        <v>8</v>
      </c>
      <c r="UG44" s="174" t="str">
        <f>IF(UI44=0," ",VLOOKUP(UI44,PROTOKOL!$A:$F,6,FALSE))</f>
        <v>SIZDIRMAZLIK TAMİR</v>
      </c>
      <c r="UH44" s="43">
        <v>135</v>
      </c>
      <c r="UI44" s="43">
        <v>12</v>
      </c>
      <c r="UJ44" s="43">
        <v>7.5</v>
      </c>
      <c r="UK44" s="42">
        <f>IF(UI44=0," ",(VLOOKUP(UI44,PROTOKOL!$A$1:$E$29,2,FALSE))*UJ44)</f>
        <v>78</v>
      </c>
      <c r="UL44" s="175">
        <f t="shared" si="50"/>
        <v>57</v>
      </c>
      <c r="UM44" s="212">
        <f>IF(UI44=0," ",VLOOKUP(UI44,PROTOKOL!$A:$E,5,FALSE))</f>
        <v>0.8561438988095238</v>
      </c>
      <c r="UN44" s="176" t="s">
        <v>142</v>
      </c>
      <c r="UO44" s="177">
        <f t="shared" si="147"/>
        <v>48.800202232142858</v>
      </c>
      <c r="UP44" s="217" t="str">
        <f>IF(UR44=0," ",VLOOKUP(UR44,PROTOKOL!$A:$F,6,FALSE))</f>
        <v xml:space="preserve"> </v>
      </c>
      <c r="UQ44" s="43"/>
      <c r="UR44" s="43"/>
      <c r="US44" s="43"/>
      <c r="UT44" s="91" t="str">
        <f>IF(UR44=0," ",(VLOOKUP(UR44,PROTOKOL!$A$1:$E$29,2,FALSE))*US44)</f>
        <v xml:space="preserve"> </v>
      </c>
      <c r="UU44" s="175" t="str">
        <f t="shared" si="51"/>
        <v xml:space="preserve"> </v>
      </c>
      <c r="UV44" s="176" t="str">
        <f>IF(UR44=0," ",VLOOKUP(UR44,PROTOKOL!$A:$E,5,FALSE))</f>
        <v xml:space="preserve"> </v>
      </c>
      <c r="UW44" s="212" t="str">
        <f t="shared" si="202"/>
        <v xml:space="preserve"> </v>
      </c>
      <c r="UX44" s="176">
        <f t="shared" si="149"/>
        <v>0</v>
      </c>
      <c r="UY44" s="177" t="str">
        <f t="shared" si="150"/>
        <v xml:space="preserve"> </v>
      </c>
      <c r="VA44" s="173">
        <v>8</v>
      </c>
      <c r="VB44" s="231">
        <v>8</v>
      </c>
      <c r="VC44" s="174" t="str">
        <f>IF(VE44=0," ",VLOOKUP(VE44,PROTOKOL!$A:$F,6,FALSE))</f>
        <v>VAKUM TEST</v>
      </c>
      <c r="VD44" s="43">
        <v>129</v>
      </c>
      <c r="VE44" s="43">
        <v>4</v>
      </c>
      <c r="VF44" s="43">
        <v>4</v>
      </c>
      <c r="VG44" s="42">
        <f>IF(VE44=0," ",(VLOOKUP(VE44,PROTOKOL!$A$1:$E$29,2,FALSE))*VF44)</f>
        <v>80</v>
      </c>
      <c r="VH44" s="175">
        <f t="shared" si="52"/>
        <v>49</v>
      </c>
      <c r="VI44" s="212">
        <f>IF(VE44=0," ",VLOOKUP(VE44,PROTOKOL!$A:$E,5,FALSE))</f>
        <v>0.44947554687499996</v>
      </c>
      <c r="VJ44" s="176" t="s">
        <v>142</v>
      </c>
      <c r="VK44" s="177">
        <f t="shared" si="151"/>
        <v>22.024301796874997</v>
      </c>
      <c r="VL44" s="217" t="str">
        <f>IF(VN44=0," ",VLOOKUP(VN44,PROTOKOL!$A:$F,6,FALSE))</f>
        <v xml:space="preserve"> </v>
      </c>
      <c r="VM44" s="43"/>
      <c r="VN44" s="43"/>
      <c r="VO44" s="43"/>
      <c r="VP44" s="91" t="str">
        <f>IF(VN44=0," ",(VLOOKUP(VN44,PROTOKOL!$A$1:$E$29,2,FALSE))*VO44)</f>
        <v xml:space="preserve"> </v>
      </c>
      <c r="VQ44" s="175" t="str">
        <f t="shared" si="53"/>
        <v xml:space="preserve"> </v>
      </c>
      <c r="VR44" s="176" t="str">
        <f>IF(VN44=0," ",VLOOKUP(VN44,PROTOKOL!$A:$E,5,FALSE))</f>
        <v xml:space="preserve"> </v>
      </c>
      <c r="VS44" s="212" t="str">
        <f t="shared" si="203"/>
        <v xml:space="preserve"> </v>
      </c>
      <c r="VT44" s="176">
        <f t="shared" si="153"/>
        <v>0</v>
      </c>
      <c r="VU44" s="177" t="str">
        <f t="shared" si="154"/>
        <v xml:space="preserve"> </v>
      </c>
      <c r="VW44" s="173">
        <v>8</v>
      </c>
      <c r="VX44" s="231">
        <v>8</v>
      </c>
      <c r="VY44" s="174" t="str">
        <f>IF(WA44=0," ",VLOOKUP(WA44,PROTOKOL!$A:$F,6,FALSE))</f>
        <v>VAKUM TEST</v>
      </c>
      <c r="VZ44" s="43">
        <v>234</v>
      </c>
      <c r="WA44" s="43">
        <v>4</v>
      </c>
      <c r="WB44" s="43">
        <v>7.5</v>
      </c>
      <c r="WC44" s="42">
        <f>IF(WA44=0," ",(VLOOKUP(WA44,PROTOKOL!$A$1:$E$29,2,FALSE))*WB44)</f>
        <v>150</v>
      </c>
      <c r="WD44" s="175">
        <f t="shared" si="54"/>
        <v>84</v>
      </c>
      <c r="WE44" s="212">
        <f>IF(WA44=0," ",VLOOKUP(WA44,PROTOKOL!$A:$E,5,FALSE))</f>
        <v>0.44947554687499996</v>
      </c>
      <c r="WF44" s="176" t="s">
        <v>142</v>
      </c>
      <c r="WG44" s="177">
        <f t="shared" si="155"/>
        <v>37.755945937499995</v>
      </c>
      <c r="WH44" s="217" t="str">
        <f>IF(WJ44=0," ",VLOOKUP(WJ44,PROTOKOL!$A:$F,6,FALSE))</f>
        <v xml:space="preserve"> </v>
      </c>
      <c r="WI44" s="43"/>
      <c r="WJ44" s="43"/>
      <c r="WK44" s="43"/>
      <c r="WL44" s="91" t="str">
        <f>IF(WJ44=0," ",(VLOOKUP(WJ44,PROTOKOL!$A$1:$E$29,2,FALSE))*WK44)</f>
        <v xml:space="preserve"> </v>
      </c>
      <c r="WM44" s="175" t="str">
        <f t="shared" si="55"/>
        <v xml:space="preserve"> </v>
      </c>
      <c r="WN44" s="176" t="str">
        <f>IF(WJ44=0," ",VLOOKUP(WJ44,PROTOKOL!$A:$E,5,FALSE))</f>
        <v xml:space="preserve"> </v>
      </c>
      <c r="WO44" s="212" t="str">
        <f t="shared" si="204"/>
        <v xml:space="preserve"> </v>
      </c>
      <c r="WP44" s="176">
        <f t="shared" si="157"/>
        <v>0</v>
      </c>
      <c r="WQ44" s="177" t="str">
        <f t="shared" si="158"/>
        <v xml:space="preserve"> </v>
      </c>
      <c r="WS44" s="173">
        <v>8</v>
      </c>
      <c r="WT44" s="231">
        <v>8</v>
      </c>
      <c r="WU44" s="174" t="str">
        <f>IF(WW44=0," ",VLOOKUP(WW44,PROTOKOL!$A:$F,6,FALSE))</f>
        <v>PERDE KESME SULU SİST.</v>
      </c>
      <c r="WV44" s="43">
        <v>221</v>
      </c>
      <c r="WW44" s="43">
        <v>8</v>
      </c>
      <c r="WX44" s="43">
        <v>7.5</v>
      </c>
      <c r="WY44" s="42">
        <f>IF(WW44=0," ",(VLOOKUP(WW44,PROTOKOL!$A$1:$E$29,2,FALSE))*WX44)</f>
        <v>98</v>
      </c>
      <c r="WZ44" s="175">
        <f t="shared" si="56"/>
        <v>123</v>
      </c>
      <c r="XA44" s="212">
        <f>IF(WW44=0," ",VLOOKUP(WW44,PROTOKOL!$A:$E,5,FALSE))</f>
        <v>0.69150084134615386</v>
      </c>
      <c r="XB44" s="176" t="s">
        <v>142</v>
      </c>
      <c r="XC44" s="177">
        <f t="shared" si="159"/>
        <v>85.054603485576919</v>
      </c>
      <c r="XD44" s="217" t="str">
        <f>IF(XF44=0," ",VLOOKUP(XF44,PROTOKOL!$A:$F,6,FALSE))</f>
        <v xml:space="preserve"> </v>
      </c>
      <c r="XE44" s="43"/>
      <c r="XF44" s="43"/>
      <c r="XG44" s="43"/>
      <c r="XH44" s="91" t="str">
        <f>IF(XF44=0," ",(VLOOKUP(XF44,PROTOKOL!$A$1:$E$29,2,FALSE))*XG44)</f>
        <v xml:space="preserve"> </v>
      </c>
      <c r="XI44" s="175" t="str">
        <f t="shared" si="57"/>
        <v xml:space="preserve"> </v>
      </c>
      <c r="XJ44" s="176" t="str">
        <f>IF(XF44=0," ",VLOOKUP(XF44,PROTOKOL!$A:$E,5,FALSE))</f>
        <v xml:space="preserve"> </v>
      </c>
      <c r="XK44" s="212" t="str">
        <f t="shared" si="205"/>
        <v xml:space="preserve"> </v>
      </c>
      <c r="XL44" s="176">
        <f t="shared" si="161"/>
        <v>0</v>
      </c>
      <c r="XM44" s="177" t="str">
        <f t="shared" si="162"/>
        <v xml:space="preserve"> </v>
      </c>
      <c r="XO44" s="173">
        <v>8</v>
      </c>
      <c r="XP44" s="231">
        <v>8</v>
      </c>
      <c r="XQ44" s="174" t="str">
        <f>IF(XS44=0," ",VLOOKUP(XS44,PROTOKOL!$A:$F,6,FALSE))</f>
        <v>WNZL. YERD.KLZ. TAŞLAMA</v>
      </c>
      <c r="XR44" s="43">
        <v>191</v>
      </c>
      <c r="XS44" s="43">
        <v>2</v>
      </c>
      <c r="XT44" s="43">
        <v>7.5</v>
      </c>
      <c r="XU44" s="42">
        <f>IF(XS44=0," ",(VLOOKUP(XS44,PROTOKOL!$A$1:$E$29,2,FALSE))*XT44)</f>
        <v>124.00000000000001</v>
      </c>
      <c r="XV44" s="175">
        <f t="shared" si="58"/>
        <v>66.999999999999986</v>
      </c>
      <c r="XW44" s="212">
        <f>IF(XS44=0," ",VLOOKUP(XS44,PROTOKOL!$A:$E,5,FALSE))</f>
        <v>0.54481884469696984</v>
      </c>
      <c r="XX44" s="176" t="s">
        <v>142</v>
      </c>
      <c r="XY44" s="177">
        <f t="shared" si="163"/>
        <v>36.502862594696971</v>
      </c>
      <c r="XZ44" s="217" t="str">
        <f>IF(YB44=0," ",VLOOKUP(YB44,PROTOKOL!$A:$F,6,FALSE))</f>
        <v xml:space="preserve"> </v>
      </c>
      <c r="YA44" s="43"/>
      <c r="YB44" s="43"/>
      <c r="YC44" s="43"/>
      <c r="YD44" s="91" t="str">
        <f>IF(YB44=0," ",(VLOOKUP(YB44,PROTOKOL!$A$1:$E$29,2,FALSE))*YC44)</f>
        <v xml:space="preserve"> </v>
      </c>
      <c r="YE44" s="175" t="str">
        <f t="shared" si="59"/>
        <v xml:space="preserve"> </v>
      </c>
      <c r="YF44" s="176" t="str">
        <f>IF(YB44=0," ",VLOOKUP(YB44,PROTOKOL!$A:$E,5,FALSE))</f>
        <v xml:space="preserve"> </v>
      </c>
      <c r="YG44" s="212" t="str">
        <f t="shared" si="206"/>
        <v xml:space="preserve"> </v>
      </c>
      <c r="YH44" s="176">
        <f t="shared" si="165"/>
        <v>0</v>
      </c>
      <c r="YI44" s="177" t="str">
        <f t="shared" si="166"/>
        <v xml:space="preserve"> </v>
      </c>
    </row>
    <row r="45" spans="1:659" ht="13.8">
      <c r="A45" s="173">
        <v>8</v>
      </c>
      <c r="B45" s="229"/>
      <c r="C45" s="174" t="str">
        <f>IF(E45=0," ",VLOOKUP(E45,PROTOKOL!$A:$F,6,FALSE))</f>
        <v xml:space="preserve"> </v>
      </c>
      <c r="D45" s="43"/>
      <c r="E45" s="43"/>
      <c r="F45" s="43"/>
      <c r="G45" s="42" t="str">
        <f>IF(E45=0," ",(VLOOKUP(E45,PROTOKOL!$A$1:$E$29,2,FALSE))*F45)</f>
        <v xml:space="preserve"> </v>
      </c>
      <c r="H45" s="175" t="str">
        <f t="shared" si="0"/>
        <v xml:space="preserve"> </v>
      </c>
      <c r="I45" s="212" t="str">
        <f>IF(E45=0," ",VLOOKUP(E45,PROTOKOL!$A:$E,5,FALSE))</f>
        <v xml:space="preserve"> </v>
      </c>
      <c r="J45" s="176" t="s">
        <v>142</v>
      </c>
      <c r="K45" s="177" t="str">
        <f t="shared" si="60"/>
        <v xml:space="preserve"> </v>
      </c>
      <c r="L45" s="217" t="str">
        <f>IF(N45=0," ",VLOOKUP(N45,PROTOKOL!$A:$F,6,FALSE))</f>
        <v xml:space="preserve"> </v>
      </c>
      <c r="M45" s="43"/>
      <c r="N45" s="43"/>
      <c r="O45" s="43"/>
      <c r="P45" s="91" t="str">
        <f>IF(N45=0," ",(VLOOKUP(N45,PROTOKOL!$A$1:$E$29,2,FALSE))*O45)</f>
        <v xml:space="preserve"> </v>
      </c>
      <c r="Q45" s="175" t="str">
        <f t="shared" si="1"/>
        <v xml:space="preserve"> </v>
      </c>
      <c r="R45" s="176" t="str">
        <f>IF(N45=0," ",VLOOKUP(N45,PROTOKOL!$A:$E,5,FALSE))</f>
        <v xml:space="preserve"> </v>
      </c>
      <c r="S45" s="212" t="str">
        <f t="shared" si="61"/>
        <v xml:space="preserve"> </v>
      </c>
      <c r="T45" s="176">
        <f t="shared" si="62"/>
        <v>0</v>
      </c>
      <c r="U45" s="177" t="str">
        <f t="shared" si="63"/>
        <v xml:space="preserve"> </v>
      </c>
      <c r="W45" s="173">
        <v>8</v>
      </c>
      <c r="X45" s="229"/>
      <c r="Y45" s="174" t="str">
        <f>IF(AA45=0," ",VLOOKUP(AA45,PROTOKOL!$A:$F,6,FALSE))</f>
        <v>ÜRÜN KONTROL</v>
      </c>
      <c r="Z45" s="43">
        <v>1</v>
      </c>
      <c r="AA45" s="43">
        <v>20</v>
      </c>
      <c r="AB45" s="43">
        <v>1</v>
      </c>
      <c r="AC45" s="42">
        <f>IF(AA45=0," ",(VLOOKUP(AA45,PROTOKOL!$A$1:$E$29,2,FALSE))*AB45)</f>
        <v>0</v>
      </c>
      <c r="AD45" s="175">
        <f t="shared" si="2"/>
        <v>1</v>
      </c>
      <c r="AE45" s="212" t="e">
        <f>IF(AA45=0," ",VLOOKUP(AA45,PROTOKOL!$A:$E,5,FALSE))</f>
        <v>#DIV/0!</v>
      </c>
      <c r="AF45" s="176" t="s">
        <v>142</v>
      </c>
      <c r="AG45" s="177" t="e">
        <f>IF(AA45=0," ",(AE45*AD45))/7.5*1</f>
        <v>#DIV/0!</v>
      </c>
      <c r="AH45" s="217" t="str">
        <f>IF(AJ45=0," ",VLOOKUP(AJ45,PROTOKOL!$A:$F,6,FALSE))</f>
        <v xml:space="preserve"> </v>
      </c>
      <c r="AI45" s="43"/>
      <c r="AJ45" s="43"/>
      <c r="AK45" s="43"/>
      <c r="AL45" s="91" t="str">
        <f>IF(AJ45=0," ",(VLOOKUP(AJ45,PROTOKOL!$A$1:$E$29,2,FALSE))*AK45)</f>
        <v xml:space="preserve"> </v>
      </c>
      <c r="AM45" s="175" t="str">
        <f t="shared" si="3"/>
        <v xml:space="preserve"> </v>
      </c>
      <c r="AN45" s="176" t="str">
        <f>IF(AJ45=0," ",VLOOKUP(AJ45,PROTOKOL!$A:$E,5,FALSE))</f>
        <v xml:space="preserve"> </v>
      </c>
      <c r="AO45" s="212" t="str">
        <f t="shared" si="180"/>
        <v xml:space="preserve"> </v>
      </c>
      <c r="AP45" s="176">
        <f t="shared" si="65"/>
        <v>0</v>
      </c>
      <c r="AQ45" s="177" t="str">
        <f t="shared" si="66"/>
        <v xml:space="preserve"> </v>
      </c>
      <c r="AS45" s="173">
        <v>8</v>
      </c>
      <c r="AT45" s="229"/>
      <c r="AU45" s="174" t="str">
        <f>IF(AW45=0," ",VLOOKUP(AW45,PROTOKOL!$A:$F,6,FALSE))</f>
        <v xml:space="preserve"> </v>
      </c>
      <c r="AV45" s="43"/>
      <c r="AW45" s="43"/>
      <c r="AX45" s="43"/>
      <c r="AY45" s="42" t="str">
        <f>IF(AW45=0," ",(VLOOKUP(AW45,PROTOKOL!$A$1:$E$29,2,FALSE))*AX45)</f>
        <v xml:space="preserve"> </v>
      </c>
      <c r="AZ45" s="175" t="str">
        <f t="shared" si="4"/>
        <v xml:space="preserve"> </v>
      </c>
      <c r="BA45" s="212" t="str">
        <f>IF(AW45=0," ",VLOOKUP(AW45,PROTOKOL!$A:$E,5,FALSE))</f>
        <v xml:space="preserve"> </v>
      </c>
      <c r="BB45" s="176" t="s">
        <v>142</v>
      </c>
      <c r="BC45" s="177" t="str">
        <f t="shared" si="168"/>
        <v xml:space="preserve"> </v>
      </c>
      <c r="BD45" s="217" t="str">
        <f>IF(BF45=0," ",VLOOKUP(BF45,PROTOKOL!$A:$F,6,FALSE))</f>
        <v xml:space="preserve"> </v>
      </c>
      <c r="BE45" s="43"/>
      <c r="BF45" s="43"/>
      <c r="BG45" s="43"/>
      <c r="BH45" s="91" t="str">
        <f>IF(BF45=0," ",(VLOOKUP(BF45,PROTOKOL!$A$1:$E$29,2,FALSE))*BG45)</f>
        <v xml:space="preserve"> </v>
      </c>
      <c r="BI45" s="175" t="str">
        <f t="shared" si="5"/>
        <v xml:space="preserve"> </v>
      </c>
      <c r="BJ45" s="176" t="str">
        <f>IF(BF45=0," ",VLOOKUP(BF45,PROTOKOL!$A:$E,5,FALSE))</f>
        <v xml:space="preserve"> </v>
      </c>
      <c r="BK45" s="212" t="str">
        <f t="shared" si="181"/>
        <v xml:space="preserve"> </v>
      </c>
      <c r="BL45" s="176">
        <f t="shared" si="67"/>
        <v>0</v>
      </c>
      <c r="BM45" s="177" t="str">
        <f t="shared" si="68"/>
        <v xml:space="preserve"> </v>
      </c>
      <c r="BO45" s="173">
        <v>8</v>
      </c>
      <c r="BP45" s="229"/>
      <c r="BQ45" s="174" t="str">
        <f>IF(BS45=0," ",VLOOKUP(BS45,PROTOKOL!$A:$F,6,FALSE))</f>
        <v>ÜRÜN KONTROL</v>
      </c>
      <c r="BR45" s="43">
        <v>1</v>
      </c>
      <c r="BS45" s="43">
        <v>20</v>
      </c>
      <c r="BT45" s="43">
        <v>2</v>
      </c>
      <c r="BU45" s="42">
        <f>IF(BS45=0," ",(VLOOKUP(BS45,PROTOKOL!$A$1:$E$29,2,FALSE))*BT45)</f>
        <v>0</v>
      </c>
      <c r="BV45" s="175">
        <f t="shared" si="6"/>
        <v>1</v>
      </c>
      <c r="BW45" s="212" t="e">
        <f>IF(BS45=0," ",VLOOKUP(BS45,PROTOKOL!$A:$E,5,FALSE))</f>
        <v>#DIV/0!</v>
      </c>
      <c r="BX45" s="176" t="s">
        <v>142</v>
      </c>
      <c r="BY45" s="177" t="e">
        <f>IF(BS45=0," ",(BW45*BV45))/7.5*2</f>
        <v>#DIV/0!</v>
      </c>
      <c r="BZ45" s="217" t="str">
        <f>IF(CB45=0," ",VLOOKUP(CB45,PROTOKOL!$A:$F,6,FALSE))</f>
        <v xml:space="preserve"> </v>
      </c>
      <c r="CA45" s="43"/>
      <c r="CB45" s="43"/>
      <c r="CC45" s="43"/>
      <c r="CD45" s="91" t="str">
        <f>IF(CB45=0," ",(VLOOKUP(CB45,PROTOKOL!$A$1:$E$29,2,FALSE))*CC45)</f>
        <v xml:space="preserve"> </v>
      </c>
      <c r="CE45" s="175" t="str">
        <f t="shared" si="7"/>
        <v xml:space="preserve"> </v>
      </c>
      <c r="CF45" s="176" t="str">
        <f>IF(CB45=0," ",VLOOKUP(CB45,PROTOKOL!$A:$E,5,FALSE))</f>
        <v xml:space="preserve"> </v>
      </c>
      <c r="CG45" s="212" t="str">
        <f t="shared" si="207"/>
        <v xml:space="preserve"> </v>
      </c>
      <c r="CH45" s="176">
        <f t="shared" si="70"/>
        <v>0</v>
      </c>
      <c r="CI45" s="177" t="str">
        <f t="shared" si="71"/>
        <v xml:space="preserve"> </v>
      </c>
      <c r="CK45" s="173">
        <v>8</v>
      </c>
      <c r="CL45" s="229"/>
      <c r="CM45" s="174" t="str">
        <f>IF(CO45=0," ",VLOOKUP(CO45,PROTOKOL!$A:$F,6,FALSE))</f>
        <v xml:space="preserve"> </v>
      </c>
      <c r="CN45" s="43"/>
      <c r="CO45" s="43"/>
      <c r="CP45" s="43"/>
      <c r="CQ45" s="42" t="str">
        <f>IF(CO45=0," ",(VLOOKUP(CO45,PROTOKOL!$A$1:$E$29,2,FALSE))*CP45)</f>
        <v xml:space="preserve"> </v>
      </c>
      <c r="CR45" s="175" t="str">
        <f t="shared" si="8"/>
        <v xml:space="preserve"> </v>
      </c>
      <c r="CS45" s="212" t="str">
        <f>IF(CO45=0," ",VLOOKUP(CO45,PROTOKOL!$A:$E,5,FALSE))</f>
        <v xml:space="preserve"> </v>
      </c>
      <c r="CT45" s="176" t="s">
        <v>142</v>
      </c>
      <c r="CU45" s="177" t="str">
        <f t="shared" si="171"/>
        <v xml:space="preserve"> </v>
      </c>
      <c r="CV45" s="217" t="str">
        <f>IF(CX45=0," ",VLOOKUP(CX45,PROTOKOL!$A:$F,6,FALSE))</f>
        <v xml:space="preserve"> </v>
      </c>
      <c r="CW45" s="43"/>
      <c r="CX45" s="43"/>
      <c r="CY45" s="43"/>
      <c r="CZ45" s="91" t="str">
        <f>IF(CX45=0," ",(VLOOKUP(CX45,PROTOKOL!$A$1:$E$29,2,FALSE))*CY45)</f>
        <v xml:space="preserve"> </v>
      </c>
      <c r="DA45" s="175" t="str">
        <f t="shared" si="9"/>
        <v xml:space="preserve"> </v>
      </c>
      <c r="DB45" s="176" t="str">
        <f>IF(CX45=0," ",VLOOKUP(CX45,PROTOKOL!$A:$E,5,FALSE))</f>
        <v xml:space="preserve"> </v>
      </c>
      <c r="DC45" s="212" t="str">
        <f t="shared" si="182"/>
        <v xml:space="preserve"> </v>
      </c>
      <c r="DD45" s="176">
        <f t="shared" si="73"/>
        <v>0</v>
      </c>
      <c r="DE45" s="177" t="str">
        <f t="shared" si="74"/>
        <v xml:space="preserve"> </v>
      </c>
      <c r="DG45" s="173">
        <v>8</v>
      </c>
      <c r="DH45" s="229"/>
      <c r="DI45" s="174" t="str">
        <f>IF(DK45=0," ",VLOOKUP(DK45,PROTOKOL!$A:$F,6,FALSE))</f>
        <v xml:space="preserve"> </v>
      </c>
      <c r="DJ45" s="43"/>
      <c r="DK45" s="43"/>
      <c r="DL45" s="43"/>
      <c r="DM45" s="42" t="str">
        <f>IF(DK45=0," ",(VLOOKUP(DK45,PROTOKOL!$A$1:$E$29,2,FALSE))*DL45)</f>
        <v xml:space="preserve"> </v>
      </c>
      <c r="DN45" s="175" t="str">
        <f t="shared" si="10"/>
        <v xml:space="preserve"> </v>
      </c>
      <c r="DO45" s="212" t="str">
        <f>IF(DK45=0," ",VLOOKUP(DK45,PROTOKOL!$A:$E,5,FALSE))</f>
        <v xml:space="preserve"> </v>
      </c>
      <c r="DP45" s="176" t="s">
        <v>142</v>
      </c>
      <c r="DQ45" s="177" t="str">
        <f t="shared" si="75"/>
        <v xml:space="preserve"> </v>
      </c>
      <c r="DR45" s="217" t="str">
        <f>IF(DT45=0," ",VLOOKUP(DT45,PROTOKOL!$A:$F,6,FALSE))</f>
        <v xml:space="preserve"> </v>
      </c>
      <c r="DS45" s="43"/>
      <c r="DT45" s="43"/>
      <c r="DU45" s="43"/>
      <c r="DV45" s="91" t="str">
        <f>IF(DT45=0," ",(VLOOKUP(DT45,PROTOKOL!$A$1:$E$29,2,FALSE))*DU45)</f>
        <v xml:space="preserve"> </v>
      </c>
      <c r="DW45" s="175" t="str">
        <f t="shared" si="11"/>
        <v xml:space="preserve"> </v>
      </c>
      <c r="DX45" s="176" t="str">
        <f>IF(DT45=0," ",VLOOKUP(DT45,PROTOKOL!$A:$E,5,FALSE))</f>
        <v xml:space="preserve"> </v>
      </c>
      <c r="DY45" s="212" t="str">
        <f t="shared" si="183"/>
        <v xml:space="preserve"> </v>
      </c>
      <c r="DZ45" s="176">
        <f t="shared" si="77"/>
        <v>0</v>
      </c>
      <c r="EA45" s="177" t="str">
        <f t="shared" si="78"/>
        <v xml:space="preserve"> </v>
      </c>
      <c r="EC45" s="173">
        <v>8</v>
      </c>
      <c r="ED45" s="229"/>
      <c r="EE45" s="174" t="str">
        <f>IF(EG45=0," ",VLOOKUP(EG45,PROTOKOL!$A:$F,6,FALSE))</f>
        <v xml:space="preserve"> </v>
      </c>
      <c r="EF45" s="43"/>
      <c r="EG45" s="43"/>
      <c r="EH45" s="43"/>
      <c r="EI45" s="42" t="str">
        <f>IF(EG45=0," ",(VLOOKUP(EG45,PROTOKOL!$A$1:$E$29,2,FALSE))*EH45)</f>
        <v xml:space="preserve"> </v>
      </c>
      <c r="EJ45" s="175" t="str">
        <f t="shared" si="12"/>
        <v xml:space="preserve"> </v>
      </c>
      <c r="EK45" s="212" t="str">
        <f>IF(EG45=0," ",VLOOKUP(EG45,PROTOKOL!$A:$E,5,FALSE))</f>
        <v xml:space="preserve"> </v>
      </c>
      <c r="EL45" s="176" t="s">
        <v>142</v>
      </c>
      <c r="EM45" s="177" t="str">
        <f t="shared" si="79"/>
        <v xml:space="preserve"> </v>
      </c>
      <c r="EN45" s="217" t="str">
        <f>IF(EP45=0," ",VLOOKUP(EP45,PROTOKOL!$A:$F,6,FALSE))</f>
        <v xml:space="preserve"> </v>
      </c>
      <c r="EO45" s="43"/>
      <c r="EP45" s="43"/>
      <c r="EQ45" s="43"/>
      <c r="ER45" s="91" t="str">
        <f>IF(EP45=0," ",(VLOOKUP(EP45,PROTOKOL!$A$1:$E$29,2,FALSE))*EQ45)</f>
        <v xml:space="preserve"> </v>
      </c>
      <c r="ES45" s="175" t="str">
        <f t="shared" si="13"/>
        <v xml:space="preserve"> </v>
      </c>
      <c r="ET45" s="176" t="str">
        <f>IF(EP45=0," ",VLOOKUP(EP45,PROTOKOL!$A:$E,5,FALSE))</f>
        <v xml:space="preserve"> </v>
      </c>
      <c r="EU45" s="212" t="str">
        <f t="shared" si="184"/>
        <v xml:space="preserve"> </v>
      </c>
      <c r="EV45" s="176">
        <f t="shared" si="81"/>
        <v>0</v>
      </c>
      <c r="EW45" s="177" t="str">
        <f t="shared" si="82"/>
        <v xml:space="preserve"> </v>
      </c>
      <c r="EY45" s="173">
        <v>8</v>
      </c>
      <c r="EZ45" s="229"/>
      <c r="FA45" s="174" t="str">
        <f>IF(FC45=0," ",VLOOKUP(FC45,PROTOKOL!$A:$F,6,FALSE))</f>
        <v xml:space="preserve"> </v>
      </c>
      <c r="FB45" s="43"/>
      <c r="FC45" s="43"/>
      <c r="FD45" s="43"/>
      <c r="FE45" s="42" t="str">
        <f>IF(FC45=0," ",(VLOOKUP(FC45,PROTOKOL!$A$1:$E$29,2,FALSE))*FD45)</f>
        <v xml:space="preserve"> </v>
      </c>
      <c r="FF45" s="175" t="str">
        <f t="shared" si="14"/>
        <v xml:space="preserve"> </v>
      </c>
      <c r="FG45" s="212" t="str">
        <f>IF(FC45=0," ",VLOOKUP(FC45,PROTOKOL!$A:$E,5,FALSE))</f>
        <v xml:space="preserve"> </v>
      </c>
      <c r="FH45" s="176" t="s">
        <v>142</v>
      </c>
      <c r="FI45" s="177" t="str">
        <f t="shared" si="83"/>
        <v xml:space="preserve"> </v>
      </c>
      <c r="FJ45" s="217" t="str">
        <f>IF(FL45=0," ",VLOOKUP(FL45,PROTOKOL!$A:$F,6,FALSE))</f>
        <v xml:space="preserve"> </v>
      </c>
      <c r="FK45" s="43"/>
      <c r="FL45" s="43"/>
      <c r="FM45" s="43"/>
      <c r="FN45" s="91" t="str">
        <f>IF(FL45=0," ",(VLOOKUP(FL45,PROTOKOL!$A$1:$E$29,2,FALSE))*FM45)</f>
        <v xml:space="preserve"> </v>
      </c>
      <c r="FO45" s="175" t="str">
        <f t="shared" si="15"/>
        <v xml:space="preserve"> </v>
      </c>
      <c r="FP45" s="176" t="str">
        <f>IF(FL45=0," ",VLOOKUP(FL45,PROTOKOL!$A:$E,5,FALSE))</f>
        <v xml:space="preserve"> </v>
      </c>
      <c r="FQ45" s="212" t="str">
        <f t="shared" si="185"/>
        <v xml:space="preserve"> </v>
      </c>
      <c r="FR45" s="176">
        <f t="shared" si="85"/>
        <v>0</v>
      </c>
      <c r="FS45" s="177" t="str">
        <f t="shared" si="86"/>
        <v xml:space="preserve"> </v>
      </c>
      <c r="FU45" s="173">
        <v>8</v>
      </c>
      <c r="FV45" s="229"/>
      <c r="FW45" s="174" t="str">
        <f>IF(FY45=0," ",VLOOKUP(FY45,PROTOKOL!$A:$F,6,FALSE))</f>
        <v xml:space="preserve"> </v>
      </c>
      <c r="FX45" s="43"/>
      <c r="FY45" s="43"/>
      <c r="FZ45" s="43"/>
      <c r="GA45" s="42" t="str">
        <f>IF(FY45=0," ",(VLOOKUP(FY45,PROTOKOL!$A$1:$E$29,2,FALSE))*FZ45)</f>
        <v xml:space="preserve"> </v>
      </c>
      <c r="GB45" s="175" t="str">
        <f t="shared" si="16"/>
        <v xml:space="preserve"> </v>
      </c>
      <c r="GC45" s="212" t="str">
        <f>IF(FY45=0," ",VLOOKUP(FY45,PROTOKOL!$A:$E,5,FALSE))</f>
        <v xml:space="preserve"> </v>
      </c>
      <c r="GD45" s="176" t="s">
        <v>142</v>
      </c>
      <c r="GE45" s="177" t="str">
        <f t="shared" si="87"/>
        <v xml:space="preserve"> </v>
      </c>
      <c r="GF45" s="217" t="str">
        <f>IF(GH45=0," ",VLOOKUP(GH45,PROTOKOL!$A:$F,6,FALSE))</f>
        <v xml:space="preserve"> </v>
      </c>
      <c r="GG45" s="43"/>
      <c r="GH45" s="43"/>
      <c r="GI45" s="43"/>
      <c r="GJ45" s="91" t="str">
        <f>IF(GH45=0," ",(VLOOKUP(GH45,PROTOKOL!$A$1:$E$29,2,FALSE))*GI45)</f>
        <v xml:space="preserve"> </v>
      </c>
      <c r="GK45" s="175" t="str">
        <f t="shared" si="17"/>
        <v xml:space="preserve"> </v>
      </c>
      <c r="GL45" s="176" t="str">
        <f>IF(GH45=0," ",VLOOKUP(GH45,PROTOKOL!$A:$E,5,FALSE))</f>
        <v xml:space="preserve"> </v>
      </c>
      <c r="GM45" s="212" t="str">
        <f t="shared" si="186"/>
        <v xml:space="preserve"> </v>
      </c>
      <c r="GN45" s="176">
        <f t="shared" si="89"/>
        <v>0</v>
      </c>
      <c r="GO45" s="177" t="str">
        <f t="shared" si="90"/>
        <v xml:space="preserve"> </v>
      </c>
      <c r="GQ45" s="173">
        <v>8</v>
      </c>
      <c r="GR45" s="229"/>
      <c r="GS45" s="174" t="str">
        <f>IF(GU45=0," ",VLOOKUP(GU45,PROTOKOL!$A:$F,6,FALSE))</f>
        <v>PERDE KESME SULU SİST.</v>
      </c>
      <c r="GT45" s="43">
        <v>100</v>
      </c>
      <c r="GU45" s="43">
        <v>8</v>
      </c>
      <c r="GV45" s="43">
        <v>5</v>
      </c>
      <c r="GW45" s="42">
        <f>IF(GU45=0," ",(VLOOKUP(GU45,PROTOKOL!$A$1:$E$29,2,FALSE))*GV45)</f>
        <v>65.333333333333329</v>
      </c>
      <c r="GX45" s="175">
        <f t="shared" si="18"/>
        <v>34.666666666666671</v>
      </c>
      <c r="GY45" s="212">
        <f>IF(GU45=0," ",VLOOKUP(GU45,PROTOKOL!$A:$E,5,FALSE))</f>
        <v>0.69150084134615386</v>
      </c>
      <c r="GZ45" s="176" t="s">
        <v>142</v>
      </c>
      <c r="HA45" s="177">
        <f t="shared" si="91"/>
        <v>23.972029166666669</v>
      </c>
      <c r="HB45" s="217" t="str">
        <f>IF(HD45=0," ",VLOOKUP(HD45,PROTOKOL!$A:$F,6,FALSE))</f>
        <v xml:space="preserve"> </v>
      </c>
      <c r="HC45" s="43"/>
      <c r="HD45" s="43"/>
      <c r="HE45" s="43"/>
      <c r="HF45" s="91" t="str">
        <f>IF(HD45=0," ",(VLOOKUP(HD45,PROTOKOL!$A$1:$E$29,2,FALSE))*HE45)</f>
        <v xml:space="preserve"> </v>
      </c>
      <c r="HG45" s="175" t="str">
        <f t="shared" si="19"/>
        <v xml:space="preserve"> </v>
      </c>
      <c r="HH45" s="176" t="str">
        <f>IF(HD45=0," ",VLOOKUP(HD45,PROTOKOL!$A:$E,5,FALSE))</f>
        <v xml:space="preserve"> </v>
      </c>
      <c r="HI45" s="212" t="str">
        <f t="shared" si="187"/>
        <v xml:space="preserve"> </v>
      </c>
      <c r="HJ45" s="176">
        <f t="shared" si="92"/>
        <v>0</v>
      </c>
      <c r="HK45" s="177" t="str">
        <f t="shared" si="93"/>
        <v xml:space="preserve"> </v>
      </c>
      <c r="HM45" s="173">
        <v>8</v>
      </c>
      <c r="HN45" s="229"/>
      <c r="HO45" s="174" t="str">
        <f>IF(HQ45=0," ",VLOOKUP(HQ45,PROTOKOL!$A:$F,6,FALSE))</f>
        <v>TAH.BORU MONTAJ</v>
      </c>
      <c r="HP45" s="43">
        <v>64</v>
      </c>
      <c r="HQ45" s="43">
        <v>3</v>
      </c>
      <c r="HR45" s="43">
        <v>3</v>
      </c>
      <c r="HS45" s="42">
        <f>IF(HQ45=0," ",(VLOOKUP(HQ45,PROTOKOL!$A$1:$E$29,2,FALSE))*HR45)</f>
        <v>39.200000000000003</v>
      </c>
      <c r="HT45" s="175">
        <f t="shared" si="20"/>
        <v>24.799999999999997</v>
      </c>
      <c r="HU45" s="212">
        <f>IF(HQ45=0," ",VLOOKUP(HQ45,PROTOKOL!$A:$E,5,FALSE))</f>
        <v>0.69150084134615386</v>
      </c>
      <c r="HV45" s="176" t="s">
        <v>142</v>
      </c>
      <c r="HW45" s="177">
        <f t="shared" si="94"/>
        <v>17.149220865384613</v>
      </c>
      <c r="HX45" s="217" t="str">
        <f>IF(HZ45=0," ",VLOOKUP(HZ45,PROTOKOL!$A:$F,6,FALSE))</f>
        <v xml:space="preserve"> </v>
      </c>
      <c r="HY45" s="43"/>
      <c r="HZ45" s="43"/>
      <c r="IA45" s="43"/>
      <c r="IB45" s="91" t="str">
        <f>IF(HZ45=0," ",(VLOOKUP(HZ45,PROTOKOL!$A$1:$E$29,2,FALSE))*IA45)</f>
        <v xml:space="preserve"> </v>
      </c>
      <c r="IC45" s="175" t="str">
        <f t="shared" si="21"/>
        <v xml:space="preserve"> </v>
      </c>
      <c r="ID45" s="176" t="str">
        <f>IF(HZ45=0," ",VLOOKUP(HZ45,PROTOKOL!$A:$E,5,FALSE))</f>
        <v xml:space="preserve"> </v>
      </c>
      <c r="IE45" s="212" t="str">
        <f t="shared" si="208"/>
        <v xml:space="preserve"> </v>
      </c>
      <c r="IF45" s="176">
        <f t="shared" si="96"/>
        <v>0</v>
      </c>
      <c r="IG45" s="177" t="str">
        <f t="shared" si="97"/>
        <v xml:space="preserve"> </v>
      </c>
      <c r="II45" s="173">
        <v>8</v>
      </c>
      <c r="IJ45" s="229"/>
      <c r="IK45" s="174" t="str">
        <f>IF(IM45=0," ",VLOOKUP(IM45,PROTOKOL!$A:$F,6,FALSE))</f>
        <v>ÜRÜN KONTROL</v>
      </c>
      <c r="IL45" s="43">
        <v>1</v>
      </c>
      <c r="IM45" s="43">
        <v>20</v>
      </c>
      <c r="IN45" s="43">
        <v>6.5</v>
      </c>
      <c r="IO45" s="42">
        <f>IF(IM45=0," ",(VLOOKUP(IM45,PROTOKOL!$A$1:$E$29,2,FALSE))*IN45)</f>
        <v>0</v>
      </c>
      <c r="IP45" s="175">
        <f t="shared" si="22"/>
        <v>1</v>
      </c>
      <c r="IQ45" s="212" t="e">
        <f>IF(IM45=0," ",VLOOKUP(IM45,PROTOKOL!$A:$E,5,FALSE))</f>
        <v>#DIV/0!</v>
      </c>
      <c r="IR45" s="176" t="s">
        <v>142</v>
      </c>
      <c r="IS45" s="177" t="e">
        <f>IF(IM45=0," ",(IQ45*IP45))/7.5*6.5</f>
        <v>#DIV/0!</v>
      </c>
      <c r="IT45" s="217" t="str">
        <f>IF(IV45=0," ",VLOOKUP(IV45,PROTOKOL!$A:$F,6,FALSE))</f>
        <v xml:space="preserve"> </v>
      </c>
      <c r="IU45" s="43"/>
      <c r="IV45" s="43"/>
      <c r="IW45" s="43"/>
      <c r="IX45" s="91" t="str">
        <f>IF(IV45=0," ",(VLOOKUP(IV45,PROTOKOL!$A$1:$E$29,2,FALSE))*IW45)</f>
        <v xml:space="preserve"> </v>
      </c>
      <c r="IY45" s="175" t="str">
        <f t="shared" si="23"/>
        <v xml:space="preserve"> </v>
      </c>
      <c r="IZ45" s="176" t="str">
        <f>IF(IV45=0," ",VLOOKUP(IV45,PROTOKOL!$A:$E,5,FALSE))</f>
        <v xml:space="preserve"> </v>
      </c>
      <c r="JA45" s="212" t="str">
        <f t="shared" si="188"/>
        <v xml:space="preserve"> </v>
      </c>
      <c r="JB45" s="176">
        <f t="shared" si="100"/>
        <v>0</v>
      </c>
      <c r="JC45" s="177" t="str">
        <f t="shared" si="101"/>
        <v xml:space="preserve"> </v>
      </c>
      <c r="JE45" s="173">
        <v>8</v>
      </c>
      <c r="JF45" s="229"/>
      <c r="JG45" s="174" t="str">
        <f>IF(JI45=0," ",VLOOKUP(JI45,PROTOKOL!$A:$F,6,FALSE))</f>
        <v xml:space="preserve"> </v>
      </c>
      <c r="JH45" s="43"/>
      <c r="JI45" s="43"/>
      <c r="JJ45" s="43"/>
      <c r="JK45" s="42" t="str">
        <f>IF(JI45=0," ",(VLOOKUP(JI45,PROTOKOL!$A$1:$E$29,2,FALSE))*JJ45)</f>
        <v xml:space="preserve"> </v>
      </c>
      <c r="JL45" s="175" t="str">
        <f t="shared" si="24"/>
        <v xml:space="preserve"> </v>
      </c>
      <c r="JM45" s="212" t="str">
        <f>IF(JI45=0," ",VLOOKUP(JI45,PROTOKOL!$A:$E,5,FALSE))</f>
        <v xml:space="preserve"> </v>
      </c>
      <c r="JN45" s="176" t="s">
        <v>142</v>
      </c>
      <c r="JO45" s="177" t="str">
        <f t="shared" si="102"/>
        <v xml:space="preserve"> </v>
      </c>
      <c r="JP45" s="217" t="str">
        <f>IF(JR45=0," ",VLOOKUP(JR45,PROTOKOL!$A:$F,6,FALSE))</f>
        <v xml:space="preserve"> </v>
      </c>
      <c r="JQ45" s="43"/>
      <c r="JR45" s="43"/>
      <c r="JS45" s="43"/>
      <c r="JT45" s="91" t="str">
        <f>IF(JR45=0," ",(VLOOKUP(JR45,PROTOKOL!$A$1:$E$29,2,FALSE))*JS45)</f>
        <v xml:space="preserve"> </v>
      </c>
      <c r="JU45" s="175" t="str">
        <f t="shared" si="25"/>
        <v xml:space="preserve"> </v>
      </c>
      <c r="JV45" s="176" t="str">
        <f>IF(JR45=0," ",VLOOKUP(JR45,PROTOKOL!$A:$E,5,FALSE))</f>
        <v xml:space="preserve"> </v>
      </c>
      <c r="JW45" s="212" t="str">
        <f t="shared" si="189"/>
        <v xml:space="preserve"> </v>
      </c>
      <c r="JX45" s="176">
        <f t="shared" si="104"/>
        <v>0</v>
      </c>
      <c r="JY45" s="177" t="str">
        <f t="shared" si="105"/>
        <v xml:space="preserve"> </v>
      </c>
      <c r="KA45" s="173">
        <v>8</v>
      </c>
      <c r="KB45" s="229"/>
      <c r="KC45" s="174" t="str">
        <f>IF(KE45=0," ",VLOOKUP(KE45,PROTOKOL!$A:$F,6,FALSE))</f>
        <v>KOKU TESTİ</v>
      </c>
      <c r="KD45" s="43">
        <v>1</v>
      </c>
      <c r="KE45" s="43">
        <v>17</v>
      </c>
      <c r="KF45" s="43">
        <v>3</v>
      </c>
      <c r="KG45" s="42">
        <f>IF(KE45=0," ",(VLOOKUP(KE45,PROTOKOL!$A$1:$E$29,2,FALSE))*KF45)</f>
        <v>0</v>
      </c>
      <c r="KH45" s="175">
        <f t="shared" si="26"/>
        <v>1</v>
      </c>
      <c r="KI45" s="212" t="e">
        <f>IF(KE45=0," ",VLOOKUP(KE45,PROTOKOL!$A:$E,5,FALSE))</f>
        <v>#DIV/0!</v>
      </c>
      <c r="KJ45" s="176" t="s">
        <v>142</v>
      </c>
      <c r="KK45" s="177" t="e">
        <f>IF(KE45=0," ",(KI45*KH45))/7.5*3</f>
        <v>#DIV/0!</v>
      </c>
      <c r="KL45" s="217" t="str">
        <f>IF(KN45=0," ",VLOOKUP(KN45,PROTOKOL!$A:$F,6,FALSE))</f>
        <v xml:space="preserve"> </v>
      </c>
      <c r="KM45" s="43"/>
      <c r="KN45" s="43"/>
      <c r="KO45" s="43"/>
      <c r="KP45" s="91" t="str">
        <f>IF(KN45=0," ",(VLOOKUP(KN45,PROTOKOL!$A$1:$E$29,2,FALSE))*KO45)</f>
        <v xml:space="preserve"> </v>
      </c>
      <c r="KQ45" s="175" t="str">
        <f t="shared" si="27"/>
        <v xml:space="preserve"> </v>
      </c>
      <c r="KR45" s="176" t="str">
        <f>IF(KN45=0," ",VLOOKUP(KN45,PROTOKOL!$A:$E,5,FALSE))</f>
        <v xml:space="preserve"> </v>
      </c>
      <c r="KS45" s="212" t="str">
        <f t="shared" si="190"/>
        <v xml:space="preserve"> </v>
      </c>
      <c r="KT45" s="176">
        <f t="shared" si="106"/>
        <v>0</v>
      </c>
      <c r="KU45" s="177" t="str">
        <f t="shared" si="107"/>
        <v xml:space="preserve"> </v>
      </c>
      <c r="KW45" s="173">
        <v>8</v>
      </c>
      <c r="KX45" s="229"/>
      <c r="KY45" s="174" t="str">
        <f>IF(LA45=0," ",VLOOKUP(LA45,PROTOKOL!$A:$F,6,FALSE))</f>
        <v xml:space="preserve"> </v>
      </c>
      <c r="KZ45" s="43"/>
      <c r="LA45" s="43"/>
      <c r="LB45" s="43"/>
      <c r="LC45" s="42" t="str">
        <f>IF(LA45=0," ",(VLOOKUP(LA45,PROTOKOL!$A$1:$E$29,2,FALSE))*LB45)</f>
        <v xml:space="preserve"> </v>
      </c>
      <c r="LD45" s="175" t="str">
        <f t="shared" si="28"/>
        <v xml:space="preserve"> </v>
      </c>
      <c r="LE45" s="212" t="str">
        <f>IF(LA45=0," ",VLOOKUP(LA45,PROTOKOL!$A:$E,5,FALSE))</f>
        <v xml:space="preserve"> </v>
      </c>
      <c r="LF45" s="176" t="s">
        <v>142</v>
      </c>
      <c r="LG45" s="177" t="str">
        <f t="shared" si="108"/>
        <v xml:space="preserve"> </v>
      </c>
      <c r="LH45" s="217" t="str">
        <f>IF(LJ45=0," ",VLOOKUP(LJ45,PROTOKOL!$A:$F,6,FALSE))</f>
        <v xml:space="preserve"> </v>
      </c>
      <c r="LI45" s="43"/>
      <c r="LJ45" s="43"/>
      <c r="LK45" s="43"/>
      <c r="LL45" s="91" t="str">
        <f>IF(LJ45=0," ",(VLOOKUP(LJ45,PROTOKOL!$A$1:$E$29,2,FALSE))*LK45)</f>
        <v xml:space="preserve"> </v>
      </c>
      <c r="LM45" s="175" t="str">
        <f t="shared" si="29"/>
        <v xml:space="preserve"> </v>
      </c>
      <c r="LN45" s="176" t="str">
        <f>IF(LJ45=0," ",VLOOKUP(LJ45,PROTOKOL!$A:$E,5,FALSE))</f>
        <v xml:space="preserve"> </v>
      </c>
      <c r="LO45" s="212" t="str">
        <f t="shared" si="191"/>
        <v xml:space="preserve"> </v>
      </c>
      <c r="LP45" s="176">
        <f t="shared" si="110"/>
        <v>0</v>
      </c>
      <c r="LQ45" s="177" t="str">
        <f t="shared" si="111"/>
        <v xml:space="preserve"> </v>
      </c>
      <c r="LS45" s="173">
        <v>8</v>
      </c>
      <c r="LT45" s="229"/>
      <c r="LU45" s="174" t="str">
        <f>IF(LW45=0," ",VLOOKUP(LW45,PROTOKOL!$A:$F,6,FALSE))</f>
        <v xml:space="preserve"> </v>
      </c>
      <c r="LV45" s="43"/>
      <c r="LW45" s="43"/>
      <c r="LX45" s="43"/>
      <c r="LY45" s="42" t="str">
        <f>IF(LW45=0," ",(VLOOKUP(LW45,PROTOKOL!$A$1:$E$29,2,FALSE))*LX45)</f>
        <v xml:space="preserve"> </v>
      </c>
      <c r="LZ45" s="175" t="str">
        <f t="shared" si="30"/>
        <v xml:space="preserve"> </v>
      </c>
      <c r="MA45" s="212" t="str">
        <f>IF(LW45=0," ",VLOOKUP(LW45,PROTOKOL!$A:$E,5,FALSE))</f>
        <v xml:space="preserve"> </v>
      </c>
      <c r="MB45" s="176" t="s">
        <v>142</v>
      </c>
      <c r="MC45" s="177" t="str">
        <f t="shared" si="175"/>
        <v xml:space="preserve"> </v>
      </c>
      <c r="MD45" s="217" t="str">
        <f>IF(MF45=0," ",VLOOKUP(MF45,PROTOKOL!$A:$F,6,FALSE))</f>
        <v xml:space="preserve"> </v>
      </c>
      <c r="ME45" s="43"/>
      <c r="MF45" s="43"/>
      <c r="MG45" s="43"/>
      <c r="MH45" s="91" t="str">
        <f>IF(MF45=0," ",(VLOOKUP(MF45,PROTOKOL!$A$1:$E$29,2,FALSE))*MG45)</f>
        <v xml:space="preserve"> </v>
      </c>
      <c r="MI45" s="175" t="str">
        <f t="shared" si="31"/>
        <v xml:space="preserve"> </v>
      </c>
      <c r="MJ45" s="176" t="str">
        <f>IF(MF45=0," ",VLOOKUP(MF45,PROTOKOL!$A:$E,5,FALSE))</f>
        <v xml:space="preserve"> </v>
      </c>
      <c r="MK45" s="212" t="str">
        <f t="shared" si="192"/>
        <v xml:space="preserve"> </v>
      </c>
      <c r="ML45" s="176">
        <f t="shared" si="113"/>
        <v>0</v>
      </c>
      <c r="MM45" s="177" t="str">
        <f t="shared" si="114"/>
        <v xml:space="preserve"> </v>
      </c>
      <c r="MO45" s="173">
        <v>8</v>
      </c>
      <c r="MP45" s="229"/>
      <c r="MQ45" s="174" t="str">
        <f>IF(MS45=0," ",VLOOKUP(MS45,PROTOKOL!$A:$F,6,FALSE))</f>
        <v xml:space="preserve"> </v>
      </c>
      <c r="MR45" s="43"/>
      <c r="MS45" s="43"/>
      <c r="MT45" s="43"/>
      <c r="MU45" s="42" t="str">
        <f>IF(MS45=0," ",(VLOOKUP(MS45,PROTOKOL!$A$1:$E$29,2,FALSE))*MT45)</f>
        <v xml:space="preserve"> </v>
      </c>
      <c r="MV45" s="175" t="str">
        <f t="shared" si="32"/>
        <v xml:space="preserve"> </v>
      </c>
      <c r="MW45" s="212" t="str">
        <f>IF(MS45=0," ",VLOOKUP(MS45,PROTOKOL!$A:$E,5,FALSE))</f>
        <v xml:space="preserve"> </v>
      </c>
      <c r="MX45" s="176" t="s">
        <v>142</v>
      </c>
      <c r="MY45" s="177" t="str">
        <f t="shared" si="115"/>
        <v xml:space="preserve"> </v>
      </c>
      <c r="MZ45" s="217" t="str">
        <f>IF(NB45=0," ",VLOOKUP(NB45,PROTOKOL!$A:$F,6,FALSE))</f>
        <v xml:space="preserve"> </v>
      </c>
      <c r="NA45" s="43"/>
      <c r="NB45" s="43"/>
      <c r="NC45" s="43"/>
      <c r="ND45" s="91" t="str">
        <f>IF(NB45=0," ",(VLOOKUP(NB45,PROTOKOL!$A$1:$E$29,2,FALSE))*NC45)</f>
        <v xml:space="preserve"> </v>
      </c>
      <c r="NE45" s="175" t="str">
        <f t="shared" si="33"/>
        <v xml:space="preserve"> </v>
      </c>
      <c r="NF45" s="176" t="str">
        <f>IF(NB45=0," ",VLOOKUP(NB45,PROTOKOL!$A:$E,5,FALSE))</f>
        <v xml:space="preserve"> </v>
      </c>
      <c r="NG45" s="212" t="str">
        <f t="shared" si="193"/>
        <v xml:space="preserve"> </v>
      </c>
      <c r="NH45" s="176">
        <f t="shared" si="117"/>
        <v>0</v>
      </c>
      <c r="NI45" s="177" t="str">
        <f t="shared" si="118"/>
        <v xml:space="preserve"> </v>
      </c>
      <c r="NK45" s="173">
        <v>8</v>
      </c>
      <c r="NL45" s="229"/>
      <c r="NM45" s="174" t="str">
        <f>IF(NO45=0," ",VLOOKUP(NO45,PROTOKOL!$A:$F,6,FALSE))</f>
        <v xml:space="preserve"> </v>
      </c>
      <c r="NN45" s="43"/>
      <c r="NO45" s="43"/>
      <c r="NP45" s="43"/>
      <c r="NQ45" s="42" t="str">
        <f>IF(NO45=0," ",(VLOOKUP(NO45,PROTOKOL!$A$1:$E$29,2,FALSE))*NP45)</f>
        <v xml:space="preserve"> </v>
      </c>
      <c r="NR45" s="175" t="str">
        <f t="shared" si="34"/>
        <v xml:space="preserve"> </v>
      </c>
      <c r="NS45" s="212" t="str">
        <f>IF(NO45=0," ",VLOOKUP(NO45,PROTOKOL!$A:$E,5,FALSE))</f>
        <v xml:space="preserve"> </v>
      </c>
      <c r="NT45" s="176" t="s">
        <v>142</v>
      </c>
      <c r="NU45" s="177" t="str">
        <f t="shared" si="119"/>
        <v xml:space="preserve"> </v>
      </c>
      <c r="NV45" s="217" t="str">
        <f>IF(NX45=0," ",VLOOKUP(NX45,PROTOKOL!$A:$F,6,FALSE))</f>
        <v xml:space="preserve"> </v>
      </c>
      <c r="NW45" s="43"/>
      <c r="NX45" s="43"/>
      <c r="NY45" s="43"/>
      <c r="NZ45" s="91" t="str">
        <f>IF(NX45=0," ",(VLOOKUP(NX45,PROTOKOL!$A$1:$E$29,2,FALSE))*NY45)</f>
        <v xml:space="preserve"> </v>
      </c>
      <c r="OA45" s="175" t="str">
        <f t="shared" si="35"/>
        <v xml:space="preserve"> </v>
      </c>
      <c r="OB45" s="176" t="str">
        <f>IF(NX45=0," ",VLOOKUP(NX45,PROTOKOL!$A:$E,5,FALSE))</f>
        <v xml:space="preserve"> </v>
      </c>
      <c r="OC45" s="212" t="str">
        <f t="shared" si="194"/>
        <v xml:space="preserve"> </v>
      </c>
      <c r="OD45" s="176">
        <f t="shared" si="120"/>
        <v>0</v>
      </c>
      <c r="OE45" s="177" t="str">
        <f t="shared" si="121"/>
        <v xml:space="preserve"> </v>
      </c>
      <c r="OG45" s="173">
        <v>8</v>
      </c>
      <c r="OH45" s="229"/>
      <c r="OI45" s="174" t="str">
        <f>IF(OK45=0," ",VLOOKUP(OK45,PROTOKOL!$A:$F,6,FALSE))</f>
        <v>KOKU TESTİ</v>
      </c>
      <c r="OJ45" s="43">
        <v>1</v>
      </c>
      <c r="OK45" s="43">
        <v>17</v>
      </c>
      <c r="OL45" s="43">
        <v>1</v>
      </c>
      <c r="OM45" s="42">
        <f>IF(OK45=0," ",(VLOOKUP(OK45,PROTOKOL!$A$1:$E$29,2,FALSE))*OL45)</f>
        <v>0</v>
      </c>
      <c r="ON45" s="175">
        <f t="shared" si="36"/>
        <v>1</v>
      </c>
      <c r="OO45" s="212" t="e">
        <f>IF(OK45=0," ",VLOOKUP(OK45,PROTOKOL!$A:$E,5,FALSE))</f>
        <v>#DIV/0!</v>
      </c>
      <c r="OP45" s="176" t="s">
        <v>142</v>
      </c>
      <c r="OQ45" s="177" t="e">
        <f>IF(OK45=0," ",(OO45*ON45))/7.5*1</f>
        <v>#DIV/0!</v>
      </c>
      <c r="OR45" s="217" t="str">
        <f>IF(OT45=0," ",VLOOKUP(OT45,PROTOKOL!$A:$F,6,FALSE))</f>
        <v xml:space="preserve"> </v>
      </c>
      <c r="OS45" s="43"/>
      <c r="OT45" s="43"/>
      <c r="OU45" s="43"/>
      <c r="OV45" s="91" t="str">
        <f>IF(OT45=0," ",(VLOOKUP(OT45,PROTOKOL!$A$1:$E$29,2,FALSE))*OU45)</f>
        <v xml:space="preserve"> </v>
      </c>
      <c r="OW45" s="175" t="str">
        <f t="shared" si="37"/>
        <v xml:space="preserve"> </v>
      </c>
      <c r="OX45" s="176" t="str">
        <f>IF(OT45=0," ",VLOOKUP(OT45,PROTOKOL!$A:$E,5,FALSE))</f>
        <v xml:space="preserve"> </v>
      </c>
      <c r="OY45" s="212" t="str">
        <f t="shared" si="195"/>
        <v xml:space="preserve"> </v>
      </c>
      <c r="OZ45" s="176">
        <f t="shared" si="123"/>
        <v>0</v>
      </c>
      <c r="PA45" s="177" t="str">
        <f t="shared" si="124"/>
        <v xml:space="preserve"> </v>
      </c>
      <c r="PC45" s="173">
        <v>8</v>
      </c>
      <c r="PD45" s="229"/>
      <c r="PE45" s="174" t="str">
        <f>IF(PG45=0," ",VLOOKUP(PG45,PROTOKOL!$A:$F,6,FALSE))</f>
        <v xml:space="preserve"> </v>
      </c>
      <c r="PF45" s="43"/>
      <c r="PG45" s="43"/>
      <c r="PH45" s="43"/>
      <c r="PI45" s="42" t="str">
        <f>IF(PG45=0," ",(VLOOKUP(PG45,PROTOKOL!$A$1:$E$29,2,FALSE))*PH45)</f>
        <v xml:space="preserve"> </v>
      </c>
      <c r="PJ45" s="175" t="str">
        <f t="shared" si="38"/>
        <v xml:space="preserve"> </v>
      </c>
      <c r="PK45" s="212" t="str">
        <f>IF(PG45=0," ",VLOOKUP(PG45,PROTOKOL!$A:$E,5,FALSE))</f>
        <v xml:space="preserve"> </v>
      </c>
      <c r="PL45" s="176" t="s">
        <v>142</v>
      </c>
      <c r="PM45" s="177" t="str">
        <f t="shared" si="178"/>
        <v xml:space="preserve"> </v>
      </c>
      <c r="PN45" s="217" t="str">
        <f>IF(PP45=0," ",VLOOKUP(PP45,PROTOKOL!$A:$F,6,FALSE))</f>
        <v xml:space="preserve"> </v>
      </c>
      <c r="PO45" s="43"/>
      <c r="PP45" s="43"/>
      <c r="PQ45" s="43"/>
      <c r="PR45" s="91" t="str">
        <f>IF(PP45=0," ",(VLOOKUP(PP45,PROTOKOL!$A$1:$E$29,2,FALSE))*PQ45)</f>
        <v xml:space="preserve"> </v>
      </c>
      <c r="PS45" s="175" t="str">
        <f t="shared" si="39"/>
        <v xml:space="preserve"> </v>
      </c>
      <c r="PT45" s="176" t="str">
        <f>IF(PP45=0," ",VLOOKUP(PP45,PROTOKOL!$A:$E,5,FALSE))</f>
        <v xml:space="preserve"> </v>
      </c>
      <c r="PU45" s="212" t="str">
        <f t="shared" si="196"/>
        <v xml:space="preserve"> </v>
      </c>
      <c r="PV45" s="176">
        <f t="shared" si="126"/>
        <v>0</v>
      </c>
      <c r="PW45" s="177" t="str">
        <f t="shared" si="127"/>
        <v xml:space="preserve"> </v>
      </c>
      <c r="PY45" s="173">
        <v>8</v>
      </c>
      <c r="PZ45" s="229"/>
      <c r="QA45" s="174" t="str">
        <f>IF(QC45=0," ",VLOOKUP(QC45,PROTOKOL!$A:$F,6,FALSE))</f>
        <v xml:space="preserve"> </v>
      </c>
      <c r="QB45" s="43"/>
      <c r="QC45" s="43"/>
      <c r="QD45" s="43"/>
      <c r="QE45" s="42" t="str">
        <f>IF(QC45=0," ",(VLOOKUP(QC45,PROTOKOL!$A$1:$E$29,2,FALSE))*QD45)</f>
        <v xml:space="preserve"> </v>
      </c>
      <c r="QF45" s="175" t="str">
        <f t="shared" si="40"/>
        <v xml:space="preserve"> </v>
      </c>
      <c r="QG45" s="212" t="str">
        <f>IF(QC45=0," ",VLOOKUP(QC45,PROTOKOL!$A:$E,5,FALSE))</f>
        <v xml:space="preserve"> </v>
      </c>
      <c r="QH45" s="176" t="s">
        <v>142</v>
      </c>
      <c r="QI45" s="177" t="str">
        <f t="shared" si="128"/>
        <v xml:space="preserve"> </v>
      </c>
      <c r="QJ45" s="217" t="str">
        <f>IF(QL45=0," ",VLOOKUP(QL45,PROTOKOL!$A:$F,6,FALSE))</f>
        <v xml:space="preserve"> </v>
      </c>
      <c r="QK45" s="43"/>
      <c r="QL45" s="43"/>
      <c r="QM45" s="43"/>
      <c r="QN45" s="91" t="str">
        <f>IF(QL45=0," ",(VLOOKUP(QL45,PROTOKOL!$A$1:$E$29,2,FALSE))*QM45)</f>
        <v xml:space="preserve"> </v>
      </c>
      <c r="QO45" s="175" t="str">
        <f t="shared" si="41"/>
        <v xml:space="preserve"> </v>
      </c>
      <c r="QP45" s="176" t="str">
        <f>IF(QL45=0," ",VLOOKUP(QL45,PROTOKOL!$A:$E,5,FALSE))</f>
        <v xml:space="preserve"> </v>
      </c>
      <c r="QQ45" s="212" t="str">
        <f t="shared" si="197"/>
        <v xml:space="preserve"> </v>
      </c>
      <c r="QR45" s="176">
        <f t="shared" si="130"/>
        <v>0</v>
      </c>
      <c r="QS45" s="177" t="str">
        <f t="shared" si="131"/>
        <v xml:space="preserve"> </v>
      </c>
      <c r="QU45" s="173">
        <v>8</v>
      </c>
      <c r="QV45" s="229"/>
      <c r="QW45" s="174" t="str">
        <f>IF(QY45=0," ",VLOOKUP(QY45,PROTOKOL!$A:$F,6,FALSE))</f>
        <v xml:space="preserve"> </v>
      </c>
      <c r="QX45" s="43"/>
      <c r="QY45" s="43"/>
      <c r="QZ45" s="43"/>
      <c r="RA45" s="42" t="str">
        <f>IF(QY45=0," ",(VLOOKUP(QY45,PROTOKOL!$A$1:$E$29,2,FALSE))*QZ45)</f>
        <v xml:space="preserve"> </v>
      </c>
      <c r="RB45" s="175" t="str">
        <f t="shared" si="42"/>
        <v xml:space="preserve"> </v>
      </c>
      <c r="RC45" s="212" t="str">
        <f>IF(QY45=0," ",VLOOKUP(QY45,PROTOKOL!$A:$E,5,FALSE))</f>
        <v xml:space="preserve"> </v>
      </c>
      <c r="RD45" s="176" t="s">
        <v>142</v>
      </c>
      <c r="RE45" s="177" t="str">
        <f t="shared" si="132"/>
        <v xml:space="preserve"> </v>
      </c>
      <c r="RF45" s="217" t="str">
        <f>IF(RH45=0," ",VLOOKUP(RH45,PROTOKOL!$A:$F,6,FALSE))</f>
        <v xml:space="preserve"> </v>
      </c>
      <c r="RG45" s="43"/>
      <c r="RH45" s="43"/>
      <c r="RI45" s="43"/>
      <c r="RJ45" s="91" t="str">
        <f>IF(RH45=0," ",(VLOOKUP(RH45,PROTOKOL!$A$1:$E$29,2,FALSE))*RI45)</f>
        <v xml:space="preserve"> </v>
      </c>
      <c r="RK45" s="175" t="str">
        <f t="shared" si="43"/>
        <v xml:space="preserve"> </v>
      </c>
      <c r="RL45" s="176" t="str">
        <f>IF(RH45=0," ",VLOOKUP(RH45,PROTOKOL!$A:$E,5,FALSE))</f>
        <v xml:space="preserve"> </v>
      </c>
      <c r="RM45" s="212" t="str">
        <f t="shared" si="198"/>
        <v xml:space="preserve"> </v>
      </c>
      <c r="RN45" s="176">
        <f t="shared" si="134"/>
        <v>0</v>
      </c>
      <c r="RO45" s="177" t="str">
        <f t="shared" si="135"/>
        <v xml:space="preserve"> </v>
      </c>
      <c r="RQ45" s="173">
        <v>8</v>
      </c>
      <c r="RR45" s="229"/>
      <c r="RS45" s="174" t="str">
        <f>IF(RU45=0," ",VLOOKUP(RU45,PROTOKOL!$A:$F,6,FALSE))</f>
        <v>ÜRÜN KONTROL</v>
      </c>
      <c r="RT45" s="43">
        <v>1</v>
      </c>
      <c r="RU45" s="43">
        <v>20</v>
      </c>
      <c r="RV45" s="43">
        <v>1</v>
      </c>
      <c r="RW45" s="42">
        <f>IF(RU45=0," ",(VLOOKUP(RU45,PROTOKOL!$A$1:$E$29,2,FALSE))*RV45)</f>
        <v>0</v>
      </c>
      <c r="RX45" s="175">
        <f t="shared" si="44"/>
        <v>1</v>
      </c>
      <c r="RY45" s="212" t="e">
        <f>IF(RU45=0," ",VLOOKUP(RU45,PROTOKOL!$A:$E,5,FALSE))</f>
        <v>#DIV/0!</v>
      </c>
      <c r="RZ45" s="176" t="s">
        <v>142</v>
      </c>
      <c r="SA45" s="177" t="e">
        <f>IF(RU45=0," ",(RY45*RX45))/7.5*1</f>
        <v>#DIV/0!</v>
      </c>
      <c r="SB45" s="217" t="str">
        <f>IF(SD45=0," ",VLOOKUP(SD45,PROTOKOL!$A:$F,6,FALSE))</f>
        <v xml:space="preserve"> </v>
      </c>
      <c r="SC45" s="43"/>
      <c r="SD45" s="43"/>
      <c r="SE45" s="43"/>
      <c r="SF45" s="91" t="str">
        <f>IF(SD45=0," ",(VLOOKUP(SD45,PROTOKOL!$A$1:$E$29,2,FALSE))*SE45)</f>
        <v xml:space="preserve"> </v>
      </c>
      <c r="SG45" s="175" t="str">
        <f t="shared" si="45"/>
        <v xml:space="preserve"> </v>
      </c>
      <c r="SH45" s="176" t="str">
        <f>IF(SD45=0," ",VLOOKUP(SD45,PROTOKOL!$A:$E,5,FALSE))</f>
        <v xml:space="preserve"> </v>
      </c>
      <c r="SI45" s="212" t="str">
        <f t="shared" si="199"/>
        <v xml:space="preserve"> </v>
      </c>
      <c r="SJ45" s="176">
        <f t="shared" si="137"/>
        <v>0</v>
      </c>
      <c r="SK45" s="177" t="str">
        <f t="shared" si="138"/>
        <v xml:space="preserve"> </v>
      </c>
      <c r="SM45" s="173">
        <v>8</v>
      </c>
      <c r="SN45" s="229"/>
      <c r="SO45" s="174" t="str">
        <f>IF(SQ45=0," ",VLOOKUP(SQ45,PROTOKOL!$A:$F,6,FALSE))</f>
        <v xml:space="preserve"> </v>
      </c>
      <c r="SP45" s="43"/>
      <c r="SQ45" s="43"/>
      <c r="SR45" s="43"/>
      <c r="SS45" s="42" t="str">
        <f>IF(SQ45=0," ",(VLOOKUP(SQ45,PROTOKOL!$A$1:$E$29,2,FALSE))*SR45)</f>
        <v xml:space="preserve"> </v>
      </c>
      <c r="ST45" s="175" t="str">
        <f t="shared" si="46"/>
        <v xml:space="preserve"> </v>
      </c>
      <c r="SU45" s="212" t="str">
        <f>IF(SQ45=0," ",VLOOKUP(SQ45,PROTOKOL!$A:$E,5,FALSE))</f>
        <v xml:space="preserve"> </v>
      </c>
      <c r="SV45" s="176" t="s">
        <v>142</v>
      </c>
      <c r="SW45" s="177" t="str">
        <f t="shared" si="139"/>
        <v xml:space="preserve"> </v>
      </c>
      <c r="SX45" s="217" t="str">
        <f>IF(SZ45=0," ",VLOOKUP(SZ45,PROTOKOL!$A:$F,6,FALSE))</f>
        <v xml:space="preserve"> </v>
      </c>
      <c r="SY45" s="43"/>
      <c r="SZ45" s="43"/>
      <c r="TA45" s="43"/>
      <c r="TB45" s="91" t="str">
        <f>IF(SZ45=0," ",(VLOOKUP(SZ45,PROTOKOL!$A$1:$E$29,2,FALSE))*TA45)</f>
        <v xml:space="preserve"> </v>
      </c>
      <c r="TC45" s="175" t="str">
        <f t="shared" si="47"/>
        <v xml:space="preserve"> </v>
      </c>
      <c r="TD45" s="176" t="str">
        <f>IF(SZ45=0," ",VLOOKUP(SZ45,PROTOKOL!$A:$E,5,FALSE))</f>
        <v xml:space="preserve"> </v>
      </c>
      <c r="TE45" s="212" t="str">
        <f t="shared" si="200"/>
        <v xml:space="preserve"> </v>
      </c>
      <c r="TF45" s="176">
        <f t="shared" si="141"/>
        <v>0</v>
      </c>
      <c r="TG45" s="177" t="str">
        <f t="shared" si="142"/>
        <v xml:space="preserve"> </v>
      </c>
      <c r="TI45" s="173">
        <v>8</v>
      </c>
      <c r="TJ45" s="229"/>
      <c r="TK45" s="174" t="str">
        <f>IF(TM45=0," ",VLOOKUP(TM45,PROTOKOL!$A:$F,6,FALSE))</f>
        <v xml:space="preserve"> </v>
      </c>
      <c r="TL45" s="43"/>
      <c r="TM45" s="43"/>
      <c r="TN45" s="43"/>
      <c r="TO45" s="42" t="str">
        <f>IF(TM45=0," ",(VLOOKUP(TM45,PROTOKOL!$A$1:$E$29,2,FALSE))*TN45)</f>
        <v xml:space="preserve"> </v>
      </c>
      <c r="TP45" s="175" t="str">
        <f t="shared" si="48"/>
        <v xml:space="preserve"> </v>
      </c>
      <c r="TQ45" s="212" t="str">
        <f>IF(TM45=0," ",VLOOKUP(TM45,PROTOKOL!$A:$E,5,FALSE))</f>
        <v xml:space="preserve"> </v>
      </c>
      <c r="TR45" s="176" t="s">
        <v>142</v>
      </c>
      <c r="TS45" s="177" t="str">
        <f t="shared" si="143"/>
        <v xml:space="preserve"> </v>
      </c>
      <c r="TT45" s="217" t="str">
        <f>IF(TV45=0," ",VLOOKUP(TV45,PROTOKOL!$A:$F,6,FALSE))</f>
        <v xml:space="preserve"> </v>
      </c>
      <c r="TU45" s="43"/>
      <c r="TV45" s="43"/>
      <c r="TW45" s="43"/>
      <c r="TX45" s="91" t="str">
        <f>IF(TV45=0," ",(VLOOKUP(TV45,PROTOKOL!$A$1:$E$29,2,FALSE))*TW45)</f>
        <v xml:space="preserve"> </v>
      </c>
      <c r="TY45" s="175" t="str">
        <f t="shared" si="49"/>
        <v xml:space="preserve"> </v>
      </c>
      <c r="TZ45" s="176" t="str">
        <f>IF(TV45=0," ",VLOOKUP(TV45,PROTOKOL!$A:$E,5,FALSE))</f>
        <v xml:space="preserve"> </v>
      </c>
      <c r="UA45" s="212" t="str">
        <f t="shared" si="201"/>
        <v xml:space="preserve"> </v>
      </c>
      <c r="UB45" s="176">
        <f t="shared" si="145"/>
        <v>0</v>
      </c>
      <c r="UC45" s="177" t="str">
        <f t="shared" si="146"/>
        <v xml:space="preserve"> </v>
      </c>
      <c r="UE45" s="173">
        <v>8</v>
      </c>
      <c r="UF45" s="229"/>
      <c r="UG45" s="174" t="str">
        <f>IF(UI45=0," ",VLOOKUP(UI45,PROTOKOL!$A:$F,6,FALSE))</f>
        <v xml:space="preserve"> </v>
      </c>
      <c r="UH45" s="43"/>
      <c r="UI45" s="43"/>
      <c r="UJ45" s="43"/>
      <c r="UK45" s="42" t="str">
        <f>IF(UI45=0," ",(VLOOKUP(UI45,PROTOKOL!$A$1:$E$29,2,FALSE))*UJ45)</f>
        <v xml:space="preserve"> </v>
      </c>
      <c r="UL45" s="175" t="str">
        <f t="shared" si="50"/>
        <v xml:space="preserve"> </v>
      </c>
      <c r="UM45" s="212" t="str">
        <f>IF(UI45=0," ",VLOOKUP(UI45,PROTOKOL!$A:$E,5,FALSE))</f>
        <v xml:space="preserve"> </v>
      </c>
      <c r="UN45" s="176" t="s">
        <v>142</v>
      </c>
      <c r="UO45" s="177" t="str">
        <f t="shared" si="147"/>
        <v xml:space="preserve"> </v>
      </c>
      <c r="UP45" s="217" t="str">
        <f>IF(UR45=0," ",VLOOKUP(UR45,PROTOKOL!$A:$F,6,FALSE))</f>
        <v xml:space="preserve"> </v>
      </c>
      <c r="UQ45" s="43"/>
      <c r="UR45" s="43"/>
      <c r="US45" s="43"/>
      <c r="UT45" s="91" t="str">
        <f>IF(UR45=0," ",(VLOOKUP(UR45,PROTOKOL!$A$1:$E$29,2,FALSE))*US45)</f>
        <v xml:space="preserve"> </v>
      </c>
      <c r="UU45" s="175" t="str">
        <f t="shared" si="51"/>
        <v xml:space="preserve"> </v>
      </c>
      <c r="UV45" s="176" t="str">
        <f>IF(UR45=0," ",VLOOKUP(UR45,PROTOKOL!$A:$E,5,FALSE))</f>
        <v xml:space="preserve"> </v>
      </c>
      <c r="UW45" s="212" t="str">
        <f t="shared" si="202"/>
        <v xml:space="preserve"> </v>
      </c>
      <c r="UX45" s="176">
        <f t="shared" si="149"/>
        <v>0</v>
      </c>
      <c r="UY45" s="177" t="str">
        <f t="shared" si="150"/>
        <v xml:space="preserve"> </v>
      </c>
      <c r="VA45" s="173">
        <v>8</v>
      </c>
      <c r="VB45" s="229"/>
      <c r="VC45" s="174" t="str">
        <f>IF(VE45=0," ",VLOOKUP(VE45,PROTOKOL!$A:$F,6,FALSE))</f>
        <v>PERDE KESME SULU SİST.</v>
      </c>
      <c r="VD45" s="43">
        <v>70</v>
      </c>
      <c r="VE45" s="43">
        <v>8</v>
      </c>
      <c r="VF45" s="43">
        <v>3.5</v>
      </c>
      <c r="VG45" s="42">
        <f>IF(VE45=0," ",(VLOOKUP(VE45,PROTOKOL!$A$1:$E$29,2,FALSE))*VF45)</f>
        <v>45.733333333333334</v>
      </c>
      <c r="VH45" s="175">
        <f t="shared" si="52"/>
        <v>24.266666666666666</v>
      </c>
      <c r="VI45" s="212">
        <f>IF(VE45=0," ",VLOOKUP(VE45,PROTOKOL!$A:$E,5,FALSE))</f>
        <v>0.69150084134615386</v>
      </c>
      <c r="VJ45" s="176" t="s">
        <v>142</v>
      </c>
      <c r="VK45" s="177">
        <f t="shared" si="151"/>
        <v>16.780420416666665</v>
      </c>
      <c r="VL45" s="217" t="str">
        <f>IF(VN45=0," ",VLOOKUP(VN45,PROTOKOL!$A:$F,6,FALSE))</f>
        <v xml:space="preserve"> </v>
      </c>
      <c r="VM45" s="43"/>
      <c r="VN45" s="43"/>
      <c r="VO45" s="43"/>
      <c r="VP45" s="91" t="str">
        <f>IF(VN45=0," ",(VLOOKUP(VN45,PROTOKOL!$A$1:$E$29,2,FALSE))*VO45)</f>
        <v xml:space="preserve"> </v>
      </c>
      <c r="VQ45" s="175" t="str">
        <f t="shared" si="53"/>
        <v xml:space="preserve"> </v>
      </c>
      <c r="VR45" s="176" t="str">
        <f>IF(VN45=0," ",VLOOKUP(VN45,PROTOKOL!$A:$E,5,FALSE))</f>
        <v xml:space="preserve"> </v>
      </c>
      <c r="VS45" s="212" t="str">
        <f t="shared" si="203"/>
        <v xml:space="preserve"> </v>
      </c>
      <c r="VT45" s="176">
        <f t="shared" si="153"/>
        <v>0</v>
      </c>
      <c r="VU45" s="177" t="str">
        <f t="shared" si="154"/>
        <v xml:space="preserve"> </v>
      </c>
      <c r="VW45" s="173">
        <v>8</v>
      </c>
      <c r="VX45" s="229"/>
      <c r="VY45" s="174" t="str">
        <f>IF(WA45=0," ",VLOOKUP(WA45,PROTOKOL!$A:$F,6,FALSE))</f>
        <v xml:space="preserve"> </v>
      </c>
      <c r="VZ45" s="43"/>
      <c r="WA45" s="43"/>
      <c r="WB45" s="43"/>
      <c r="WC45" s="42" t="str">
        <f>IF(WA45=0," ",(VLOOKUP(WA45,PROTOKOL!$A$1:$E$29,2,FALSE))*WB45)</f>
        <v xml:space="preserve"> </v>
      </c>
      <c r="WD45" s="175" t="str">
        <f t="shared" si="54"/>
        <v xml:space="preserve"> </v>
      </c>
      <c r="WE45" s="212" t="str">
        <f>IF(WA45=0," ",VLOOKUP(WA45,PROTOKOL!$A:$E,5,FALSE))</f>
        <v xml:space="preserve"> </v>
      </c>
      <c r="WF45" s="176" t="s">
        <v>142</v>
      </c>
      <c r="WG45" s="177" t="str">
        <f t="shared" si="155"/>
        <v xml:space="preserve"> </v>
      </c>
      <c r="WH45" s="217" t="str">
        <f>IF(WJ45=0," ",VLOOKUP(WJ45,PROTOKOL!$A:$F,6,FALSE))</f>
        <v xml:space="preserve"> </v>
      </c>
      <c r="WI45" s="43"/>
      <c r="WJ45" s="43"/>
      <c r="WK45" s="43"/>
      <c r="WL45" s="91" t="str">
        <f>IF(WJ45=0," ",(VLOOKUP(WJ45,PROTOKOL!$A$1:$E$29,2,FALSE))*WK45)</f>
        <v xml:space="preserve"> </v>
      </c>
      <c r="WM45" s="175" t="str">
        <f t="shared" si="55"/>
        <v xml:space="preserve"> </v>
      </c>
      <c r="WN45" s="176" t="str">
        <f>IF(WJ45=0," ",VLOOKUP(WJ45,PROTOKOL!$A:$E,5,FALSE))</f>
        <v xml:space="preserve"> </v>
      </c>
      <c r="WO45" s="212" t="str">
        <f t="shared" si="204"/>
        <v xml:space="preserve"> </v>
      </c>
      <c r="WP45" s="176">
        <f t="shared" si="157"/>
        <v>0</v>
      </c>
      <c r="WQ45" s="177" t="str">
        <f t="shared" si="158"/>
        <v xml:space="preserve"> </v>
      </c>
      <c r="WS45" s="173">
        <v>8</v>
      </c>
      <c r="WT45" s="229"/>
      <c r="WU45" s="174" t="str">
        <f>IF(WW45=0," ",VLOOKUP(WW45,PROTOKOL!$A:$F,6,FALSE))</f>
        <v xml:space="preserve"> </v>
      </c>
      <c r="WV45" s="43"/>
      <c r="WW45" s="43"/>
      <c r="WX45" s="43"/>
      <c r="WY45" s="42" t="str">
        <f>IF(WW45=0," ",(VLOOKUP(WW45,PROTOKOL!$A$1:$E$29,2,FALSE))*WX45)</f>
        <v xml:space="preserve"> </v>
      </c>
      <c r="WZ45" s="175" t="str">
        <f t="shared" si="56"/>
        <v xml:space="preserve"> </v>
      </c>
      <c r="XA45" s="212" t="str">
        <f>IF(WW45=0," ",VLOOKUP(WW45,PROTOKOL!$A:$E,5,FALSE))</f>
        <v xml:space="preserve"> </v>
      </c>
      <c r="XB45" s="176" t="s">
        <v>142</v>
      </c>
      <c r="XC45" s="177" t="str">
        <f t="shared" si="159"/>
        <v xml:space="preserve"> </v>
      </c>
      <c r="XD45" s="217" t="str">
        <f>IF(XF45=0," ",VLOOKUP(XF45,PROTOKOL!$A:$F,6,FALSE))</f>
        <v xml:space="preserve"> </v>
      </c>
      <c r="XE45" s="43"/>
      <c r="XF45" s="43"/>
      <c r="XG45" s="43"/>
      <c r="XH45" s="91" t="str">
        <f>IF(XF45=0," ",(VLOOKUP(XF45,PROTOKOL!$A$1:$E$29,2,FALSE))*XG45)</f>
        <v xml:space="preserve"> </v>
      </c>
      <c r="XI45" s="175" t="str">
        <f t="shared" si="57"/>
        <v xml:space="preserve"> </v>
      </c>
      <c r="XJ45" s="176" t="str">
        <f>IF(XF45=0," ",VLOOKUP(XF45,PROTOKOL!$A:$E,5,FALSE))</f>
        <v xml:space="preserve"> </v>
      </c>
      <c r="XK45" s="212" t="str">
        <f t="shared" si="205"/>
        <v xml:space="preserve"> </v>
      </c>
      <c r="XL45" s="176">
        <f t="shared" si="161"/>
        <v>0</v>
      </c>
      <c r="XM45" s="177" t="str">
        <f t="shared" si="162"/>
        <v xml:space="preserve"> </v>
      </c>
      <c r="XO45" s="173">
        <v>8</v>
      </c>
      <c r="XP45" s="229"/>
      <c r="XQ45" s="174" t="str">
        <f>IF(XS45=0," ",VLOOKUP(XS45,PROTOKOL!$A:$F,6,FALSE))</f>
        <v xml:space="preserve"> </v>
      </c>
      <c r="XR45" s="43"/>
      <c r="XS45" s="43"/>
      <c r="XT45" s="43"/>
      <c r="XU45" s="42" t="str">
        <f>IF(XS45=0," ",(VLOOKUP(XS45,PROTOKOL!$A$1:$E$29,2,FALSE))*XT45)</f>
        <v xml:space="preserve"> </v>
      </c>
      <c r="XV45" s="175" t="str">
        <f t="shared" si="58"/>
        <v xml:space="preserve"> </v>
      </c>
      <c r="XW45" s="212" t="str">
        <f>IF(XS45=0," ",VLOOKUP(XS45,PROTOKOL!$A:$E,5,FALSE))</f>
        <v xml:space="preserve"> </v>
      </c>
      <c r="XX45" s="176" t="s">
        <v>142</v>
      </c>
      <c r="XY45" s="177" t="str">
        <f t="shared" si="163"/>
        <v xml:space="preserve"> </v>
      </c>
      <c r="XZ45" s="217" t="str">
        <f>IF(YB45=0," ",VLOOKUP(YB45,PROTOKOL!$A:$F,6,FALSE))</f>
        <v xml:space="preserve"> </v>
      </c>
      <c r="YA45" s="43"/>
      <c r="YB45" s="43"/>
      <c r="YC45" s="43"/>
      <c r="YD45" s="91" t="str">
        <f>IF(YB45=0," ",(VLOOKUP(YB45,PROTOKOL!$A$1:$E$29,2,FALSE))*YC45)</f>
        <v xml:space="preserve"> </v>
      </c>
      <c r="YE45" s="175" t="str">
        <f t="shared" si="59"/>
        <v xml:space="preserve"> </v>
      </c>
      <c r="YF45" s="176" t="str">
        <f>IF(YB45=0," ",VLOOKUP(YB45,PROTOKOL!$A:$E,5,FALSE))</f>
        <v xml:space="preserve"> </v>
      </c>
      <c r="YG45" s="212" t="str">
        <f t="shared" si="206"/>
        <v xml:space="preserve"> </v>
      </c>
      <c r="YH45" s="176">
        <f t="shared" si="165"/>
        <v>0</v>
      </c>
      <c r="YI45" s="177" t="str">
        <f t="shared" si="166"/>
        <v xml:space="preserve"> </v>
      </c>
    </row>
    <row r="46" spans="1:659" ht="13.8">
      <c r="A46" s="173">
        <v>8</v>
      </c>
      <c r="B46" s="230"/>
      <c r="C46" s="174" t="str">
        <f>IF(E46=0," ",VLOOKUP(E46,PROTOKOL!$A:$F,6,FALSE))</f>
        <v xml:space="preserve"> </v>
      </c>
      <c r="D46" s="43"/>
      <c r="E46" s="43"/>
      <c r="F46" s="43"/>
      <c r="G46" s="42" t="str">
        <f>IF(E46=0," ",(VLOOKUP(E46,PROTOKOL!$A$1:$E$29,2,FALSE))*F46)</f>
        <v xml:space="preserve"> </v>
      </c>
      <c r="H46" s="175" t="str">
        <f t="shared" si="0"/>
        <v xml:space="preserve"> </v>
      </c>
      <c r="I46" s="212" t="str">
        <f>IF(E46=0," ",VLOOKUP(E46,PROTOKOL!$A:$E,5,FALSE))</f>
        <v xml:space="preserve"> </v>
      </c>
      <c r="J46" s="176" t="s">
        <v>142</v>
      </c>
      <c r="K46" s="177" t="str">
        <f t="shared" si="60"/>
        <v xml:space="preserve"> </v>
      </c>
      <c r="L46" s="217" t="str">
        <f>IF(N46=0," ",VLOOKUP(N46,PROTOKOL!$A:$F,6,FALSE))</f>
        <v xml:space="preserve"> </v>
      </c>
      <c r="M46" s="43"/>
      <c r="N46" s="43"/>
      <c r="O46" s="43"/>
      <c r="P46" s="91" t="str">
        <f>IF(N46=0," ",(VLOOKUP(N46,PROTOKOL!$A$1:$E$29,2,FALSE))*O46)</f>
        <v xml:space="preserve"> </v>
      </c>
      <c r="Q46" s="175" t="str">
        <f t="shared" si="1"/>
        <v xml:space="preserve"> </v>
      </c>
      <c r="R46" s="176" t="str">
        <f>IF(N46=0," ",VLOOKUP(N46,PROTOKOL!$A:$E,5,FALSE))</f>
        <v xml:space="preserve"> </v>
      </c>
      <c r="S46" s="212" t="str">
        <f t="shared" si="61"/>
        <v xml:space="preserve"> </v>
      </c>
      <c r="T46" s="176">
        <f t="shared" si="62"/>
        <v>0</v>
      </c>
      <c r="U46" s="177" t="str">
        <f t="shared" si="63"/>
        <v xml:space="preserve"> </v>
      </c>
      <c r="W46" s="173">
        <v>8</v>
      </c>
      <c r="X46" s="230"/>
      <c r="Y46" s="174" t="str">
        <f>IF(AA46=0," ",VLOOKUP(AA46,PROTOKOL!$A:$F,6,FALSE))</f>
        <v xml:space="preserve"> </v>
      </c>
      <c r="Z46" s="43"/>
      <c r="AA46" s="43"/>
      <c r="AB46" s="43"/>
      <c r="AC46" s="42" t="str">
        <f>IF(AA46=0," ",(VLOOKUP(AA46,PROTOKOL!$A$1:$E$29,2,FALSE))*AB46)</f>
        <v xml:space="preserve"> </v>
      </c>
      <c r="AD46" s="175" t="str">
        <f t="shared" si="2"/>
        <v xml:space="preserve"> </v>
      </c>
      <c r="AE46" s="212" t="str">
        <f>IF(AA46=0," ",VLOOKUP(AA46,PROTOKOL!$A:$E,5,FALSE))</f>
        <v xml:space="preserve"> </v>
      </c>
      <c r="AF46" s="176" t="s">
        <v>142</v>
      </c>
      <c r="AG46" s="177" t="str">
        <f t="shared" si="167"/>
        <v xml:space="preserve"> </v>
      </c>
      <c r="AH46" s="217" t="str">
        <f>IF(AJ46=0," ",VLOOKUP(AJ46,PROTOKOL!$A:$F,6,FALSE))</f>
        <v xml:space="preserve"> </v>
      </c>
      <c r="AI46" s="43"/>
      <c r="AJ46" s="43"/>
      <c r="AK46" s="43"/>
      <c r="AL46" s="91" t="str">
        <f>IF(AJ46=0," ",(VLOOKUP(AJ46,PROTOKOL!$A$1:$E$29,2,FALSE))*AK46)</f>
        <v xml:space="preserve"> </v>
      </c>
      <c r="AM46" s="175" t="str">
        <f t="shared" si="3"/>
        <v xml:space="preserve"> </v>
      </c>
      <c r="AN46" s="176" t="str">
        <f>IF(AJ46=0," ",VLOOKUP(AJ46,PROTOKOL!$A:$E,5,FALSE))</f>
        <v xml:space="preserve"> </v>
      </c>
      <c r="AO46" s="212" t="str">
        <f t="shared" si="180"/>
        <v xml:space="preserve"> </v>
      </c>
      <c r="AP46" s="176">
        <f t="shared" si="65"/>
        <v>0</v>
      </c>
      <c r="AQ46" s="177" t="str">
        <f t="shared" si="66"/>
        <v xml:space="preserve"> </v>
      </c>
      <c r="AS46" s="173">
        <v>8</v>
      </c>
      <c r="AT46" s="230"/>
      <c r="AU46" s="174" t="str">
        <f>IF(AW46=0," ",VLOOKUP(AW46,PROTOKOL!$A:$F,6,FALSE))</f>
        <v xml:space="preserve"> </v>
      </c>
      <c r="AV46" s="43"/>
      <c r="AW46" s="43"/>
      <c r="AX46" s="43"/>
      <c r="AY46" s="42" t="str">
        <f>IF(AW46=0," ",(VLOOKUP(AW46,PROTOKOL!$A$1:$E$29,2,FALSE))*AX46)</f>
        <v xml:space="preserve"> </v>
      </c>
      <c r="AZ46" s="175" t="str">
        <f t="shared" si="4"/>
        <v xml:space="preserve"> </v>
      </c>
      <c r="BA46" s="212" t="str">
        <f>IF(AW46=0," ",VLOOKUP(AW46,PROTOKOL!$A:$E,5,FALSE))</f>
        <v xml:space="preserve"> </v>
      </c>
      <c r="BB46" s="176" t="s">
        <v>142</v>
      </c>
      <c r="BC46" s="177" t="str">
        <f t="shared" si="168"/>
        <v xml:space="preserve"> </v>
      </c>
      <c r="BD46" s="217" t="str">
        <f>IF(BF46=0," ",VLOOKUP(BF46,PROTOKOL!$A:$F,6,FALSE))</f>
        <v xml:space="preserve"> </v>
      </c>
      <c r="BE46" s="43"/>
      <c r="BF46" s="43"/>
      <c r="BG46" s="43"/>
      <c r="BH46" s="91" t="str">
        <f>IF(BF46=0," ",(VLOOKUP(BF46,PROTOKOL!$A$1:$E$29,2,FALSE))*BG46)</f>
        <v xml:space="preserve"> </v>
      </c>
      <c r="BI46" s="175" t="str">
        <f t="shared" si="5"/>
        <v xml:space="preserve"> </v>
      </c>
      <c r="BJ46" s="176" t="str">
        <f>IF(BF46=0," ",VLOOKUP(BF46,PROTOKOL!$A:$E,5,FALSE))</f>
        <v xml:space="preserve"> </v>
      </c>
      <c r="BK46" s="212" t="str">
        <f t="shared" si="181"/>
        <v xml:space="preserve"> </v>
      </c>
      <c r="BL46" s="176">
        <f t="shared" si="67"/>
        <v>0</v>
      </c>
      <c r="BM46" s="177" t="str">
        <f t="shared" si="68"/>
        <v xml:space="preserve"> </v>
      </c>
      <c r="BO46" s="173">
        <v>8</v>
      </c>
      <c r="BP46" s="230"/>
      <c r="BQ46" s="174" t="str">
        <f>IF(BS46=0," ",VLOOKUP(BS46,PROTOKOL!$A:$F,6,FALSE))</f>
        <v xml:space="preserve"> </v>
      </c>
      <c r="BR46" s="43"/>
      <c r="BS46" s="43"/>
      <c r="BT46" s="43"/>
      <c r="BU46" s="42" t="str">
        <f>IF(BS46=0," ",(VLOOKUP(BS46,PROTOKOL!$A$1:$E$29,2,FALSE))*BT46)</f>
        <v xml:space="preserve"> </v>
      </c>
      <c r="BV46" s="175" t="str">
        <f t="shared" si="6"/>
        <v xml:space="preserve"> </v>
      </c>
      <c r="BW46" s="212" t="str">
        <f>IF(BS46=0," ",VLOOKUP(BS46,PROTOKOL!$A:$E,5,FALSE))</f>
        <v xml:space="preserve"> </v>
      </c>
      <c r="BX46" s="176" t="s">
        <v>142</v>
      </c>
      <c r="BY46" s="177" t="str">
        <f t="shared" si="170"/>
        <v xml:space="preserve"> </v>
      </c>
      <c r="BZ46" s="217" t="str">
        <f>IF(CB46=0," ",VLOOKUP(CB46,PROTOKOL!$A:$F,6,FALSE))</f>
        <v xml:space="preserve"> </v>
      </c>
      <c r="CA46" s="43"/>
      <c r="CB46" s="43"/>
      <c r="CC46" s="43"/>
      <c r="CD46" s="91" t="str">
        <f>IF(CB46=0," ",(VLOOKUP(CB46,PROTOKOL!$A$1:$E$29,2,FALSE))*CC46)</f>
        <v xml:space="preserve"> </v>
      </c>
      <c r="CE46" s="175" t="str">
        <f t="shared" si="7"/>
        <v xml:space="preserve"> </v>
      </c>
      <c r="CF46" s="176" t="str">
        <f>IF(CB46=0," ",VLOOKUP(CB46,PROTOKOL!$A:$E,5,FALSE))</f>
        <v xml:space="preserve"> </v>
      </c>
      <c r="CG46" s="212" t="str">
        <f t="shared" si="207"/>
        <v xml:space="preserve"> </v>
      </c>
      <c r="CH46" s="176">
        <f t="shared" si="70"/>
        <v>0</v>
      </c>
      <c r="CI46" s="177" t="str">
        <f t="shared" si="71"/>
        <v xml:space="preserve"> </v>
      </c>
      <c r="CK46" s="173">
        <v>8</v>
      </c>
      <c r="CL46" s="230"/>
      <c r="CM46" s="174" t="str">
        <f>IF(CO46=0," ",VLOOKUP(CO46,PROTOKOL!$A:$F,6,FALSE))</f>
        <v xml:space="preserve"> </v>
      </c>
      <c r="CN46" s="43"/>
      <c r="CO46" s="43"/>
      <c r="CP46" s="43"/>
      <c r="CQ46" s="42" t="str">
        <f>IF(CO46=0," ",(VLOOKUP(CO46,PROTOKOL!$A$1:$E$29,2,FALSE))*CP46)</f>
        <v xml:space="preserve"> </v>
      </c>
      <c r="CR46" s="175" t="str">
        <f t="shared" si="8"/>
        <v xml:space="preserve"> </v>
      </c>
      <c r="CS46" s="212" t="str">
        <f>IF(CO46=0," ",VLOOKUP(CO46,PROTOKOL!$A:$E,5,FALSE))</f>
        <v xml:space="preserve"> </v>
      </c>
      <c r="CT46" s="176" t="s">
        <v>142</v>
      </c>
      <c r="CU46" s="177" t="str">
        <f t="shared" si="171"/>
        <v xml:space="preserve"> </v>
      </c>
      <c r="CV46" s="217" t="str">
        <f>IF(CX46=0," ",VLOOKUP(CX46,PROTOKOL!$A:$F,6,FALSE))</f>
        <v xml:space="preserve"> </v>
      </c>
      <c r="CW46" s="43"/>
      <c r="CX46" s="43"/>
      <c r="CY46" s="43"/>
      <c r="CZ46" s="91" t="str">
        <f>IF(CX46=0," ",(VLOOKUP(CX46,PROTOKOL!$A$1:$E$29,2,FALSE))*CY46)</f>
        <v xml:space="preserve"> </v>
      </c>
      <c r="DA46" s="175" t="str">
        <f t="shared" si="9"/>
        <v xml:space="preserve"> </v>
      </c>
      <c r="DB46" s="176" t="str">
        <f>IF(CX46=0," ",VLOOKUP(CX46,PROTOKOL!$A:$E,5,FALSE))</f>
        <v xml:space="preserve"> </v>
      </c>
      <c r="DC46" s="212" t="str">
        <f t="shared" si="182"/>
        <v xml:space="preserve"> </v>
      </c>
      <c r="DD46" s="176">
        <f t="shared" si="73"/>
        <v>0</v>
      </c>
      <c r="DE46" s="177" t="str">
        <f t="shared" si="74"/>
        <v xml:space="preserve"> </v>
      </c>
      <c r="DG46" s="173">
        <v>8</v>
      </c>
      <c r="DH46" s="230"/>
      <c r="DI46" s="174" t="str">
        <f>IF(DK46=0," ",VLOOKUP(DK46,PROTOKOL!$A:$F,6,FALSE))</f>
        <v xml:space="preserve"> </v>
      </c>
      <c r="DJ46" s="43"/>
      <c r="DK46" s="43"/>
      <c r="DL46" s="43"/>
      <c r="DM46" s="42" t="str">
        <f>IF(DK46=0," ",(VLOOKUP(DK46,PROTOKOL!$A$1:$E$29,2,FALSE))*DL46)</f>
        <v xml:space="preserve"> </v>
      </c>
      <c r="DN46" s="175" t="str">
        <f t="shared" si="10"/>
        <v xml:space="preserve"> </v>
      </c>
      <c r="DO46" s="212" t="str">
        <f>IF(DK46=0," ",VLOOKUP(DK46,PROTOKOL!$A:$E,5,FALSE))</f>
        <v xml:space="preserve"> </v>
      </c>
      <c r="DP46" s="176" t="s">
        <v>142</v>
      </c>
      <c r="DQ46" s="177" t="str">
        <f t="shared" si="75"/>
        <v xml:space="preserve"> </v>
      </c>
      <c r="DR46" s="217" t="str">
        <f>IF(DT46=0," ",VLOOKUP(DT46,PROTOKOL!$A:$F,6,FALSE))</f>
        <v xml:space="preserve"> </v>
      </c>
      <c r="DS46" s="43"/>
      <c r="DT46" s="43"/>
      <c r="DU46" s="43"/>
      <c r="DV46" s="91" t="str">
        <f>IF(DT46=0," ",(VLOOKUP(DT46,PROTOKOL!$A$1:$E$29,2,FALSE))*DU46)</f>
        <v xml:space="preserve"> </v>
      </c>
      <c r="DW46" s="175" t="str">
        <f t="shared" si="11"/>
        <v xml:space="preserve"> </v>
      </c>
      <c r="DX46" s="176" t="str">
        <f>IF(DT46=0," ",VLOOKUP(DT46,PROTOKOL!$A:$E,5,FALSE))</f>
        <v xml:space="preserve"> </v>
      </c>
      <c r="DY46" s="212" t="str">
        <f t="shared" si="183"/>
        <v xml:space="preserve"> </v>
      </c>
      <c r="DZ46" s="176">
        <f t="shared" si="77"/>
        <v>0</v>
      </c>
      <c r="EA46" s="177" t="str">
        <f t="shared" si="78"/>
        <v xml:space="preserve"> </v>
      </c>
      <c r="EC46" s="173">
        <v>8</v>
      </c>
      <c r="ED46" s="230"/>
      <c r="EE46" s="174" t="str">
        <f>IF(EG46=0," ",VLOOKUP(EG46,PROTOKOL!$A:$F,6,FALSE))</f>
        <v xml:space="preserve"> </v>
      </c>
      <c r="EF46" s="43"/>
      <c r="EG46" s="43"/>
      <c r="EH46" s="43"/>
      <c r="EI46" s="42" t="str">
        <f>IF(EG46=0," ",(VLOOKUP(EG46,PROTOKOL!$A$1:$E$29,2,FALSE))*EH46)</f>
        <v xml:space="preserve"> </v>
      </c>
      <c r="EJ46" s="175" t="str">
        <f t="shared" si="12"/>
        <v xml:space="preserve"> </v>
      </c>
      <c r="EK46" s="212" t="str">
        <f>IF(EG46=0," ",VLOOKUP(EG46,PROTOKOL!$A:$E,5,FALSE))</f>
        <v xml:space="preserve"> </v>
      </c>
      <c r="EL46" s="176" t="s">
        <v>142</v>
      </c>
      <c r="EM46" s="177" t="str">
        <f t="shared" si="79"/>
        <v xml:space="preserve"> </v>
      </c>
      <c r="EN46" s="217" t="str">
        <f>IF(EP46=0," ",VLOOKUP(EP46,PROTOKOL!$A:$F,6,FALSE))</f>
        <v xml:space="preserve"> </v>
      </c>
      <c r="EO46" s="43"/>
      <c r="EP46" s="43"/>
      <c r="EQ46" s="43"/>
      <c r="ER46" s="91" t="str">
        <f>IF(EP46=0," ",(VLOOKUP(EP46,PROTOKOL!$A$1:$E$29,2,FALSE))*EQ46)</f>
        <v xml:space="preserve"> </v>
      </c>
      <c r="ES46" s="175" t="str">
        <f t="shared" si="13"/>
        <v xml:space="preserve"> </v>
      </c>
      <c r="ET46" s="176" t="str">
        <f>IF(EP46=0," ",VLOOKUP(EP46,PROTOKOL!$A:$E,5,FALSE))</f>
        <v xml:space="preserve"> </v>
      </c>
      <c r="EU46" s="212" t="str">
        <f t="shared" si="184"/>
        <v xml:space="preserve"> </v>
      </c>
      <c r="EV46" s="176">
        <f t="shared" si="81"/>
        <v>0</v>
      </c>
      <c r="EW46" s="177" t="str">
        <f t="shared" si="82"/>
        <v xml:space="preserve"> </v>
      </c>
      <c r="EY46" s="173">
        <v>8</v>
      </c>
      <c r="EZ46" s="230"/>
      <c r="FA46" s="174" t="str">
        <f>IF(FC46=0," ",VLOOKUP(FC46,PROTOKOL!$A:$F,6,FALSE))</f>
        <v xml:space="preserve"> </v>
      </c>
      <c r="FB46" s="43"/>
      <c r="FC46" s="43"/>
      <c r="FD46" s="43"/>
      <c r="FE46" s="42" t="str">
        <f>IF(FC46=0," ",(VLOOKUP(FC46,PROTOKOL!$A$1:$E$29,2,FALSE))*FD46)</f>
        <v xml:space="preserve"> </v>
      </c>
      <c r="FF46" s="175" t="str">
        <f t="shared" si="14"/>
        <v xml:space="preserve"> </v>
      </c>
      <c r="FG46" s="212" t="str">
        <f>IF(FC46=0," ",VLOOKUP(FC46,PROTOKOL!$A:$E,5,FALSE))</f>
        <v xml:space="preserve"> </v>
      </c>
      <c r="FH46" s="176" t="s">
        <v>142</v>
      </c>
      <c r="FI46" s="177" t="str">
        <f t="shared" si="83"/>
        <v xml:space="preserve"> </v>
      </c>
      <c r="FJ46" s="217" t="str">
        <f>IF(FL46=0," ",VLOOKUP(FL46,PROTOKOL!$A:$F,6,FALSE))</f>
        <v xml:space="preserve"> </v>
      </c>
      <c r="FK46" s="43"/>
      <c r="FL46" s="43"/>
      <c r="FM46" s="43"/>
      <c r="FN46" s="91" t="str">
        <f>IF(FL46=0," ",(VLOOKUP(FL46,PROTOKOL!$A$1:$E$29,2,FALSE))*FM46)</f>
        <v xml:space="preserve"> </v>
      </c>
      <c r="FO46" s="175" t="str">
        <f t="shared" si="15"/>
        <v xml:space="preserve"> </v>
      </c>
      <c r="FP46" s="176" t="str">
        <f>IF(FL46=0," ",VLOOKUP(FL46,PROTOKOL!$A:$E,5,FALSE))</f>
        <v xml:space="preserve"> </v>
      </c>
      <c r="FQ46" s="212" t="str">
        <f t="shared" si="185"/>
        <v xml:space="preserve"> </v>
      </c>
      <c r="FR46" s="176">
        <f t="shared" si="85"/>
        <v>0</v>
      </c>
      <c r="FS46" s="177" t="str">
        <f t="shared" si="86"/>
        <v xml:space="preserve"> </v>
      </c>
      <c r="FU46" s="173">
        <v>8</v>
      </c>
      <c r="FV46" s="230"/>
      <c r="FW46" s="174" t="str">
        <f>IF(FY46=0," ",VLOOKUP(FY46,PROTOKOL!$A:$F,6,FALSE))</f>
        <v xml:space="preserve"> </v>
      </c>
      <c r="FX46" s="43"/>
      <c r="FY46" s="43"/>
      <c r="FZ46" s="43"/>
      <c r="GA46" s="42" t="str">
        <f>IF(FY46=0," ",(VLOOKUP(FY46,PROTOKOL!$A$1:$E$29,2,FALSE))*FZ46)</f>
        <v xml:space="preserve"> </v>
      </c>
      <c r="GB46" s="175" t="str">
        <f t="shared" si="16"/>
        <v xml:space="preserve"> </v>
      </c>
      <c r="GC46" s="212" t="str">
        <f>IF(FY46=0," ",VLOOKUP(FY46,PROTOKOL!$A:$E,5,FALSE))</f>
        <v xml:space="preserve"> </v>
      </c>
      <c r="GD46" s="176" t="s">
        <v>142</v>
      </c>
      <c r="GE46" s="177" t="str">
        <f t="shared" si="87"/>
        <v xml:space="preserve"> </v>
      </c>
      <c r="GF46" s="217" t="str">
        <f>IF(GH46=0," ",VLOOKUP(GH46,PROTOKOL!$A:$F,6,FALSE))</f>
        <v xml:space="preserve"> </v>
      </c>
      <c r="GG46" s="43"/>
      <c r="GH46" s="43"/>
      <c r="GI46" s="43"/>
      <c r="GJ46" s="91" t="str">
        <f>IF(GH46=0," ",(VLOOKUP(GH46,PROTOKOL!$A$1:$E$29,2,FALSE))*GI46)</f>
        <v xml:space="preserve"> </v>
      </c>
      <c r="GK46" s="175" t="str">
        <f t="shared" si="17"/>
        <v xml:space="preserve"> </v>
      </c>
      <c r="GL46" s="176" t="str">
        <f>IF(GH46=0," ",VLOOKUP(GH46,PROTOKOL!$A:$E,5,FALSE))</f>
        <v xml:space="preserve"> </v>
      </c>
      <c r="GM46" s="212" t="str">
        <f t="shared" si="186"/>
        <v xml:space="preserve"> </v>
      </c>
      <c r="GN46" s="176">
        <f t="shared" si="89"/>
        <v>0</v>
      </c>
      <c r="GO46" s="177" t="str">
        <f t="shared" si="90"/>
        <v xml:space="preserve"> </v>
      </c>
      <c r="GQ46" s="173">
        <v>8</v>
      </c>
      <c r="GR46" s="230"/>
      <c r="GS46" s="174" t="str">
        <f>IF(GU46=0," ",VLOOKUP(GU46,PROTOKOL!$A:$F,6,FALSE))</f>
        <v>ÜRÜN KONTROL</v>
      </c>
      <c r="GT46" s="43">
        <v>1</v>
      </c>
      <c r="GU46" s="43">
        <v>20</v>
      </c>
      <c r="GV46" s="43">
        <v>1</v>
      </c>
      <c r="GW46" s="42">
        <f>IF(GU46=0," ",(VLOOKUP(GU46,PROTOKOL!$A$1:$E$29,2,FALSE))*GV46)</f>
        <v>0</v>
      </c>
      <c r="GX46" s="175">
        <f t="shared" si="18"/>
        <v>1</v>
      </c>
      <c r="GY46" s="212" t="e">
        <f>IF(GU46=0," ",VLOOKUP(GU46,PROTOKOL!$A:$E,5,FALSE))</f>
        <v>#DIV/0!</v>
      </c>
      <c r="GZ46" s="176" t="s">
        <v>142</v>
      </c>
      <c r="HA46" s="177" t="e">
        <f>IF(GU46=0," ",(GY46*GX46))/7.5*1</f>
        <v>#DIV/0!</v>
      </c>
      <c r="HB46" s="217" t="str">
        <f>IF(HD46=0," ",VLOOKUP(HD46,PROTOKOL!$A:$F,6,FALSE))</f>
        <v xml:space="preserve"> </v>
      </c>
      <c r="HC46" s="43"/>
      <c r="HD46" s="43"/>
      <c r="HE46" s="43"/>
      <c r="HF46" s="91" t="str">
        <f>IF(HD46=0," ",(VLOOKUP(HD46,PROTOKOL!$A$1:$E$29,2,FALSE))*HE46)</f>
        <v xml:space="preserve"> </v>
      </c>
      <c r="HG46" s="175" t="str">
        <f t="shared" si="19"/>
        <v xml:space="preserve"> </v>
      </c>
      <c r="HH46" s="176" t="str">
        <f>IF(HD46=0," ",VLOOKUP(HD46,PROTOKOL!$A:$E,5,FALSE))</f>
        <v xml:space="preserve"> </v>
      </c>
      <c r="HI46" s="212" t="str">
        <f t="shared" si="187"/>
        <v xml:space="preserve"> </v>
      </c>
      <c r="HJ46" s="176">
        <f t="shared" si="92"/>
        <v>0</v>
      </c>
      <c r="HK46" s="177" t="str">
        <f t="shared" si="93"/>
        <v xml:space="preserve"> </v>
      </c>
      <c r="HM46" s="173">
        <v>8</v>
      </c>
      <c r="HN46" s="230"/>
      <c r="HO46" s="174" t="str">
        <f>IF(HQ46=0," ",VLOOKUP(HQ46,PROTOKOL!$A:$F,6,FALSE))</f>
        <v xml:space="preserve"> </v>
      </c>
      <c r="HP46" s="43"/>
      <c r="HQ46" s="43"/>
      <c r="HR46" s="43"/>
      <c r="HS46" s="42" t="str">
        <f>IF(HQ46=0," ",(VLOOKUP(HQ46,PROTOKOL!$A$1:$E$29,2,FALSE))*HR46)</f>
        <v xml:space="preserve"> </v>
      </c>
      <c r="HT46" s="175" t="str">
        <f t="shared" si="20"/>
        <v xml:space="preserve"> </v>
      </c>
      <c r="HU46" s="212" t="str">
        <f>IF(HQ46=0," ",VLOOKUP(HQ46,PROTOKOL!$A:$E,5,FALSE))</f>
        <v xml:space="preserve"> </v>
      </c>
      <c r="HV46" s="176" t="s">
        <v>142</v>
      </c>
      <c r="HW46" s="177" t="str">
        <f t="shared" si="94"/>
        <v xml:space="preserve"> </v>
      </c>
      <c r="HX46" s="217" t="str">
        <f>IF(HZ46=0," ",VLOOKUP(HZ46,PROTOKOL!$A:$F,6,FALSE))</f>
        <v xml:space="preserve"> </v>
      </c>
      <c r="HY46" s="43"/>
      <c r="HZ46" s="43"/>
      <c r="IA46" s="43"/>
      <c r="IB46" s="91" t="str">
        <f>IF(HZ46=0," ",(VLOOKUP(HZ46,PROTOKOL!$A$1:$E$29,2,FALSE))*IA46)</f>
        <v xml:space="preserve"> </v>
      </c>
      <c r="IC46" s="175" t="str">
        <f t="shared" si="21"/>
        <v xml:space="preserve"> </v>
      </c>
      <c r="ID46" s="176" t="str">
        <f>IF(HZ46=0," ",VLOOKUP(HZ46,PROTOKOL!$A:$E,5,FALSE))</f>
        <v xml:space="preserve"> </v>
      </c>
      <c r="IE46" s="212" t="str">
        <f t="shared" si="208"/>
        <v xml:space="preserve"> </v>
      </c>
      <c r="IF46" s="176">
        <f t="shared" si="96"/>
        <v>0</v>
      </c>
      <c r="IG46" s="177" t="str">
        <f t="shared" si="97"/>
        <v xml:space="preserve"> </v>
      </c>
      <c r="II46" s="173">
        <v>8</v>
      </c>
      <c r="IJ46" s="230"/>
      <c r="IK46" s="174" t="str">
        <f>IF(IM46=0," ",VLOOKUP(IM46,PROTOKOL!$A:$F,6,FALSE))</f>
        <v xml:space="preserve"> </v>
      </c>
      <c r="IL46" s="43"/>
      <c r="IM46" s="43"/>
      <c r="IN46" s="43"/>
      <c r="IO46" s="42" t="str">
        <f>IF(IM46=0," ",(VLOOKUP(IM46,PROTOKOL!$A$1:$E$29,2,FALSE))*IN46)</f>
        <v xml:space="preserve"> </v>
      </c>
      <c r="IP46" s="175" t="str">
        <f t="shared" si="22"/>
        <v xml:space="preserve"> </v>
      </c>
      <c r="IQ46" s="212" t="str">
        <f>IF(IM46=0," ",VLOOKUP(IM46,PROTOKOL!$A:$E,5,FALSE))</f>
        <v xml:space="preserve"> </v>
      </c>
      <c r="IR46" s="176" t="s">
        <v>142</v>
      </c>
      <c r="IS46" s="177" t="str">
        <f t="shared" si="98"/>
        <v xml:space="preserve"> </v>
      </c>
      <c r="IT46" s="217" t="str">
        <f>IF(IV46=0," ",VLOOKUP(IV46,PROTOKOL!$A:$F,6,FALSE))</f>
        <v xml:space="preserve"> </v>
      </c>
      <c r="IU46" s="43"/>
      <c r="IV46" s="43"/>
      <c r="IW46" s="43"/>
      <c r="IX46" s="91" t="str">
        <f>IF(IV46=0," ",(VLOOKUP(IV46,PROTOKOL!$A$1:$E$29,2,FALSE))*IW46)</f>
        <v xml:space="preserve"> </v>
      </c>
      <c r="IY46" s="175" t="str">
        <f t="shared" si="23"/>
        <v xml:space="preserve"> </v>
      </c>
      <c r="IZ46" s="176" t="str">
        <f>IF(IV46=0," ",VLOOKUP(IV46,PROTOKOL!$A:$E,5,FALSE))</f>
        <v xml:space="preserve"> </v>
      </c>
      <c r="JA46" s="212" t="str">
        <f t="shared" si="188"/>
        <v xml:space="preserve"> </v>
      </c>
      <c r="JB46" s="176">
        <f t="shared" si="100"/>
        <v>0</v>
      </c>
      <c r="JC46" s="177" t="str">
        <f t="shared" si="101"/>
        <v xml:space="preserve"> </v>
      </c>
      <c r="JE46" s="173">
        <v>8</v>
      </c>
      <c r="JF46" s="230"/>
      <c r="JG46" s="174" t="str">
        <f>IF(JI46=0," ",VLOOKUP(JI46,PROTOKOL!$A:$F,6,FALSE))</f>
        <v xml:space="preserve"> </v>
      </c>
      <c r="JH46" s="43"/>
      <c r="JI46" s="43"/>
      <c r="JJ46" s="43"/>
      <c r="JK46" s="42" t="str">
        <f>IF(JI46=0," ",(VLOOKUP(JI46,PROTOKOL!$A$1:$E$29,2,FALSE))*JJ46)</f>
        <v xml:space="preserve"> </v>
      </c>
      <c r="JL46" s="175" t="str">
        <f t="shared" si="24"/>
        <v xml:space="preserve"> </v>
      </c>
      <c r="JM46" s="212" t="str">
        <f>IF(JI46=0," ",VLOOKUP(JI46,PROTOKOL!$A:$E,5,FALSE))</f>
        <v xml:space="preserve"> </v>
      </c>
      <c r="JN46" s="176" t="s">
        <v>142</v>
      </c>
      <c r="JO46" s="177" t="str">
        <f t="shared" si="102"/>
        <v xml:space="preserve"> </v>
      </c>
      <c r="JP46" s="217" t="str">
        <f>IF(JR46=0," ",VLOOKUP(JR46,PROTOKOL!$A:$F,6,FALSE))</f>
        <v xml:space="preserve"> </v>
      </c>
      <c r="JQ46" s="43"/>
      <c r="JR46" s="43"/>
      <c r="JS46" s="43"/>
      <c r="JT46" s="91" t="str">
        <f>IF(JR46=0," ",(VLOOKUP(JR46,PROTOKOL!$A$1:$E$29,2,FALSE))*JS46)</f>
        <v xml:space="preserve"> </v>
      </c>
      <c r="JU46" s="175" t="str">
        <f t="shared" si="25"/>
        <v xml:space="preserve"> </v>
      </c>
      <c r="JV46" s="176" t="str">
        <f>IF(JR46=0," ",VLOOKUP(JR46,PROTOKOL!$A:$E,5,FALSE))</f>
        <v xml:space="preserve"> </v>
      </c>
      <c r="JW46" s="212" t="str">
        <f t="shared" si="189"/>
        <v xml:space="preserve"> </v>
      </c>
      <c r="JX46" s="176">
        <f t="shared" si="104"/>
        <v>0</v>
      </c>
      <c r="JY46" s="177" t="str">
        <f t="shared" si="105"/>
        <v xml:space="preserve"> </v>
      </c>
      <c r="KA46" s="173">
        <v>8</v>
      </c>
      <c r="KB46" s="230"/>
      <c r="KC46" s="174" t="str">
        <f>IF(KE46=0," ",VLOOKUP(KE46,PROTOKOL!$A:$F,6,FALSE))</f>
        <v xml:space="preserve"> </v>
      </c>
      <c r="KD46" s="43"/>
      <c r="KE46" s="43"/>
      <c r="KF46" s="43"/>
      <c r="KG46" s="42" t="str">
        <f>IF(KE46=0," ",(VLOOKUP(KE46,PROTOKOL!$A$1:$E$29,2,FALSE))*KF46)</f>
        <v xml:space="preserve"> </v>
      </c>
      <c r="KH46" s="175" t="str">
        <f t="shared" si="26"/>
        <v xml:space="preserve"> </v>
      </c>
      <c r="KI46" s="212" t="str">
        <f>IF(KE46=0," ",VLOOKUP(KE46,PROTOKOL!$A:$E,5,FALSE))</f>
        <v xml:space="preserve"> </v>
      </c>
      <c r="KJ46" s="176" t="s">
        <v>142</v>
      </c>
      <c r="KK46" s="177" t="str">
        <f t="shared" si="173"/>
        <v xml:space="preserve"> </v>
      </c>
      <c r="KL46" s="217" t="str">
        <f>IF(KN46=0," ",VLOOKUP(KN46,PROTOKOL!$A:$F,6,FALSE))</f>
        <v xml:space="preserve"> </v>
      </c>
      <c r="KM46" s="43"/>
      <c r="KN46" s="43"/>
      <c r="KO46" s="43"/>
      <c r="KP46" s="91" t="str">
        <f>IF(KN46=0," ",(VLOOKUP(KN46,PROTOKOL!$A$1:$E$29,2,FALSE))*KO46)</f>
        <v xml:space="preserve"> </v>
      </c>
      <c r="KQ46" s="175" t="str">
        <f t="shared" si="27"/>
        <v xml:space="preserve"> </v>
      </c>
      <c r="KR46" s="176" t="str">
        <f>IF(KN46=0," ",VLOOKUP(KN46,PROTOKOL!$A:$E,5,FALSE))</f>
        <v xml:space="preserve"> </v>
      </c>
      <c r="KS46" s="212" t="str">
        <f t="shared" si="190"/>
        <v xml:space="preserve"> </v>
      </c>
      <c r="KT46" s="176">
        <f t="shared" si="106"/>
        <v>0</v>
      </c>
      <c r="KU46" s="177" t="str">
        <f t="shared" si="107"/>
        <v xml:space="preserve"> </v>
      </c>
      <c r="KW46" s="173">
        <v>8</v>
      </c>
      <c r="KX46" s="230"/>
      <c r="KY46" s="174" t="str">
        <f>IF(LA46=0," ",VLOOKUP(LA46,PROTOKOL!$A:$F,6,FALSE))</f>
        <v xml:space="preserve"> </v>
      </c>
      <c r="KZ46" s="43"/>
      <c r="LA46" s="43"/>
      <c r="LB46" s="43"/>
      <c r="LC46" s="42" t="str">
        <f>IF(LA46=0," ",(VLOOKUP(LA46,PROTOKOL!$A$1:$E$29,2,FALSE))*LB46)</f>
        <v xml:space="preserve"> </v>
      </c>
      <c r="LD46" s="175" t="str">
        <f t="shared" si="28"/>
        <v xml:space="preserve"> </v>
      </c>
      <c r="LE46" s="212" t="str">
        <f>IF(LA46=0," ",VLOOKUP(LA46,PROTOKOL!$A:$E,5,FALSE))</f>
        <v xml:space="preserve"> </v>
      </c>
      <c r="LF46" s="176" t="s">
        <v>142</v>
      </c>
      <c r="LG46" s="177" t="str">
        <f t="shared" si="108"/>
        <v xml:space="preserve"> </v>
      </c>
      <c r="LH46" s="217" t="str">
        <f>IF(LJ46=0," ",VLOOKUP(LJ46,PROTOKOL!$A:$F,6,FALSE))</f>
        <v xml:space="preserve"> </v>
      </c>
      <c r="LI46" s="43"/>
      <c r="LJ46" s="43"/>
      <c r="LK46" s="43"/>
      <c r="LL46" s="91" t="str">
        <f>IF(LJ46=0," ",(VLOOKUP(LJ46,PROTOKOL!$A$1:$E$29,2,FALSE))*LK46)</f>
        <v xml:space="preserve"> </v>
      </c>
      <c r="LM46" s="175" t="str">
        <f t="shared" si="29"/>
        <v xml:space="preserve"> </v>
      </c>
      <c r="LN46" s="176" t="str">
        <f>IF(LJ46=0," ",VLOOKUP(LJ46,PROTOKOL!$A:$E,5,FALSE))</f>
        <v xml:space="preserve"> </v>
      </c>
      <c r="LO46" s="212" t="str">
        <f t="shared" si="191"/>
        <v xml:space="preserve"> </v>
      </c>
      <c r="LP46" s="176">
        <f t="shared" si="110"/>
        <v>0</v>
      </c>
      <c r="LQ46" s="177" t="str">
        <f t="shared" si="111"/>
        <v xml:space="preserve"> </v>
      </c>
      <c r="LS46" s="173">
        <v>8</v>
      </c>
      <c r="LT46" s="230"/>
      <c r="LU46" s="174" t="str">
        <f>IF(LW46=0," ",VLOOKUP(LW46,PROTOKOL!$A:$F,6,FALSE))</f>
        <v xml:space="preserve"> </v>
      </c>
      <c r="LV46" s="43"/>
      <c r="LW46" s="43"/>
      <c r="LX46" s="43"/>
      <c r="LY46" s="42" t="str">
        <f>IF(LW46=0," ",(VLOOKUP(LW46,PROTOKOL!$A$1:$E$29,2,FALSE))*LX46)</f>
        <v xml:space="preserve"> </v>
      </c>
      <c r="LZ46" s="175" t="str">
        <f t="shared" si="30"/>
        <v xml:space="preserve"> </v>
      </c>
      <c r="MA46" s="212" t="str">
        <f>IF(LW46=0," ",VLOOKUP(LW46,PROTOKOL!$A:$E,5,FALSE))</f>
        <v xml:space="preserve"> </v>
      </c>
      <c r="MB46" s="176" t="s">
        <v>142</v>
      </c>
      <c r="MC46" s="177" t="str">
        <f t="shared" si="175"/>
        <v xml:space="preserve"> </v>
      </c>
      <c r="MD46" s="217" t="str">
        <f>IF(MF46=0," ",VLOOKUP(MF46,PROTOKOL!$A:$F,6,FALSE))</f>
        <v xml:space="preserve"> </v>
      </c>
      <c r="ME46" s="43"/>
      <c r="MF46" s="43"/>
      <c r="MG46" s="43"/>
      <c r="MH46" s="91" t="str">
        <f>IF(MF46=0," ",(VLOOKUP(MF46,PROTOKOL!$A$1:$E$29,2,FALSE))*MG46)</f>
        <v xml:space="preserve"> </v>
      </c>
      <c r="MI46" s="175" t="str">
        <f t="shared" si="31"/>
        <v xml:space="preserve"> </v>
      </c>
      <c r="MJ46" s="176" t="str">
        <f>IF(MF46=0," ",VLOOKUP(MF46,PROTOKOL!$A:$E,5,FALSE))</f>
        <v xml:space="preserve"> </v>
      </c>
      <c r="MK46" s="212" t="str">
        <f t="shared" si="192"/>
        <v xml:space="preserve"> </v>
      </c>
      <c r="ML46" s="176">
        <f t="shared" si="113"/>
        <v>0</v>
      </c>
      <c r="MM46" s="177" t="str">
        <f t="shared" si="114"/>
        <v xml:space="preserve"> </v>
      </c>
      <c r="MO46" s="173">
        <v>8</v>
      </c>
      <c r="MP46" s="230"/>
      <c r="MQ46" s="174" t="str">
        <f>IF(MS46=0," ",VLOOKUP(MS46,PROTOKOL!$A:$F,6,FALSE))</f>
        <v xml:space="preserve"> </v>
      </c>
      <c r="MR46" s="43"/>
      <c r="MS46" s="43"/>
      <c r="MT46" s="43"/>
      <c r="MU46" s="42" t="str">
        <f>IF(MS46=0," ",(VLOOKUP(MS46,PROTOKOL!$A$1:$E$29,2,FALSE))*MT46)</f>
        <v xml:space="preserve"> </v>
      </c>
      <c r="MV46" s="175" t="str">
        <f t="shared" si="32"/>
        <v xml:space="preserve"> </v>
      </c>
      <c r="MW46" s="212" t="str">
        <f>IF(MS46=0," ",VLOOKUP(MS46,PROTOKOL!$A:$E,5,FALSE))</f>
        <v xml:space="preserve"> </v>
      </c>
      <c r="MX46" s="176" t="s">
        <v>142</v>
      </c>
      <c r="MY46" s="177" t="str">
        <f t="shared" si="115"/>
        <v xml:space="preserve"> </v>
      </c>
      <c r="MZ46" s="217" t="str">
        <f>IF(NB46=0," ",VLOOKUP(NB46,PROTOKOL!$A:$F,6,FALSE))</f>
        <v xml:space="preserve"> </v>
      </c>
      <c r="NA46" s="43"/>
      <c r="NB46" s="43"/>
      <c r="NC46" s="43"/>
      <c r="ND46" s="91" t="str">
        <f>IF(NB46=0," ",(VLOOKUP(NB46,PROTOKOL!$A$1:$E$29,2,FALSE))*NC46)</f>
        <v xml:space="preserve"> </v>
      </c>
      <c r="NE46" s="175" t="str">
        <f t="shared" si="33"/>
        <v xml:space="preserve"> </v>
      </c>
      <c r="NF46" s="176" t="str">
        <f>IF(NB46=0," ",VLOOKUP(NB46,PROTOKOL!$A:$E,5,FALSE))</f>
        <v xml:space="preserve"> </v>
      </c>
      <c r="NG46" s="212" t="str">
        <f t="shared" si="193"/>
        <v xml:space="preserve"> </v>
      </c>
      <c r="NH46" s="176">
        <f t="shared" si="117"/>
        <v>0</v>
      </c>
      <c r="NI46" s="177" t="str">
        <f t="shared" si="118"/>
        <v xml:space="preserve"> </v>
      </c>
      <c r="NK46" s="173">
        <v>8</v>
      </c>
      <c r="NL46" s="230"/>
      <c r="NM46" s="174" t="str">
        <f>IF(NO46=0," ",VLOOKUP(NO46,PROTOKOL!$A:$F,6,FALSE))</f>
        <v xml:space="preserve"> </v>
      </c>
      <c r="NN46" s="43"/>
      <c r="NO46" s="43"/>
      <c r="NP46" s="43"/>
      <c r="NQ46" s="42" t="str">
        <f>IF(NO46=0," ",(VLOOKUP(NO46,PROTOKOL!$A$1:$E$29,2,FALSE))*NP46)</f>
        <v xml:space="preserve"> </v>
      </c>
      <c r="NR46" s="175" t="str">
        <f t="shared" si="34"/>
        <v xml:space="preserve"> </v>
      </c>
      <c r="NS46" s="212" t="str">
        <f>IF(NO46=0," ",VLOOKUP(NO46,PROTOKOL!$A:$E,5,FALSE))</f>
        <v xml:space="preserve"> </v>
      </c>
      <c r="NT46" s="176" t="s">
        <v>142</v>
      </c>
      <c r="NU46" s="177" t="str">
        <f t="shared" si="119"/>
        <v xml:space="preserve"> </v>
      </c>
      <c r="NV46" s="217" t="str">
        <f>IF(NX46=0," ",VLOOKUP(NX46,PROTOKOL!$A:$F,6,FALSE))</f>
        <v xml:space="preserve"> </v>
      </c>
      <c r="NW46" s="43"/>
      <c r="NX46" s="43"/>
      <c r="NY46" s="43"/>
      <c r="NZ46" s="91" t="str">
        <f>IF(NX46=0," ",(VLOOKUP(NX46,PROTOKOL!$A$1:$E$29,2,FALSE))*NY46)</f>
        <v xml:space="preserve"> </v>
      </c>
      <c r="OA46" s="175" t="str">
        <f t="shared" si="35"/>
        <v xml:space="preserve"> </v>
      </c>
      <c r="OB46" s="176" t="str">
        <f>IF(NX46=0," ",VLOOKUP(NX46,PROTOKOL!$A:$E,5,FALSE))</f>
        <v xml:space="preserve"> </v>
      </c>
      <c r="OC46" s="212" t="str">
        <f t="shared" si="194"/>
        <v xml:space="preserve"> </v>
      </c>
      <c r="OD46" s="176">
        <f t="shared" si="120"/>
        <v>0</v>
      </c>
      <c r="OE46" s="177" t="str">
        <f t="shared" si="121"/>
        <v xml:space="preserve"> </v>
      </c>
      <c r="OG46" s="173">
        <v>8</v>
      </c>
      <c r="OH46" s="230"/>
      <c r="OI46" s="174" t="str">
        <f>IF(OK46=0," ",VLOOKUP(OK46,PROTOKOL!$A:$F,6,FALSE))</f>
        <v xml:space="preserve"> </v>
      </c>
      <c r="OJ46" s="43"/>
      <c r="OK46" s="43"/>
      <c r="OL46" s="43"/>
      <c r="OM46" s="42" t="str">
        <f>IF(OK46=0," ",(VLOOKUP(OK46,PROTOKOL!$A$1:$E$29,2,FALSE))*OL46)</f>
        <v xml:space="preserve"> </v>
      </c>
      <c r="ON46" s="175" t="str">
        <f t="shared" si="36"/>
        <v xml:space="preserve"> </v>
      </c>
      <c r="OO46" s="212" t="str">
        <f>IF(OK46=0," ",VLOOKUP(OK46,PROTOKOL!$A:$E,5,FALSE))</f>
        <v xml:space="preserve"> </v>
      </c>
      <c r="OP46" s="176" t="s">
        <v>142</v>
      </c>
      <c r="OQ46" s="177" t="str">
        <f t="shared" si="177"/>
        <v xml:space="preserve"> </v>
      </c>
      <c r="OR46" s="217" t="str">
        <f>IF(OT46=0," ",VLOOKUP(OT46,PROTOKOL!$A:$F,6,FALSE))</f>
        <v xml:space="preserve"> </v>
      </c>
      <c r="OS46" s="43"/>
      <c r="OT46" s="43"/>
      <c r="OU46" s="43"/>
      <c r="OV46" s="91" t="str">
        <f>IF(OT46=0," ",(VLOOKUP(OT46,PROTOKOL!$A$1:$E$29,2,FALSE))*OU46)</f>
        <v xml:space="preserve"> </v>
      </c>
      <c r="OW46" s="175" t="str">
        <f t="shared" si="37"/>
        <v xml:space="preserve"> </v>
      </c>
      <c r="OX46" s="176" t="str">
        <f>IF(OT46=0," ",VLOOKUP(OT46,PROTOKOL!$A:$E,5,FALSE))</f>
        <v xml:space="preserve"> </v>
      </c>
      <c r="OY46" s="212" t="str">
        <f t="shared" si="195"/>
        <v xml:space="preserve"> </v>
      </c>
      <c r="OZ46" s="176">
        <f t="shared" si="123"/>
        <v>0</v>
      </c>
      <c r="PA46" s="177" t="str">
        <f t="shared" si="124"/>
        <v xml:space="preserve"> </v>
      </c>
      <c r="PC46" s="173">
        <v>8</v>
      </c>
      <c r="PD46" s="230"/>
      <c r="PE46" s="174" t="str">
        <f>IF(PG46=0," ",VLOOKUP(PG46,PROTOKOL!$A:$F,6,FALSE))</f>
        <v xml:space="preserve"> </v>
      </c>
      <c r="PF46" s="43"/>
      <c r="PG46" s="43"/>
      <c r="PH46" s="43"/>
      <c r="PI46" s="42" t="str">
        <f>IF(PG46=0," ",(VLOOKUP(PG46,PROTOKOL!$A$1:$E$29,2,FALSE))*PH46)</f>
        <v xml:space="preserve"> </v>
      </c>
      <c r="PJ46" s="175" t="str">
        <f t="shared" si="38"/>
        <v xml:space="preserve"> </v>
      </c>
      <c r="PK46" s="212" t="str">
        <f>IF(PG46=0," ",VLOOKUP(PG46,PROTOKOL!$A:$E,5,FALSE))</f>
        <v xml:space="preserve"> </v>
      </c>
      <c r="PL46" s="176" t="s">
        <v>142</v>
      </c>
      <c r="PM46" s="177" t="str">
        <f t="shared" si="178"/>
        <v xml:space="preserve"> </v>
      </c>
      <c r="PN46" s="217" t="str">
        <f>IF(PP46=0," ",VLOOKUP(PP46,PROTOKOL!$A:$F,6,FALSE))</f>
        <v xml:space="preserve"> </v>
      </c>
      <c r="PO46" s="43"/>
      <c r="PP46" s="43"/>
      <c r="PQ46" s="43"/>
      <c r="PR46" s="91" t="str">
        <f>IF(PP46=0," ",(VLOOKUP(PP46,PROTOKOL!$A$1:$E$29,2,FALSE))*PQ46)</f>
        <v xml:space="preserve"> </v>
      </c>
      <c r="PS46" s="175" t="str">
        <f t="shared" si="39"/>
        <v xml:space="preserve"> </v>
      </c>
      <c r="PT46" s="176" t="str">
        <f>IF(PP46=0," ",VLOOKUP(PP46,PROTOKOL!$A:$E,5,FALSE))</f>
        <v xml:space="preserve"> </v>
      </c>
      <c r="PU46" s="212" t="str">
        <f t="shared" si="196"/>
        <v xml:space="preserve"> </v>
      </c>
      <c r="PV46" s="176">
        <f t="shared" si="126"/>
        <v>0</v>
      </c>
      <c r="PW46" s="177" t="str">
        <f t="shared" si="127"/>
        <v xml:space="preserve"> </v>
      </c>
      <c r="PY46" s="173">
        <v>8</v>
      </c>
      <c r="PZ46" s="230"/>
      <c r="QA46" s="174" t="str">
        <f>IF(QC46=0," ",VLOOKUP(QC46,PROTOKOL!$A:$F,6,FALSE))</f>
        <v xml:space="preserve"> </v>
      </c>
      <c r="QB46" s="43"/>
      <c r="QC46" s="43"/>
      <c r="QD46" s="43"/>
      <c r="QE46" s="42" t="str">
        <f>IF(QC46=0," ",(VLOOKUP(QC46,PROTOKOL!$A$1:$E$29,2,FALSE))*QD46)</f>
        <v xml:space="preserve"> </v>
      </c>
      <c r="QF46" s="175" t="str">
        <f t="shared" si="40"/>
        <v xml:space="preserve"> </v>
      </c>
      <c r="QG46" s="212" t="str">
        <f>IF(QC46=0," ",VLOOKUP(QC46,PROTOKOL!$A:$E,5,FALSE))</f>
        <v xml:space="preserve"> </v>
      </c>
      <c r="QH46" s="176" t="s">
        <v>142</v>
      </c>
      <c r="QI46" s="177" t="str">
        <f t="shared" si="128"/>
        <v xml:space="preserve"> </v>
      </c>
      <c r="QJ46" s="217" t="str">
        <f>IF(QL46=0," ",VLOOKUP(QL46,PROTOKOL!$A:$F,6,FALSE))</f>
        <v xml:space="preserve"> </v>
      </c>
      <c r="QK46" s="43"/>
      <c r="QL46" s="43"/>
      <c r="QM46" s="43"/>
      <c r="QN46" s="91" t="str">
        <f>IF(QL46=0," ",(VLOOKUP(QL46,PROTOKOL!$A$1:$E$29,2,FALSE))*QM46)</f>
        <v xml:space="preserve"> </v>
      </c>
      <c r="QO46" s="175" t="str">
        <f t="shared" si="41"/>
        <v xml:space="preserve"> </v>
      </c>
      <c r="QP46" s="176" t="str">
        <f>IF(QL46=0," ",VLOOKUP(QL46,PROTOKOL!$A:$E,5,FALSE))</f>
        <v xml:space="preserve"> </v>
      </c>
      <c r="QQ46" s="212" t="str">
        <f t="shared" si="197"/>
        <v xml:space="preserve"> </v>
      </c>
      <c r="QR46" s="176">
        <f t="shared" si="130"/>
        <v>0</v>
      </c>
      <c r="QS46" s="177" t="str">
        <f t="shared" si="131"/>
        <v xml:space="preserve"> </v>
      </c>
      <c r="QU46" s="173">
        <v>8</v>
      </c>
      <c r="QV46" s="230"/>
      <c r="QW46" s="174" t="str">
        <f>IF(QY46=0," ",VLOOKUP(QY46,PROTOKOL!$A:$F,6,FALSE))</f>
        <v xml:space="preserve"> </v>
      </c>
      <c r="QX46" s="43"/>
      <c r="QY46" s="43"/>
      <c r="QZ46" s="43"/>
      <c r="RA46" s="42" t="str">
        <f>IF(QY46=0," ",(VLOOKUP(QY46,PROTOKOL!$A$1:$E$29,2,FALSE))*QZ46)</f>
        <v xml:space="preserve"> </v>
      </c>
      <c r="RB46" s="175" t="str">
        <f t="shared" si="42"/>
        <v xml:space="preserve"> </v>
      </c>
      <c r="RC46" s="212" t="str">
        <f>IF(QY46=0," ",VLOOKUP(QY46,PROTOKOL!$A:$E,5,FALSE))</f>
        <v xml:space="preserve"> </v>
      </c>
      <c r="RD46" s="176" t="s">
        <v>142</v>
      </c>
      <c r="RE46" s="177" t="str">
        <f t="shared" si="132"/>
        <v xml:space="preserve"> </v>
      </c>
      <c r="RF46" s="217" t="str">
        <f>IF(RH46=0," ",VLOOKUP(RH46,PROTOKOL!$A:$F,6,FALSE))</f>
        <v xml:space="preserve"> </v>
      </c>
      <c r="RG46" s="43"/>
      <c r="RH46" s="43"/>
      <c r="RI46" s="43"/>
      <c r="RJ46" s="91" t="str">
        <f>IF(RH46=0," ",(VLOOKUP(RH46,PROTOKOL!$A$1:$E$29,2,FALSE))*RI46)</f>
        <v xml:space="preserve"> </v>
      </c>
      <c r="RK46" s="175" t="str">
        <f t="shared" si="43"/>
        <v xml:space="preserve"> </v>
      </c>
      <c r="RL46" s="176" t="str">
        <f>IF(RH46=0," ",VLOOKUP(RH46,PROTOKOL!$A:$E,5,FALSE))</f>
        <v xml:space="preserve"> </v>
      </c>
      <c r="RM46" s="212" t="str">
        <f t="shared" si="198"/>
        <v xml:space="preserve"> </v>
      </c>
      <c r="RN46" s="176">
        <f t="shared" si="134"/>
        <v>0</v>
      </c>
      <c r="RO46" s="177" t="str">
        <f t="shared" si="135"/>
        <v xml:space="preserve"> </v>
      </c>
      <c r="RQ46" s="173">
        <v>8</v>
      </c>
      <c r="RR46" s="230"/>
      <c r="RS46" s="174" t="str">
        <f>IF(RU46=0," ",VLOOKUP(RU46,PROTOKOL!$A:$F,6,FALSE))</f>
        <v xml:space="preserve"> </v>
      </c>
      <c r="RT46" s="43"/>
      <c r="RU46" s="43"/>
      <c r="RV46" s="43"/>
      <c r="RW46" s="42" t="str">
        <f>IF(RU46=0," ",(VLOOKUP(RU46,PROTOKOL!$A$1:$E$29,2,FALSE))*RV46)</f>
        <v xml:space="preserve"> </v>
      </c>
      <c r="RX46" s="175" t="str">
        <f t="shared" si="44"/>
        <v xml:space="preserve"> </v>
      </c>
      <c r="RY46" s="212" t="str">
        <f>IF(RU46=0," ",VLOOKUP(RU46,PROTOKOL!$A:$E,5,FALSE))</f>
        <v xml:space="preserve"> </v>
      </c>
      <c r="RZ46" s="176" t="s">
        <v>142</v>
      </c>
      <c r="SA46" s="177" t="str">
        <f t="shared" si="179"/>
        <v xml:space="preserve"> </v>
      </c>
      <c r="SB46" s="217" t="str">
        <f>IF(SD46=0," ",VLOOKUP(SD46,PROTOKOL!$A:$F,6,FALSE))</f>
        <v xml:space="preserve"> </v>
      </c>
      <c r="SC46" s="43"/>
      <c r="SD46" s="43"/>
      <c r="SE46" s="43"/>
      <c r="SF46" s="91" t="str">
        <f>IF(SD46=0," ",(VLOOKUP(SD46,PROTOKOL!$A$1:$E$29,2,FALSE))*SE46)</f>
        <v xml:space="preserve"> </v>
      </c>
      <c r="SG46" s="175" t="str">
        <f t="shared" si="45"/>
        <v xml:space="preserve"> </v>
      </c>
      <c r="SH46" s="176" t="str">
        <f>IF(SD46=0," ",VLOOKUP(SD46,PROTOKOL!$A:$E,5,FALSE))</f>
        <v xml:space="preserve"> </v>
      </c>
      <c r="SI46" s="212" t="str">
        <f t="shared" si="199"/>
        <v xml:space="preserve"> </v>
      </c>
      <c r="SJ46" s="176">
        <f t="shared" si="137"/>
        <v>0</v>
      </c>
      <c r="SK46" s="177" t="str">
        <f t="shared" si="138"/>
        <v xml:space="preserve"> </v>
      </c>
      <c r="SM46" s="173">
        <v>8</v>
      </c>
      <c r="SN46" s="230"/>
      <c r="SO46" s="174" t="str">
        <f>IF(SQ46=0," ",VLOOKUP(SQ46,PROTOKOL!$A:$F,6,FALSE))</f>
        <v xml:space="preserve"> </v>
      </c>
      <c r="SP46" s="43"/>
      <c r="SQ46" s="43"/>
      <c r="SR46" s="43"/>
      <c r="SS46" s="42" t="str">
        <f>IF(SQ46=0," ",(VLOOKUP(SQ46,PROTOKOL!$A$1:$E$29,2,FALSE))*SR46)</f>
        <v xml:space="preserve"> </v>
      </c>
      <c r="ST46" s="175" t="str">
        <f t="shared" si="46"/>
        <v xml:space="preserve"> </v>
      </c>
      <c r="SU46" s="212" t="str">
        <f>IF(SQ46=0," ",VLOOKUP(SQ46,PROTOKOL!$A:$E,5,FALSE))</f>
        <v xml:space="preserve"> </v>
      </c>
      <c r="SV46" s="176" t="s">
        <v>142</v>
      </c>
      <c r="SW46" s="177" t="str">
        <f t="shared" si="139"/>
        <v xml:space="preserve"> </v>
      </c>
      <c r="SX46" s="217" t="str">
        <f>IF(SZ46=0," ",VLOOKUP(SZ46,PROTOKOL!$A:$F,6,FALSE))</f>
        <v xml:space="preserve"> </v>
      </c>
      <c r="SY46" s="43"/>
      <c r="SZ46" s="43"/>
      <c r="TA46" s="43"/>
      <c r="TB46" s="91" t="str">
        <f>IF(SZ46=0," ",(VLOOKUP(SZ46,PROTOKOL!$A$1:$E$29,2,FALSE))*TA46)</f>
        <v xml:space="preserve"> </v>
      </c>
      <c r="TC46" s="175" t="str">
        <f t="shared" si="47"/>
        <v xml:space="preserve"> </v>
      </c>
      <c r="TD46" s="176" t="str">
        <f>IF(SZ46=0," ",VLOOKUP(SZ46,PROTOKOL!$A:$E,5,FALSE))</f>
        <v xml:space="preserve"> </v>
      </c>
      <c r="TE46" s="212" t="str">
        <f t="shared" si="200"/>
        <v xml:space="preserve"> </v>
      </c>
      <c r="TF46" s="176">
        <f t="shared" si="141"/>
        <v>0</v>
      </c>
      <c r="TG46" s="177" t="str">
        <f t="shared" si="142"/>
        <v xml:space="preserve"> </v>
      </c>
      <c r="TI46" s="173">
        <v>8</v>
      </c>
      <c r="TJ46" s="230"/>
      <c r="TK46" s="174" t="str">
        <f>IF(TM46=0," ",VLOOKUP(TM46,PROTOKOL!$A:$F,6,FALSE))</f>
        <v xml:space="preserve"> </v>
      </c>
      <c r="TL46" s="43"/>
      <c r="TM46" s="43"/>
      <c r="TN46" s="43"/>
      <c r="TO46" s="42" t="str">
        <f>IF(TM46=0," ",(VLOOKUP(TM46,PROTOKOL!$A$1:$E$29,2,FALSE))*TN46)</f>
        <v xml:space="preserve"> </v>
      </c>
      <c r="TP46" s="175" t="str">
        <f t="shared" si="48"/>
        <v xml:space="preserve"> </v>
      </c>
      <c r="TQ46" s="212" t="str">
        <f>IF(TM46=0," ",VLOOKUP(TM46,PROTOKOL!$A:$E,5,FALSE))</f>
        <v xml:space="preserve"> </v>
      </c>
      <c r="TR46" s="176" t="s">
        <v>142</v>
      </c>
      <c r="TS46" s="177" t="str">
        <f t="shared" si="143"/>
        <v xml:space="preserve"> </v>
      </c>
      <c r="TT46" s="217" t="str">
        <f>IF(TV46=0," ",VLOOKUP(TV46,PROTOKOL!$A:$F,6,FALSE))</f>
        <v xml:space="preserve"> </v>
      </c>
      <c r="TU46" s="43"/>
      <c r="TV46" s="43"/>
      <c r="TW46" s="43"/>
      <c r="TX46" s="91" t="str">
        <f>IF(TV46=0," ",(VLOOKUP(TV46,PROTOKOL!$A$1:$E$29,2,FALSE))*TW46)</f>
        <v xml:space="preserve"> </v>
      </c>
      <c r="TY46" s="175" t="str">
        <f t="shared" si="49"/>
        <v xml:space="preserve"> </v>
      </c>
      <c r="TZ46" s="176" t="str">
        <f>IF(TV46=0," ",VLOOKUP(TV46,PROTOKOL!$A:$E,5,FALSE))</f>
        <v xml:space="preserve"> </v>
      </c>
      <c r="UA46" s="212" t="str">
        <f t="shared" si="201"/>
        <v xml:space="preserve"> </v>
      </c>
      <c r="UB46" s="176">
        <f t="shared" si="145"/>
        <v>0</v>
      </c>
      <c r="UC46" s="177" t="str">
        <f t="shared" si="146"/>
        <v xml:space="preserve"> </v>
      </c>
      <c r="UE46" s="173">
        <v>8</v>
      </c>
      <c r="UF46" s="230"/>
      <c r="UG46" s="174" t="str">
        <f>IF(UI46=0," ",VLOOKUP(UI46,PROTOKOL!$A:$F,6,FALSE))</f>
        <v xml:space="preserve"> </v>
      </c>
      <c r="UH46" s="43"/>
      <c r="UI46" s="43"/>
      <c r="UJ46" s="43"/>
      <c r="UK46" s="42" t="str">
        <f>IF(UI46=0," ",(VLOOKUP(UI46,PROTOKOL!$A$1:$E$29,2,FALSE))*UJ46)</f>
        <v xml:space="preserve"> </v>
      </c>
      <c r="UL46" s="175" t="str">
        <f t="shared" si="50"/>
        <v xml:space="preserve"> </v>
      </c>
      <c r="UM46" s="212" t="str">
        <f>IF(UI46=0," ",VLOOKUP(UI46,PROTOKOL!$A:$E,5,FALSE))</f>
        <v xml:space="preserve"> </v>
      </c>
      <c r="UN46" s="176" t="s">
        <v>142</v>
      </c>
      <c r="UO46" s="177" t="str">
        <f t="shared" si="147"/>
        <v xml:space="preserve"> </v>
      </c>
      <c r="UP46" s="217" t="str">
        <f>IF(UR46=0," ",VLOOKUP(UR46,PROTOKOL!$A:$F,6,FALSE))</f>
        <v xml:space="preserve"> </v>
      </c>
      <c r="UQ46" s="43"/>
      <c r="UR46" s="43"/>
      <c r="US46" s="43"/>
      <c r="UT46" s="91" t="str">
        <f>IF(UR46=0," ",(VLOOKUP(UR46,PROTOKOL!$A$1:$E$29,2,FALSE))*US46)</f>
        <v xml:space="preserve"> </v>
      </c>
      <c r="UU46" s="175" t="str">
        <f t="shared" si="51"/>
        <v xml:space="preserve"> </v>
      </c>
      <c r="UV46" s="176" t="str">
        <f>IF(UR46=0," ",VLOOKUP(UR46,PROTOKOL!$A:$E,5,FALSE))</f>
        <v xml:space="preserve"> </v>
      </c>
      <c r="UW46" s="212" t="str">
        <f t="shared" si="202"/>
        <v xml:space="preserve"> </v>
      </c>
      <c r="UX46" s="176">
        <f t="shared" si="149"/>
        <v>0</v>
      </c>
      <c r="UY46" s="177" t="str">
        <f t="shared" si="150"/>
        <v xml:space="preserve"> </v>
      </c>
      <c r="VA46" s="173">
        <v>8</v>
      </c>
      <c r="VB46" s="230"/>
      <c r="VC46" s="174" t="str">
        <f>IF(VE46=0," ",VLOOKUP(VE46,PROTOKOL!$A:$F,6,FALSE))</f>
        <v xml:space="preserve"> </v>
      </c>
      <c r="VD46" s="43"/>
      <c r="VE46" s="43"/>
      <c r="VF46" s="43"/>
      <c r="VG46" s="42" t="str">
        <f>IF(VE46=0," ",(VLOOKUP(VE46,PROTOKOL!$A$1:$E$29,2,FALSE))*VF46)</f>
        <v xml:space="preserve"> </v>
      </c>
      <c r="VH46" s="175" t="str">
        <f t="shared" si="52"/>
        <v xml:space="preserve"> </v>
      </c>
      <c r="VI46" s="212" t="str">
        <f>IF(VE46=0," ",VLOOKUP(VE46,PROTOKOL!$A:$E,5,FALSE))</f>
        <v xml:space="preserve"> </v>
      </c>
      <c r="VJ46" s="176" t="s">
        <v>142</v>
      </c>
      <c r="VK46" s="177" t="str">
        <f t="shared" si="151"/>
        <v xml:space="preserve"> </v>
      </c>
      <c r="VL46" s="217" t="str">
        <f>IF(VN46=0," ",VLOOKUP(VN46,PROTOKOL!$A:$F,6,FALSE))</f>
        <v xml:space="preserve"> </v>
      </c>
      <c r="VM46" s="43"/>
      <c r="VN46" s="43"/>
      <c r="VO46" s="43"/>
      <c r="VP46" s="91" t="str">
        <f>IF(VN46=0," ",(VLOOKUP(VN46,PROTOKOL!$A$1:$E$29,2,FALSE))*VO46)</f>
        <v xml:space="preserve"> </v>
      </c>
      <c r="VQ46" s="175" t="str">
        <f t="shared" si="53"/>
        <v xml:space="preserve"> </v>
      </c>
      <c r="VR46" s="176" t="str">
        <f>IF(VN46=0," ",VLOOKUP(VN46,PROTOKOL!$A:$E,5,FALSE))</f>
        <v xml:space="preserve"> </v>
      </c>
      <c r="VS46" s="212" t="str">
        <f t="shared" si="203"/>
        <v xml:space="preserve"> </v>
      </c>
      <c r="VT46" s="176">
        <f t="shared" si="153"/>
        <v>0</v>
      </c>
      <c r="VU46" s="177" t="str">
        <f t="shared" si="154"/>
        <v xml:space="preserve"> </v>
      </c>
      <c r="VW46" s="173">
        <v>8</v>
      </c>
      <c r="VX46" s="230"/>
      <c r="VY46" s="174" t="str">
        <f>IF(WA46=0," ",VLOOKUP(WA46,PROTOKOL!$A:$F,6,FALSE))</f>
        <v xml:space="preserve"> </v>
      </c>
      <c r="VZ46" s="43"/>
      <c r="WA46" s="43"/>
      <c r="WB46" s="43"/>
      <c r="WC46" s="42" t="str">
        <f>IF(WA46=0," ",(VLOOKUP(WA46,PROTOKOL!$A$1:$E$29,2,FALSE))*WB46)</f>
        <v xml:space="preserve"> </v>
      </c>
      <c r="WD46" s="175" t="str">
        <f t="shared" si="54"/>
        <v xml:space="preserve"> </v>
      </c>
      <c r="WE46" s="212" t="str">
        <f>IF(WA46=0," ",VLOOKUP(WA46,PROTOKOL!$A:$E,5,FALSE))</f>
        <v xml:space="preserve"> </v>
      </c>
      <c r="WF46" s="176" t="s">
        <v>142</v>
      </c>
      <c r="WG46" s="177" t="str">
        <f t="shared" si="155"/>
        <v xml:space="preserve"> </v>
      </c>
      <c r="WH46" s="217" t="str">
        <f>IF(WJ46=0," ",VLOOKUP(WJ46,PROTOKOL!$A:$F,6,FALSE))</f>
        <v xml:space="preserve"> </v>
      </c>
      <c r="WI46" s="43"/>
      <c r="WJ46" s="43"/>
      <c r="WK46" s="43"/>
      <c r="WL46" s="91" t="str">
        <f>IF(WJ46=0," ",(VLOOKUP(WJ46,PROTOKOL!$A$1:$E$29,2,FALSE))*WK46)</f>
        <v xml:space="preserve"> </v>
      </c>
      <c r="WM46" s="175" t="str">
        <f t="shared" si="55"/>
        <v xml:space="preserve"> </v>
      </c>
      <c r="WN46" s="176" t="str">
        <f>IF(WJ46=0," ",VLOOKUP(WJ46,PROTOKOL!$A:$E,5,FALSE))</f>
        <v xml:space="preserve"> </v>
      </c>
      <c r="WO46" s="212" t="str">
        <f t="shared" si="204"/>
        <v xml:space="preserve"> </v>
      </c>
      <c r="WP46" s="176">
        <f t="shared" si="157"/>
        <v>0</v>
      </c>
      <c r="WQ46" s="177" t="str">
        <f t="shared" si="158"/>
        <v xml:space="preserve"> </v>
      </c>
      <c r="WS46" s="173">
        <v>8</v>
      </c>
      <c r="WT46" s="230"/>
      <c r="WU46" s="174" t="str">
        <f>IF(WW46=0," ",VLOOKUP(WW46,PROTOKOL!$A:$F,6,FALSE))</f>
        <v xml:space="preserve"> </v>
      </c>
      <c r="WV46" s="43"/>
      <c r="WW46" s="43"/>
      <c r="WX46" s="43"/>
      <c r="WY46" s="42" t="str">
        <f>IF(WW46=0," ",(VLOOKUP(WW46,PROTOKOL!$A$1:$E$29,2,FALSE))*WX46)</f>
        <v xml:space="preserve"> </v>
      </c>
      <c r="WZ46" s="175" t="str">
        <f t="shared" si="56"/>
        <v xml:space="preserve"> </v>
      </c>
      <c r="XA46" s="212" t="str">
        <f>IF(WW46=0," ",VLOOKUP(WW46,PROTOKOL!$A:$E,5,FALSE))</f>
        <v xml:space="preserve"> </v>
      </c>
      <c r="XB46" s="176" t="s">
        <v>142</v>
      </c>
      <c r="XC46" s="177" t="str">
        <f t="shared" si="159"/>
        <v xml:space="preserve"> </v>
      </c>
      <c r="XD46" s="217" t="str">
        <f>IF(XF46=0," ",VLOOKUP(XF46,PROTOKOL!$A:$F,6,FALSE))</f>
        <v xml:space="preserve"> </v>
      </c>
      <c r="XE46" s="43"/>
      <c r="XF46" s="43"/>
      <c r="XG46" s="43"/>
      <c r="XH46" s="91" t="str">
        <f>IF(XF46=0," ",(VLOOKUP(XF46,PROTOKOL!$A$1:$E$29,2,FALSE))*XG46)</f>
        <v xml:space="preserve"> </v>
      </c>
      <c r="XI46" s="175" t="str">
        <f t="shared" si="57"/>
        <v xml:space="preserve"> </v>
      </c>
      <c r="XJ46" s="176" t="str">
        <f>IF(XF46=0," ",VLOOKUP(XF46,PROTOKOL!$A:$E,5,FALSE))</f>
        <v xml:space="preserve"> </v>
      </c>
      <c r="XK46" s="212" t="str">
        <f t="shared" si="205"/>
        <v xml:space="preserve"> </v>
      </c>
      <c r="XL46" s="176">
        <f t="shared" si="161"/>
        <v>0</v>
      </c>
      <c r="XM46" s="177" t="str">
        <f t="shared" si="162"/>
        <v xml:space="preserve"> </v>
      </c>
      <c r="XO46" s="173">
        <v>8</v>
      </c>
      <c r="XP46" s="230"/>
      <c r="XQ46" s="174" t="str">
        <f>IF(XS46=0," ",VLOOKUP(XS46,PROTOKOL!$A:$F,6,FALSE))</f>
        <v xml:space="preserve"> </v>
      </c>
      <c r="XR46" s="43"/>
      <c r="XS46" s="43"/>
      <c r="XT46" s="43"/>
      <c r="XU46" s="42" t="str">
        <f>IF(XS46=0," ",(VLOOKUP(XS46,PROTOKOL!$A$1:$E$29,2,FALSE))*XT46)</f>
        <v xml:space="preserve"> </v>
      </c>
      <c r="XV46" s="175" t="str">
        <f t="shared" si="58"/>
        <v xml:space="preserve"> </v>
      </c>
      <c r="XW46" s="212" t="str">
        <f>IF(XS46=0," ",VLOOKUP(XS46,PROTOKOL!$A:$E,5,FALSE))</f>
        <v xml:space="preserve"> </v>
      </c>
      <c r="XX46" s="176" t="s">
        <v>142</v>
      </c>
      <c r="XY46" s="177" t="str">
        <f t="shared" si="163"/>
        <v xml:space="preserve"> </v>
      </c>
      <c r="XZ46" s="217" t="str">
        <f>IF(YB46=0," ",VLOOKUP(YB46,PROTOKOL!$A:$F,6,FALSE))</f>
        <v xml:space="preserve"> </v>
      </c>
      <c r="YA46" s="43"/>
      <c r="YB46" s="43"/>
      <c r="YC46" s="43"/>
      <c r="YD46" s="91" t="str">
        <f>IF(YB46=0," ",(VLOOKUP(YB46,PROTOKOL!$A$1:$E$29,2,FALSE))*YC46)</f>
        <v xml:space="preserve"> </v>
      </c>
      <c r="YE46" s="175" t="str">
        <f t="shared" si="59"/>
        <v xml:space="preserve"> </v>
      </c>
      <c r="YF46" s="176" t="str">
        <f>IF(YB46=0," ",VLOOKUP(YB46,PROTOKOL!$A:$E,5,FALSE))</f>
        <v xml:space="preserve"> </v>
      </c>
      <c r="YG46" s="212" t="str">
        <f t="shared" si="206"/>
        <v xml:space="preserve"> </v>
      </c>
      <c r="YH46" s="176">
        <f t="shared" si="165"/>
        <v>0</v>
      </c>
      <c r="YI46" s="177" t="str">
        <f t="shared" si="166"/>
        <v xml:space="preserve"> </v>
      </c>
    </row>
    <row r="47" spans="1:659" ht="13.8">
      <c r="A47" s="173">
        <v>9</v>
      </c>
      <c r="B47" s="231">
        <v>9</v>
      </c>
      <c r="C47" s="174" t="str">
        <f>IF(E47=0," ",VLOOKUP(E47,PROTOKOL!$A:$F,6,FALSE))</f>
        <v>ÜRÜN KONTROL</v>
      </c>
      <c r="D47" s="43">
        <v>1</v>
      </c>
      <c r="E47" s="43">
        <v>20</v>
      </c>
      <c r="F47" s="43">
        <v>7.5</v>
      </c>
      <c r="G47" s="42">
        <f>IF(E47=0," ",(VLOOKUP(E47,PROTOKOL!$A$1:$E$29,2,FALSE))*F47)</f>
        <v>0</v>
      </c>
      <c r="H47" s="175">
        <f t="shared" si="0"/>
        <v>1</v>
      </c>
      <c r="I47" s="212" t="e">
        <f>IF(E47=0," ",VLOOKUP(E47,PROTOKOL!$A:$E,5,FALSE))</f>
        <v>#DIV/0!</v>
      </c>
      <c r="J47" s="176" t="s">
        <v>142</v>
      </c>
      <c r="K47" s="177" t="e">
        <f>IF(E47=0," ",(I47*H47))/7.5*7.5</f>
        <v>#DIV/0!</v>
      </c>
      <c r="L47" s="217" t="str">
        <f>IF(N47=0," ",VLOOKUP(N47,PROTOKOL!$A:$F,6,FALSE))</f>
        <v xml:space="preserve"> </v>
      </c>
      <c r="M47" s="43"/>
      <c r="N47" s="43"/>
      <c r="O47" s="43"/>
      <c r="P47" s="91" t="str">
        <f>IF(N47=0," ",(VLOOKUP(N47,PROTOKOL!$A$1:$E$29,2,FALSE))*O47)</f>
        <v xml:space="preserve"> </v>
      </c>
      <c r="Q47" s="175" t="str">
        <f t="shared" si="1"/>
        <v xml:space="preserve"> </v>
      </c>
      <c r="R47" s="176" t="str">
        <f>IF(N47=0," ",VLOOKUP(N47,PROTOKOL!$A:$E,5,FALSE))</f>
        <v xml:space="preserve"> </v>
      </c>
      <c r="S47" s="212" t="str">
        <f t="shared" si="61"/>
        <v xml:space="preserve"> </v>
      </c>
      <c r="T47" s="176">
        <f t="shared" si="62"/>
        <v>0</v>
      </c>
      <c r="U47" s="177" t="str">
        <f t="shared" si="63"/>
        <v xml:space="preserve"> </v>
      </c>
      <c r="W47" s="173">
        <v>9</v>
      </c>
      <c r="X47" s="231">
        <v>9</v>
      </c>
      <c r="Y47" s="174" t="str">
        <f>IF(AA47=0," ",VLOOKUP(AA47,PROTOKOL!$A:$F,6,FALSE))</f>
        <v>SIZDIRMAZLIK TAMİR</v>
      </c>
      <c r="Z47" s="43">
        <v>146</v>
      </c>
      <c r="AA47" s="43">
        <v>12</v>
      </c>
      <c r="AB47" s="43">
        <v>6</v>
      </c>
      <c r="AC47" s="42">
        <f>IF(AA47=0," ",(VLOOKUP(AA47,PROTOKOL!$A$1:$E$29,2,FALSE))*AB47)</f>
        <v>62.400000000000006</v>
      </c>
      <c r="AD47" s="175">
        <f t="shared" si="2"/>
        <v>83.6</v>
      </c>
      <c r="AE47" s="212">
        <f>IF(AA47=0," ",VLOOKUP(AA47,PROTOKOL!$A:$E,5,FALSE))</f>
        <v>0.8561438988095238</v>
      </c>
      <c r="AF47" s="176" t="s">
        <v>142</v>
      </c>
      <c r="AG47" s="177">
        <f t="shared" si="167"/>
        <v>71.573629940476181</v>
      </c>
      <c r="AH47" s="217" t="str">
        <f>IF(AJ47=0," ",VLOOKUP(AJ47,PROTOKOL!$A:$F,6,FALSE))</f>
        <v xml:space="preserve"> </v>
      </c>
      <c r="AI47" s="43"/>
      <c r="AJ47" s="43"/>
      <c r="AK47" s="43"/>
      <c r="AL47" s="91" t="str">
        <f>IF(AJ47=0," ",(VLOOKUP(AJ47,PROTOKOL!$A$1:$E$29,2,FALSE))*AK47)</f>
        <v xml:space="preserve"> </v>
      </c>
      <c r="AM47" s="175" t="str">
        <f t="shared" si="3"/>
        <v xml:space="preserve"> </v>
      </c>
      <c r="AN47" s="176" t="str">
        <f>IF(AJ47=0," ",VLOOKUP(AJ47,PROTOKOL!$A:$E,5,FALSE))</f>
        <v xml:space="preserve"> </v>
      </c>
      <c r="AO47" s="212" t="str">
        <f t="shared" si="180"/>
        <v xml:space="preserve"> </v>
      </c>
      <c r="AP47" s="176">
        <f t="shared" si="65"/>
        <v>0</v>
      </c>
      <c r="AQ47" s="177" t="str">
        <f t="shared" si="66"/>
        <v xml:space="preserve"> </v>
      </c>
      <c r="AS47" s="173">
        <v>9</v>
      </c>
      <c r="AT47" s="231">
        <v>9</v>
      </c>
      <c r="AU47" s="174" t="str">
        <f>IF(AW47=0," ",VLOOKUP(AW47,PROTOKOL!$A:$F,6,FALSE))</f>
        <v>VAKUM TEST</v>
      </c>
      <c r="AV47" s="43">
        <v>186</v>
      </c>
      <c r="AW47" s="43">
        <v>4</v>
      </c>
      <c r="AX47" s="43">
        <v>6</v>
      </c>
      <c r="AY47" s="42">
        <f>IF(AW47=0," ",(VLOOKUP(AW47,PROTOKOL!$A$1:$E$29,2,FALSE))*AX47)</f>
        <v>120</v>
      </c>
      <c r="AZ47" s="175">
        <f t="shared" si="4"/>
        <v>66</v>
      </c>
      <c r="BA47" s="212">
        <f>IF(AW47=0," ",VLOOKUP(AW47,PROTOKOL!$A:$E,5,FALSE))</f>
        <v>0.44947554687499996</v>
      </c>
      <c r="BB47" s="176" t="s">
        <v>142</v>
      </c>
      <c r="BC47" s="177">
        <f t="shared" si="168"/>
        <v>29.665386093749998</v>
      </c>
      <c r="BD47" s="217" t="str">
        <f>IF(BF47=0," ",VLOOKUP(BF47,PROTOKOL!$A:$F,6,FALSE))</f>
        <v xml:space="preserve"> </v>
      </c>
      <c r="BE47" s="43"/>
      <c r="BF47" s="43"/>
      <c r="BG47" s="43"/>
      <c r="BH47" s="91" t="str">
        <f>IF(BF47=0," ",(VLOOKUP(BF47,PROTOKOL!$A$1:$E$29,2,FALSE))*BG47)</f>
        <v xml:space="preserve"> </v>
      </c>
      <c r="BI47" s="175" t="str">
        <f t="shared" si="5"/>
        <v xml:space="preserve"> </v>
      </c>
      <c r="BJ47" s="176" t="str">
        <f>IF(BF47=0," ",VLOOKUP(BF47,PROTOKOL!$A:$E,5,FALSE))</f>
        <v xml:space="preserve"> </v>
      </c>
      <c r="BK47" s="212" t="str">
        <f t="shared" si="181"/>
        <v xml:space="preserve"> </v>
      </c>
      <c r="BL47" s="176">
        <f t="shared" si="67"/>
        <v>0</v>
      </c>
      <c r="BM47" s="177" t="str">
        <f t="shared" si="68"/>
        <v xml:space="preserve"> </v>
      </c>
      <c r="BO47" s="173">
        <v>9</v>
      </c>
      <c r="BP47" s="231">
        <v>9</v>
      </c>
      <c r="BQ47" s="174" t="str">
        <f>IF(BS47=0," ",VLOOKUP(BS47,PROTOKOL!$A:$F,6,FALSE))</f>
        <v>VAKUM TEST</v>
      </c>
      <c r="BR47" s="43">
        <v>170</v>
      </c>
      <c r="BS47" s="43">
        <v>4</v>
      </c>
      <c r="BT47" s="43">
        <v>5.5</v>
      </c>
      <c r="BU47" s="42">
        <f>IF(BS47=0," ",(VLOOKUP(BS47,PROTOKOL!$A$1:$E$29,2,FALSE))*BT47)</f>
        <v>110</v>
      </c>
      <c r="BV47" s="175">
        <f t="shared" si="6"/>
        <v>60</v>
      </c>
      <c r="BW47" s="212">
        <f>IF(BS47=0," ",VLOOKUP(BS47,PROTOKOL!$A:$E,5,FALSE))</f>
        <v>0.44947554687499996</v>
      </c>
      <c r="BX47" s="176" t="s">
        <v>142</v>
      </c>
      <c r="BY47" s="177">
        <f t="shared" si="170"/>
        <v>26.968532812499998</v>
      </c>
      <c r="BZ47" s="217" t="str">
        <f>IF(CB47=0," ",VLOOKUP(CB47,PROTOKOL!$A:$F,6,FALSE))</f>
        <v xml:space="preserve"> </v>
      </c>
      <c r="CA47" s="43"/>
      <c r="CB47" s="43"/>
      <c r="CC47" s="43"/>
      <c r="CD47" s="91" t="str">
        <f>IF(CB47=0," ",(VLOOKUP(CB47,PROTOKOL!$A$1:$E$29,2,FALSE))*CC47)</f>
        <v xml:space="preserve"> </v>
      </c>
      <c r="CE47" s="175" t="str">
        <f t="shared" si="7"/>
        <v xml:space="preserve"> </v>
      </c>
      <c r="CF47" s="176" t="str">
        <f>IF(CB47=0," ",VLOOKUP(CB47,PROTOKOL!$A:$E,5,FALSE))</f>
        <v xml:space="preserve"> </v>
      </c>
      <c r="CG47" s="212" t="str">
        <f t="shared" si="207"/>
        <v xml:space="preserve"> </v>
      </c>
      <c r="CH47" s="176">
        <f t="shared" si="70"/>
        <v>0</v>
      </c>
      <c r="CI47" s="177" t="str">
        <f t="shared" si="71"/>
        <v xml:space="preserve"> </v>
      </c>
      <c r="CK47" s="173">
        <v>9</v>
      </c>
      <c r="CL47" s="231">
        <v>9</v>
      </c>
      <c r="CM47" s="174" t="str">
        <f>IF(CO47=0," ",VLOOKUP(CO47,PROTOKOL!$A:$F,6,FALSE))</f>
        <v>WNZL. YERD.KLZ. TAŞLAMA</v>
      </c>
      <c r="CN47" s="43">
        <v>190</v>
      </c>
      <c r="CO47" s="43">
        <v>2</v>
      </c>
      <c r="CP47" s="43">
        <v>7.5</v>
      </c>
      <c r="CQ47" s="42">
        <f>IF(CO47=0," ",(VLOOKUP(CO47,PROTOKOL!$A$1:$E$29,2,FALSE))*CP47)</f>
        <v>124.00000000000001</v>
      </c>
      <c r="CR47" s="175">
        <f t="shared" si="8"/>
        <v>65.999999999999986</v>
      </c>
      <c r="CS47" s="212">
        <f>IF(CO47=0," ",VLOOKUP(CO47,PROTOKOL!$A:$E,5,FALSE))</f>
        <v>0.54481884469696984</v>
      </c>
      <c r="CT47" s="176" t="s">
        <v>142</v>
      </c>
      <c r="CU47" s="177">
        <f t="shared" si="171"/>
        <v>35.958043750000002</v>
      </c>
      <c r="CV47" s="217" t="str">
        <f>IF(CX47=0," ",VLOOKUP(CX47,PROTOKOL!$A:$F,6,FALSE))</f>
        <v xml:space="preserve"> </v>
      </c>
      <c r="CW47" s="43"/>
      <c r="CX47" s="43"/>
      <c r="CY47" s="43"/>
      <c r="CZ47" s="91" t="str">
        <f>IF(CX47=0," ",(VLOOKUP(CX47,PROTOKOL!$A$1:$E$29,2,FALSE))*CY47)</f>
        <v xml:space="preserve"> </v>
      </c>
      <c r="DA47" s="175" t="str">
        <f t="shared" si="9"/>
        <v xml:space="preserve"> </v>
      </c>
      <c r="DB47" s="176" t="str">
        <f>IF(CX47=0," ",VLOOKUP(CX47,PROTOKOL!$A:$E,5,FALSE))</f>
        <v xml:space="preserve"> </v>
      </c>
      <c r="DC47" s="212" t="str">
        <f t="shared" si="182"/>
        <v xml:space="preserve"> </v>
      </c>
      <c r="DD47" s="176">
        <f t="shared" si="73"/>
        <v>0</v>
      </c>
      <c r="DE47" s="177" t="str">
        <f t="shared" si="74"/>
        <v xml:space="preserve"> </v>
      </c>
      <c r="DG47" s="173">
        <v>9</v>
      </c>
      <c r="DH47" s="231">
        <v>9</v>
      </c>
      <c r="DI47" s="174" t="str">
        <f>IF(DK47=0," ",VLOOKUP(DK47,PROTOKOL!$A:$F,6,FALSE))</f>
        <v>FORKLİFT OPERATÖRÜ</v>
      </c>
      <c r="DJ47" s="43">
        <v>1</v>
      </c>
      <c r="DK47" s="43">
        <v>14</v>
      </c>
      <c r="DL47" s="43">
        <v>7.5</v>
      </c>
      <c r="DM47" s="42">
        <f>IF(DK47=0," ",(VLOOKUP(DK47,PROTOKOL!$A$1:$E$29,2,FALSE))*DL47)</f>
        <v>0</v>
      </c>
      <c r="DN47" s="175">
        <f t="shared" si="10"/>
        <v>1</v>
      </c>
      <c r="DO47" s="212">
        <f>IF(DK47=0," ",VLOOKUP(DK47,PROTOKOL!$A:$E,5,FALSE))</f>
        <v>7.5</v>
      </c>
      <c r="DP47" s="176" t="s">
        <v>142</v>
      </c>
      <c r="DQ47" s="177">
        <f>IF(DK47=0," ",(DO47*DN47))/7.5*7.5</f>
        <v>7.5</v>
      </c>
      <c r="DR47" s="217" t="str">
        <f>IF(DT47=0," ",VLOOKUP(DT47,PROTOKOL!$A:$F,6,FALSE))</f>
        <v xml:space="preserve"> </v>
      </c>
      <c r="DS47" s="43"/>
      <c r="DT47" s="43"/>
      <c r="DU47" s="43"/>
      <c r="DV47" s="91" t="str">
        <f>IF(DT47=0," ",(VLOOKUP(DT47,PROTOKOL!$A$1:$E$29,2,FALSE))*DU47)</f>
        <v xml:space="preserve"> </v>
      </c>
      <c r="DW47" s="175" t="str">
        <f t="shared" si="11"/>
        <v xml:space="preserve"> </v>
      </c>
      <c r="DX47" s="176" t="str">
        <f>IF(DT47=0," ",VLOOKUP(DT47,PROTOKOL!$A:$E,5,FALSE))</f>
        <v xml:space="preserve"> </v>
      </c>
      <c r="DY47" s="212" t="str">
        <f t="shared" si="183"/>
        <v xml:space="preserve"> </v>
      </c>
      <c r="DZ47" s="176">
        <f t="shared" si="77"/>
        <v>0</v>
      </c>
      <c r="EA47" s="177" t="str">
        <f t="shared" si="78"/>
        <v xml:space="preserve"> </v>
      </c>
      <c r="EC47" s="173">
        <v>9</v>
      </c>
      <c r="ED47" s="231">
        <v>9</v>
      </c>
      <c r="EE47" s="174" t="str">
        <f>IF(EG47=0," ",VLOOKUP(EG47,PROTOKOL!$A:$F,6,FALSE))</f>
        <v>FORKLİFT OPERATÖRÜ</v>
      </c>
      <c r="EF47" s="43">
        <v>1</v>
      </c>
      <c r="EG47" s="43">
        <v>14</v>
      </c>
      <c r="EH47" s="43">
        <v>7.5</v>
      </c>
      <c r="EI47" s="42">
        <f>IF(EG47=0," ",(VLOOKUP(EG47,PROTOKOL!$A$1:$E$29,2,FALSE))*EH47)</f>
        <v>0</v>
      </c>
      <c r="EJ47" s="175">
        <f t="shared" si="12"/>
        <v>1</v>
      </c>
      <c r="EK47" s="212">
        <f>IF(EG47=0," ",VLOOKUP(EG47,PROTOKOL!$A:$E,5,FALSE))</f>
        <v>7.5</v>
      </c>
      <c r="EL47" s="176" t="s">
        <v>142</v>
      </c>
      <c r="EM47" s="177">
        <f>IF(EG47=0," ",(EK47*EJ47))/7.5*7.5</f>
        <v>7.5</v>
      </c>
      <c r="EN47" s="217" t="str">
        <f>IF(EP47=0," ",VLOOKUP(EP47,PROTOKOL!$A:$F,6,FALSE))</f>
        <v xml:space="preserve"> </v>
      </c>
      <c r="EO47" s="43"/>
      <c r="EP47" s="43"/>
      <c r="EQ47" s="43"/>
      <c r="ER47" s="91" t="str">
        <f>IF(EP47=0," ",(VLOOKUP(EP47,PROTOKOL!$A$1:$E$29,2,FALSE))*EQ47)</f>
        <v xml:space="preserve"> </v>
      </c>
      <c r="ES47" s="175" t="str">
        <f t="shared" si="13"/>
        <v xml:space="preserve"> </v>
      </c>
      <c r="ET47" s="176" t="str">
        <f>IF(EP47=0," ",VLOOKUP(EP47,PROTOKOL!$A:$E,5,FALSE))</f>
        <v xml:space="preserve"> </v>
      </c>
      <c r="EU47" s="212" t="str">
        <f t="shared" si="184"/>
        <v xml:space="preserve"> </v>
      </c>
      <c r="EV47" s="176">
        <f t="shared" si="81"/>
        <v>0</v>
      </c>
      <c r="EW47" s="177" t="str">
        <f t="shared" si="82"/>
        <v xml:space="preserve"> </v>
      </c>
      <c r="EY47" s="173">
        <v>9</v>
      </c>
      <c r="EZ47" s="231">
        <v>9</v>
      </c>
      <c r="FA47" s="174" t="str">
        <f>IF(FC47=0," ",VLOOKUP(FC47,PROTOKOL!$A:$F,6,FALSE))</f>
        <v>WNZL. LAV. VE DUV. ASMA KLZ</v>
      </c>
      <c r="FB47" s="43">
        <v>220</v>
      </c>
      <c r="FC47" s="43">
        <v>1</v>
      </c>
      <c r="FD47" s="43">
        <v>7.5</v>
      </c>
      <c r="FE47" s="42">
        <f>IF(FC47=0," ",(VLOOKUP(FC47,PROTOKOL!$A$1:$E$29,2,FALSE))*FD47)</f>
        <v>144</v>
      </c>
      <c r="FF47" s="175">
        <f t="shared" si="14"/>
        <v>76</v>
      </c>
      <c r="FG47" s="212">
        <f>IF(FC47=0," ",VLOOKUP(FC47,PROTOKOL!$A:$E,5,FALSE))</f>
        <v>0.4731321546052632</v>
      </c>
      <c r="FH47" s="176" t="s">
        <v>142</v>
      </c>
      <c r="FI47" s="177">
        <f t="shared" si="83"/>
        <v>35.958043750000002</v>
      </c>
      <c r="FJ47" s="217" t="str">
        <f>IF(FL47=0," ",VLOOKUP(FL47,PROTOKOL!$A:$F,6,FALSE))</f>
        <v xml:space="preserve"> </v>
      </c>
      <c r="FK47" s="43"/>
      <c r="FL47" s="43"/>
      <c r="FM47" s="43"/>
      <c r="FN47" s="91" t="str">
        <f>IF(FL47=0," ",(VLOOKUP(FL47,PROTOKOL!$A$1:$E$29,2,FALSE))*FM47)</f>
        <v xml:space="preserve"> </v>
      </c>
      <c r="FO47" s="175" t="str">
        <f t="shared" si="15"/>
        <v xml:space="preserve"> </v>
      </c>
      <c r="FP47" s="176" t="str">
        <f>IF(FL47=0," ",VLOOKUP(FL47,PROTOKOL!$A:$E,5,FALSE))</f>
        <v xml:space="preserve"> </v>
      </c>
      <c r="FQ47" s="212" t="str">
        <f t="shared" si="185"/>
        <v xml:space="preserve"> </v>
      </c>
      <c r="FR47" s="176">
        <f t="shared" si="85"/>
        <v>0</v>
      </c>
      <c r="FS47" s="177" t="str">
        <f t="shared" si="86"/>
        <v xml:space="preserve"> </v>
      </c>
      <c r="FU47" s="173">
        <v>9</v>
      </c>
      <c r="FV47" s="231">
        <v>9</v>
      </c>
      <c r="FW47" s="174" t="str">
        <f>IF(FY47=0," ",VLOOKUP(FY47,PROTOKOL!$A:$F,6,FALSE))</f>
        <v>PERDE KESME SULU SİST.</v>
      </c>
      <c r="FX47" s="43">
        <v>157</v>
      </c>
      <c r="FY47" s="43">
        <v>8</v>
      </c>
      <c r="FZ47" s="43">
        <v>7.5</v>
      </c>
      <c r="GA47" s="42">
        <f>IF(FY47=0," ",(VLOOKUP(FY47,PROTOKOL!$A$1:$E$29,2,FALSE))*FZ47)</f>
        <v>98</v>
      </c>
      <c r="GB47" s="175">
        <f t="shared" si="16"/>
        <v>59</v>
      </c>
      <c r="GC47" s="212">
        <f>IF(FY47=0," ",VLOOKUP(FY47,PROTOKOL!$A:$E,5,FALSE))</f>
        <v>0.69150084134615386</v>
      </c>
      <c r="GD47" s="176" t="s">
        <v>142</v>
      </c>
      <c r="GE47" s="177">
        <f t="shared" si="87"/>
        <v>40.798549639423079</v>
      </c>
      <c r="GF47" s="217" t="str">
        <f>IF(GH47=0," ",VLOOKUP(GH47,PROTOKOL!$A:$F,6,FALSE))</f>
        <v xml:space="preserve"> </v>
      </c>
      <c r="GG47" s="43"/>
      <c r="GH47" s="43"/>
      <c r="GI47" s="43"/>
      <c r="GJ47" s="91" t="str">
        <f>IF(GH47=0," ",(VLOOKUP(GH47,PROTOKOL!$A$1:$E$29,2,FALSE))*GI47)</f>
        <v xml:space="preserve"> </v>
      </c>
      <c r="GK47" s="175" t="str">
        <f t="shared" si="17"/>
        <v xml:space="preserve"> </v>
      </c>
      <c r="GL47" s="176" t="str">
        <f>IF(GH47=0," ",VLOOKUP(GH47,PROTOKOL!$A:$E,5,FALSE))</f>
        <v xml:space="preserve"> </v>
      </c>
      <c r="GM47" s="212" t="str">
        <f t="shared" si="186"/>
        <v xml:space="preserve"> </v>
      </c>
      <c r="GN47" s="176">
        <f t="shared" si="89"/>
        <v>0</v>
      </c>
      <c r="GO47" s="177" t="str">
        <f t="shared" si="90"/>
        <v xml:space="preserve"> </v>
      </c>
      <c r="GQ47" s="173">
        <v>9</v>
      </c>
      <c r="GR47" s="231">
        <v>9</v>
      </c>
      <c r="GS47" s="174" t="str">
        <f>IF(GU47=0," ",VLOOKUP(GU47,PROTOKOL!$A:$F,6,FALSE))</f>
        <v>PERDE KESME SULU SİST.</v>
      </c>
      <c r="GT47" s="43">
        <v>70</v>
      </c>
      <c r="GU47" s="43">
        <v>8</v>
      </c>
      <c r="GV47" s="43">
        <v>3.5</v>
      </c>
      <c r="GW47" s="42">
        <f>IF(GU47=0," ",(VLOOKUP(GU47,PROTOKOL!$A$1:$E$29,2,FALSE))*GV47)</f>
        <v>45.733333333333334</v>
      </c>
      <c r="GX47" s="175">
        <f t="shared" si="18"/>
        <v>24.266666666666666</v>
      </c>
      <c r="GY47" s="212">
        <f>IF(GU47=0," ",VLOOKUP(GU47,PROTOKOL!$A:$E,5,FALSE))</f>
        <v>0.69150084134615386</v>
      </c>
      <c r="GZ47" s="176" t="s">
        <v>142</v>
      </c>
      <c r="HA47" s="177">
        <f t="shared" si="91"/>
        <v>16.780420416666665</v>
      </c>
      <c r="HB47" s="217" t="str">
        <f>IF(HD47=0," ",VLOOKUP(HD47,PROTOKOL!$A:$F,6,FALSE))</f>
        <v xml:space="preserve"> </v>
      </c>
      <c r="HC47" s="43"/>
      <c r="HD47" s="43"/>
      <c r="HE47" s="43"/>
      <c r="HF47" s="91" t="str">
        <f>IF(HD47=0," ",(VLOOKUP(HD47,PROTOKOL!$A$1:$E$29,2,FALSE))*HE47)</f>
        <v xml:space="preserve"> </v>
      </c>
      <c r="HG47" s="175" t="str">
        <f t="shared" si="19"/>
        <v xml:space="preserve"> </v>
      </c>
      <c r="HH47" s="176" t="str">
        <f>IF(HD47=0," ",VLOOKUP(HD47,PROTOKOL!$A:$E,5,FALSE))</f>
        <v xml:space="preserve"> </v>
      </c>
      <c r="HI47" s="212" t="str">
        <f t="shared" si="187"/>
        <v xml:space="preserve"> </v>
      </c>
      <c r="HJ47" s="176">
        <f t="shared" si="92"/>
        <v>0</v>
      </c>
      <c r="HK47" s="177" t="str">
        <f t="shared" si="93"/>
        <v xml:space="preserve"> </v>
      </c>
      <c r="HM47" s="173">
        <v>9</v>
      </c>
      <c r="HN47" s="231">
        <v>9</v>
      </c>
      <c r="HO47" s="174" t="str">
        <f>IF(HQ47=0," ",VLOOKUP(HQ47,PROTOKOL!$A:$F,6,FALSE))</f>
        <v>VAKUM TEST</v>
      </c>
      <c r="HP47" s="43">
        <v>106</v>
      </c>
      <c r="HQ47" s="43">
        <v>4</v>
      </c>
      <c r="HR47" s="43">
        <v>3</v>
      </c>
      <c r="HS47" s="42">
        <f>IF(HQ47=0," ",(VLOOKUP(HQ47,PROTOKOL!$A$1:$E$29,2,FALSE))*HR47)</f>
        <v>60</v>
      </c>
      <c r="HT47" s="175">
        <f t="shared" si="20"/>
        <v>46</v>
      </c>
      <c r="HU47" s="212">
        <f>IF(HQ47=0," ",VLOOKUP(HQ47,PROTOKOL!$A:$E,5,FALSE))</f>
        <v>0.44947554687499996</v>
      </c>
      <c r="HV47" s="176" t="s">
        <v>142</v>
      </c>
      <c r="HW47" s="177">
        <f t="shared" si="94"/>
        <v>20.675875156249997</v>
      </c>
      <c r="HX47" s="217" t="str">
        <f>IF(HZ47=0," ",VLOOKUP(HZ47,PROTOKOL!$A:$F,6,FALSE))</f>
        <v xml:space="preserve"> </v>
      </c>
      <c r="HY47" s="43"/>
      <c r="HZ47" s="43"/>
      <c r="IA47" s="43"/>
      <c r="IB47" s="91" t="str">
        <f>IF(HZ47=0," ",(VLOOKUP(HZ47,PROTOKOL!$A$1:$E$29,2,FALSE))*IA47)</f>
        <v xml:space="preserve"> </v>
      </c>
      <c r="IC47" s="175" t="str">
        <f t="shared" si="21"/>
        <v xml:space="preserve"> </v>
      </c>
      <c r="ID47" s="176" t="str">
        <f>IF(HZ47=0," ",VLOOKUP(HZ47,PROTOKOL!$A:$E,5,FALSE))</f>
        <v xml:space="preserve"> </v>
      </c>
      <c r="IE47" s="212" t="str">
        <f t="shared" si="208"/>
        <v xml:space="preserve"> </v>
      </c>
      <c r="IF47" s="176">
        <f t="shared" si="96"/>
        <v>0</v>
      </c>
      <c r="IG47" s="177" t="str">
        <f t="shared" si="97"/>
        <v xml:space="preserve"> </v>
      </c>
      <c r="II47" s="173">
        <v>9</v>
      </c>
      <c r="IJ47" s="231">
        <v>9</v>
      </c>
      <c r="IK47" s="174" t="str">
        <f>IF(IM47=0," ",VLOOKUP(IM47,PROTOKOL!$A:$F,6,FALSE))</f>
        <v>VİTRA CLEAN</v>
      </c>
      <c r="IL47" s="43">
        <v>90</v>
      </c>
      <c r="IM47" s="43">
        <v>13</v>
      </c>
      <c r="IN47" s="43">
        <v>7.5</v>
      </c>
      <c r="IO47" s="42">
        <f>IF(IM47=0," ",(VLOOKUP(IM47,PROTOKOL!$A$1:$E$29,2,FALSE))*IN47)</f>
        <v>59</v>
      </c>
      <c r="IP47" s="175">
        <f t="shared" si="22"/>
        <v>31</v>
      </c>
      <c r="IQ47" s="212">
        <f>IF(IM47=0," ",VLOOKUP(IM47,PROTOKOL!$A:$E,5,FALSE))</f>
        <v>1.1599368951612903</v>
      </c>
      <c r="IR47" s="176" t="s">
        <v>142</v>
      </c>
      <c r="IS47" s="177">
        <f t="shared" si="98"/>
        <v>35.958043750000002</v>
      </c>
      <c r="IT47" s="217" t="str">
        <f>IF(IV47=0," ",VLOOKUP(IV47,PROTOKOL!$A:$F,6,FALSE))</f>
        <v xml:space="preserve"> </v>
      </c>
      <c r="IU47" s="43"/>
      <c r="IV47" s="43"/>
      <c r="IW47" s="43"/>
      <c r="IX47" s="91" t="str">
        <f>IF(IV47=0," ",(VLOOKUP(IV47,PROTOKOL!$A$1:$E$29,2,FALSE))*IW47)</f>
        <v xml:space="preserve"> </v>
      </c>
      <c r="IY47" s="175" t="str">
        <f t="shared" si="23"/>
        <v xml:space="preserve"> </v>
      </c>
      <c r="IZ47" s="176" t="str">
        <f>IF(IV47=0," ",VLOOKUP(IV47,PROTOKOL!$A:$E,5,FALSE))</f>
        <v xml:space="preserve"> </v>
      </c>
      <c r="JA47" s="212" t="str">
        <f t="shared" si="188"/>
        <v xml:space="preserve"> </v>
      </c>
      <c r="JB47" s="176">
        <f t="shared" si="100"/>
        <v>0</v>
      </c>
      <c r="JC47" s="177" t="str">
        <f t="shared" si="101"/>
        <v xml:space="preserve"> </v>
      </c>
      <c r="JE47" s="173">
        <v>9</v>
      </c>
      <c r="JF47" s="231">
        <v>9</v>
      </c>
      <c r="JG47" s="174" t="str">
        <f>IF(JI47=0," ",VLOOKUP(JI47,PROTOKOL!$A:$F,6,FALSE))</f>
        <v>WNZL. LAV. VE DUV. ASMA KLZ</v>
      </c>
      <c r="JH47" s="43">
        <v>220</v>
      </c>
      <c r="JI47" s="43">
        <v>1</v>
      </c>
      <c r="JJ47" s="43">
        <v>7.5</v>
      </c>
      <c r="JK47" s="42">
        <f>IF(JI47=0," ",(VLOOKUP(JI47,PROTOKOL!$A$1:$E$29,2,FALSE))*JJ47)</f>
        <v>144</v>
      </c>
      <c r="JL47" s="175">
        <f t="shared" si="24"/>
        <v>76</v>
      </c>
      <c r="JM47" s="212">
        <f>IF(JI47=0," ",VLOOKUP(JI47,PROTOKOL!$A:$E,5,FALSE))</f>
        <v>0.4731321546052632</v>
      </c>
      <c r="JN47" s="176" t="s">
        <v>142</v>
      </c>
      <c r="JO47" s="177">
        <f t="shared" si="102"/>
        <v>35.958043750000002</v>
      </c>
      <c r="JP47" s="217" t="str">
        <f>IF(JR47=0," ",VLOOKUP(JR47,PROTOKOL!$A:$F,6,FALSE))</f>
        <v>ÜRÜN KONTROL</v>
      </c>
      <c r="JQ47" s="43">
        <v>1</v>
      </c>
      <c r="JR47" s="43">
        <v>20</v>
      </c>
      <c r="JS47" s="43">
        <v>2.5</v>
      </c>
      <c r="JT47" s="91">
        <f>IF(JR47=0," ",(VLOOKUP(JR47,PROTOKOL!$A$1:$E$29,2,FALSE))*JS47)</f>
        <v>0</v>
      </c>
      <c r="JU47" s="175">
        <f t="shared" si="25"/>
        <v>1</v>
      </c>
      <c r="JV47" s="176" t="e">
        <f>IF(JR47=0," ",VLOOKUP(JR47,PROTOKOL!$A:$E,5,FALSE))</f>
        <v>#DIV/0!</v>
      </c>
      <c r="JW47" s="212" t="e">
        <f>IF(JR47=0," ",(JU47*JV47))/7.5*2.5</f>
        <v>#DIV/0!</v>
      </c>
      <c r="JX47" s="176">
        <f t="shared" si="104"/>
        <v>5</v>
      </c>
      <c r="JY47" s="177" t="e">
        <f t="shared" si="105"/>
        <v>#DIV/0!</v>
      </c>
      <c r="KA47" s="173">
        <v>9</v>
      </c>
      <c r="KB47" s="231">
        <v>9</v>
      </c>
      <c r="KC47" s="174" t="str">
        <f>IF(KE47=0," ",VLOOKUP(KE47,PROTOKOL!$A:$F,6,FALSE))</f>
        <v>VAKUM TEST</v>
      </c>
      <c r="KD47" s="43">
        <v>232</v>
      </c>
      <c r="KE47" s="43">
        <v>4</v>
      </c>
      <c r="KF47" s="43">
        <v>7.5</v>
      </c>
      <c r="KG47" s="42">
        <f>IF(KE47=0," ",(VLOOKUP(KE47,PROTOKOL!$A$1:$E$29,2,FALSE))*KF47)</f>
        <v>150</v>
      </c>
      <c r="KH47" s="175">
        <f t="shared" si="26"/>
        <v>82</v>
      </c>
      <c r="KI47" s="212">
        <f>IF(KE47=0," ",VLOOKUP(KE47,PROTOKOL!$A:$E,5,FALSE))</f>
        <v>0.44947554687499996</v>
      </c>
      <c r="KJ47" s="176" t="s">
        <v>142</v>
      </c>
      <c r="KK47" s="177">
        <f t="shared" si="173"/>
        <v>36.856994843749995</v>
      </c>
      <c r="KL47" s="217" t="str">
        <f>IF(KN47=0," ",VLOOKUP(KN47,PROTOKOL!$A:$F,6,FALSE))</f>
        <v xml:space="preserve"> </v>
      </c>
      <c r="KM47" s="43"/>
      <c r="KN47" s="43"/>
      <c r="KO47" s="43"/>
      <c r="KP47" s="91" t="str">
        <f>IF(KN47=0," ",(VLOOKUP(KN47,PROTOKOL!$A$1:$E$29,2,FALSE))*KO47)</f>
        <v xml:space="preserve"> </v>
      </c>
      <c r="KQ47" s="175" t="str">
        <f t="shared" si="27"/>
        <v xml:space="preserve"> </v>
      </c>
      <c r="KR47" s="176" t="str">
        <f>IF(KN47=0," ",VLOOKUP(KN47,PROTOKOL!$A:$E,5,FALSE))</f>
        <v xml:space="preserve"> </v>
      </c>
      <c r="KS47" s="212" t="str">
        <f t="shared" si="190"/>
        <v xml:space="preserve"> </v>
      </c>
      <c r="KT47" s="176">
        <f t="shared" si="106"/>
        <v>0</v>
      </c>
      <c r="KU47" s="177" t="str">
        <f t="shared" si="107"/>
        <v xml:space="preserve"> </v>
      </c>
      <c r="KW47" s="173">
        <v>9</v>
      </c>
      <c r="KX47" s="231">
        <v>9</v>
      </c>
      <c r="KY47" s="174" t="str">
        <f>IF(LA47=0," ",VLOOKUP(LA47,PROTOKOL!$A:$F,6,FALSE))</f>
        <v>SIZDIRMAZLIK TAMİR</v>
      </c>
      <c r="KZ47" s="43">
        <v>125</v>
      </c>
      <c r="LA47" s="43">
        <v>12</v>
      </c>
      <c r="LB47" s="43">
        <v>7.5</v>
      </c>
      <c r="LC47" s="42">
        <f>IF(LA47=0," ",(VLOOKUP(LA47,PROTOKOL!$A$1:$E$29,2,FALSE))*LB47)</f>
        <v>78</v>
      </c>
      <c r="LD47" s="175">
        <f t="shared" si="28"/>
        <v>47</v>
      </c>
      <c r="LE47" s="212">
        <f>IF(LA47=0," ",VLOOKUP(LA47,PROTOKOL!$A:$E,5,FALSE))</f>
        <v>0.8561438988095238</v>
      </c>
      <c r="LF47" s="176" t="s">
        <v>142</v>
      </c>
      <c r="LG47" s="177">
        <f t="shared" si="108"/>
        <v>40.238763244047618</v>
      </c>
      <c r="LH47" s="217" t="str">
        <f>IF(LJ47=0," ",VLOOKUP(LJ47,PROTOKOL!$A:$F,6,FALSE))</f>
        <v>SIZDIRMAZLIK TAMİR</v>
      </c>
      <c r="LI47" s="43">
        <v>40</v>
      </c>
      <c r="LJ47" s="43">
        <v>12</v>
      </c>
      <c r="LK47" s="43">
        <v>2.5</v>
      </c>
      <c r="LL47" s="91">
        <f>IF(LJ47=0," ",(VLOOKUP(LJ47,PROTOKOL!$A$1:$E$29,2,FALSE))*LK47)</f>
        <v>26</v>
      </c>
      <c r="LM47" s="175">
        <f t="shared" si="29"/>
        <v>14</v>
      </c>
      <c r="LN47" s="176">
        <f>IF(LJ47=0," ",VLOOKUP(LJ47,PROTOKOL!$A:$E,5,FALSE))</f>
        <v>0.8561438988095238</v>
      </c>
      <c r="LO47" s="212">
        <f t="shared" si="191"/>
        <v>11.986014583333333</v>
      </c>
      <c r="LP47" s="176">
        <f t="shared" si="110"/>
        <v>5</v>
      </c>
      <c r="LQ47" s="177">
        <f t="shared" si="111"/>
        <v>23.972029166666665</v>
      </c>
      <c r="LS47" s="173">
        <v>9</v>
      </c>
      <c r="LT47" s="231">
        <v>9</v>
      </c>
      <c r="LU47" s="174" t="str">
        <f>IF(LW47=0," ",VLOOKUP(LW47,PROTOKOL!$A:$F,6,FALSE))</f>
        <v>VİTRA CLEAN</v>
      </c>
      <c r="LV47" s="43">
        <v>90</v>
      </c>
      <c r="LW47" s="43">
        <v>13</v>
      </c>
      <c r="LX47" s="43">
        <v>7.5</v>
      </c>
      <c r="LY47" s="42">
        <f>IF(LW47=0," ",(VLOOKUP(LW47,PROTOKOL!$A$1:$E$29,2,FALSE))*LX47)</f>
        <v>59</v>
      </c>
      <c r="LZ47" s="175">
        <f t="shared" si="30"/>
        <v>31</v>
      </c>
      <c r="MA47" s="212">
        <f>IF(LW47=0," ",VLOOKUP(LW47,PROTOKOL!$A:$E,5,FALSE))</f>
        <v>1.1599368951612903</v>
      </c>
      <c r="MB47" s="176" t="s">
        <v>142</v>
      </c>
      <c r="MC47" s="177">
        <f t="shared" si="175"/>
        <v>35.958043750000002</v>
      </c>
      <c r="MD47" s="217" t="str">
        <f>IF(MF47=0," ",VLOOKUP(MF47,PROTOKOL!$A:$F,6,FALSE))</f>
        <v xml:space="preserve"> </v>
      </c>
      <c r="ME47" s="43"/>
      <c r="MF47" s="43"/>
      <c r="MG47" s="43"/>
      <c r="MH47" s="91" t="str">
        <f>IF(MF47=0," ",(VLOOKUP(MF47,PROTOKOL!$A$1:$E$29,2,FALSE))*MG47)</f>
        <v xml:space="preserve"> </v>
      </c>
      <c r="MI47" s="175" t="str">
        <f t="shared" si="31"/>
        <v xml:space="preserve"> </v>
      </c>
      <c r="MJ47" s="176" t="str">
        <f>IF(MF47=0," ",VLOOKUP(MF47,PROTOKOL!$A:$E,5,FALSE))</f>
        <v xml:space="preserve"> </v>
      </c>
      <c r="MK47" s="212" t="str">
        <f t="shared" si="192"/>
        <v xml:space="preserve"> </v>
      </c>
      <c r="ML47" s="176">
        <f t="shared" si="113"/>
        <v>0</v>
      </c>
      <c r="MM47" s="177" t="str">
        <f t="shared" si="114"/>
        <v xml:space="preserve"> </v>
      </c>
      <c r="MO47" s="173">
        <v>9</v>
      </c>
      <c r="MP47" s="231">
        <v>9</v>
      </c>
      <c r="MQ47" s="174" t="str">
        <f>IF(MS47=0," ",VLOOKUP(MS47,PROTOKOL!$A:$F,6,FALSE))</f>
        <v>TAH.BORU MONTAJ</v>
      </c>
      <c r="MR47" s="43">
        <v>150</v>
      </c>
      <c r="MS47" s="43">
        <v>3</v>
      </c>
      <c r="MT47" s="43">
        <v>7.5</v>
      </c>
      <c r="MU47" s="42">
        <f>IF(MS47=0," ",(VLOOKUP(MS47,PROTOKOL!$A$1:$E$29,2,FALSE))*MT47)</f>
        <v>98</v>
      </c>
      <c r="MV47" s="175">
        <f t="shared" si="32"/>
        <v>52</v>
      </c>
      <c r="MW47" s="212">
        <f>IF(MS47=0," ",VLOOKUP(MS47,PROTOKOL!$A:$E,5,FALSE))</f>
        <v>0.69150084134615386</v>
      </c>
      <c r="MX47" s="176" t="s">
        <v>142</v>
      </c>
      <c r="MY47" s="177">
        <f t="shared" si="115"/>
        <v>35.958043750000002</v>
      </c>
      <c r="MZ47" s="217" t="str">
        <f>IF(NB47=0," ",VLOOKUP(NB47,PROTOKOL!$A:$F,6,FALSE))</f>
        <v xml:space="preserve"> </v>
      </c>
      <c r="NA47" s="43"/>
      <c r="NB47" s="43"/>
      <c r="NC47" s="43"/>
      <c r="ND47" s="91" t="str">
        <f>IF(NB47=0," ",(VLOOKUP(NB47,PROTOKOL!$A$1:$E$29,2,FALSE))*NC47)</f>
        <v xml:space="preserve"> </v>
      </c>
      <c r="NE47" s="175" t="str">
        <f t="shared" si="33"/>
        <v xml:space="preserve"> </v>
      </c>
      <c r="NF47" s="176" t="str">
        <f>IF(NB47=0," ",VLOOKUP(NB47,PROTOKOL!$A:$E,5,FALSE))</f>
        <v xml:space="preserve"> </v>
      </c>
      <c r="NG47" s="212" t="str">
        <f t="shared" si="193"/>
        <v xml:space="preserve"> </v>
      </c>
      <c r="NH47" s="176">
        <f t="shared" si="117"/>
        <v>0</v>
      </c>
      <c r="NI47" s="177" t="str">
        <f t="shared" si="118"/>
        <v xml:space="preserve"> </v>
      </c>
      <c r="NK47" s="173">
        <v>9</v>
      </c>
      <c r="NL47" s="231">
        <v>9</v>
      </c>
      <c r="NM47" s="174" t="str">
        <f>IF(NO47=0," ",VLOOKUP(NO47,PROTOKOL!$A:$F,6,FALSE))</f>
        <v>PERDE KESME SULU SİST.</v>
      </c>
      <c r="NN47" s="43">
        <v>233</v>
      </c>
      <c r="NO47" s="43">
        <v>8</v>
      </c>
      <c r="NP47" s="43">
        <v>7.5</v>
      </c>
      <c r="NQ47" s="42">
        <f>IF(NO47=0," ",(VLOOKUP(NO47,PROTOKOL!$A$1:$E$29,2,FALSE))*NP47)</f>
        <v>98</v>
      </c>
      <c r="NR47" s="175">
        <f t="shared" si="34"/>
        <v>135</v>
      </c>
      <c r="NS47" s="212">
        <f>IF(NO47=0," ",VLOOKUP(NO47,PROTOKOL!$A:$E,5,FALSE))</f>
        <v>0.69150084134615386</v>
      </c>
      <c r="NT47" s="176" t="s">
        <v>142</v>
      </c>
      <c r="NU47" s="177">
        <f t="shared" si="119"/>
        <v>93.352613581730765</v>
      </c>
      <c r="NV47" s="217" t="str">
        <f>IF(NX47=0," ",VLOOKUP(NX47,PROTOKOL!$A:$F,6,FALSE))</f>
        <v xml:space="preserve"> </v>
      </c>
      <c r="NW47" s="43"/>
      <c r="NX47" s="43"/>
      <c r="NY47" s="43"/>
      <c r="NZ47" s="91" t="str">
        <f>IF(NX47=0," ",(VLOOKUP(NX47,PROTOKOL!$A$1:$E$29,2,FALSE))*NY47)</f>
        <v xml:space="preserve"> </v>
      </c>
      <c r="OA47" s="175" t="str">
        <f t="shared" si="35"/>
        <v xml:space="preserve"> </v>
      </c>
      <c r="OB47" s="176" t="str">
        <f>IF(NX47=0," ",VLOOKUP(NX47,PROTOKOL!$A:$E,5,FALSE))</f>
        <v xml:space="preserve"> </v>
      </c>
      <c r="OC47" s="212" t="str">
        <f t="shared" si="194"/>
        <v xml:space="preserve"> </v>
      </c>
      <c r="OD47" s="176">
        <f t="shared" si="120"/>
        <v>0</v>
      </c>
      <c r="OE47" s="177" t="str">
        <f t="shared" si="121"/>
        <v xml:space="preserve"> </v>
      </c>
      <c r="OG47" s="173">
        <v>9</v>
      </c>
      <c r="OH47" s="231">
        <v>9</v>
      </c>
      <c r="OI47" s="174" t="str">
        <f>IF(OK47=0," ",VLOOKUP(OK47,PROTOKOL!$A:$F,6,FALSE))</f>
        <v>ÜRÜN KONTROL</v>
      </c>
      <c r="OJ47" s="43">
        <v>1</v>
      </c>
      <c r="OK47" s="43">
        <v>20</v>
      </c>
      <c r="OL47" s="43">
        <v>7.5</v>
      </c>
      <c r="OM47" s="42">
        <f>IF(OK47=0," ",(VLOOKUP(OK47,PROTOKOL!$A$1:$E$29,2,FALSE))*OL47)</f>
        <v>0</v>
      </c>
      <c r="ON47" s="175">
        <f t="shared" si="36"/>
        <v>1</v>
      </c>
      <c r="OO47" s="212" t="e">
        <f>IF(OK47=0," ",VLOOKUP(OK47,PROTOKOL!$A:$E,5,FALSE))</f>
        <v>#DIV/0!</v>
      </c>
      <c r="OP47" s="176" t="s">
        <v>142</v>
      </c>
      <c r="OQ47" s="177" t="e">
        <f>IF(OK47=0," ",(OO47*ON47))/7.5*7.5</f>
        <v>#DIV/0!</v>
      </c>
      <c r="OR47" s="217" t="str">
        <f>IF(OT47=0," ",VLOOKUP(OT47,PROTOKOL!$A:$F,6,FALSE))</f>
        <v xml:space="preserve"> </v>
      </c>
      <c r="OS47" s="43"/>
      <c r="OT47" s="43"/>
      <c r="OU47" s="43"/>
      <c r="OV47" s="91" t="str">
        <f>IF(OT47=0," ",(VLOOKUP(OT47,PROTOKOL!$A$1:$E$29,2,FALSE))*OU47)</f>
        <v xml:space="preserve"> </v>
      </c>
      <c r="OW47" s="175" t="str">
        <f t="shared" si="37"/>
        <v xml:space="preserve"> </v>
      </c>
      <c r="OX47" s="176" t="str">
        <f>IF(OT47=0," ",VLOOKUP(OT47,PROTOKOL!$A:$E,5,FALSE))</f>
        <v xml:space="preserve"> </v>
      </c>
      <c r="OY47" s="212" t="str">
        <f t="shared" si="195"/>
        <v xml:space="preserve"> </v>
      </c>
      <c r="OZ47" s="176">
        <f t="shared" si="123"/>
        <v>0</v>
      </c>
      <c r="PA47" s="177" t="str">
        <f t="shared" si="124"/>
        <v xml:space="preserve"> </v>
      </c>
      <c r="PC47" s="173">
        <v>9</v>
      </c>
      <c r="PD47" s="231">
        <v>9</v>
      </c>
      <c r="PE47" s="174" t="s">
        <v>143</v>
      </c>
      <c r="PF47" s="43"/>
      <c r="PG47" s="43"/>
      <c r="PH47" s="43"/>
      <c r="PI47" s="42" t="str">
        <f>IF(PG47=0," ",(VLOOKUP(PG47,PROTOKOL!$A$1:$E$29,2,FALSE))*PH47)</f>
        <v xml:space="preserve"> </v>
      </c>
      <c r="PJ47" s="175" t="str">
        <f t="shared" si="38"/>
        <v xml:space="preserve"> </v>
      </c>
      <c r="PK47" s="212" t="str">
        <f>IF(PG47=0," ",VLOOKUP(PG47,PROTOKOL!$A:$E,5,FALSE))</f>
        <v xml:space="preserve"> </v>
      </c>
      <c r="PL47" s="176" t="s">
        <v>142</v>
      </c>
      <c r="PM47" s="177" t="str">
        <f t="shared" si="178"/>
        <v xml:space="preserve"> </v>
      </c>
      <c r="PN47" s="217" t="str">
        <f>IF(PP47=0," ",VLOOKUP(PP47,PROTOKOL!$A:$F,6,FALSE))</f>
        <v xml:space="preserve"> </v>
      </c>
      <c r="PO47" s="43"/>
      <c r="PP47" s="43"/>
      <c r="PQ47" s="43"/>
      <c r="PR47" s="91" t="str">
        <f>IF(PP47=0," ",(VLOOKUP(PP47,PROTOKOL!$A$1:$E$29,2,FALSE))*PQ47)</f>
        <v xml:space="preserve"> </v>
      </c>
      <c r="PS47" s="175" t="str">
        <f t="shared" si="39"/>
        <v xml:space="preserve"> </v>
      </c>
      <c r="PT47" s="176" t="str">
        <f>IF(PP47=0," ",VLOOKUP(PP47,PROTOKOL!$A:$E,5,FALSE))</f>
        <v xml:space="preserve"> </v>
      </c>
      <c r="PU47" s="212" t="str">
        <f t="shared" si="196"/>
        <v xml:space="preserve"> </v>
      </c>
      <c r="PV47" s="176">
        <f t="shared" si="126"/>
        <v>0</v>
      </c>
      <c r="PW47" s="177" t="str">
        <f t="shared" si="127"/>
        <v xml:space="preserve"> </v>
      </c>
      <c r="PY47" s="173">
        <v>9</v>
      </c>
      <c r="PZ47" s="231">
        <v>9</v>
      </c>
      <c r="QA47" s="174" t="str">
        <f>IF(QC47=0," ",VLOOKUP(QC47,PROTOKOL!$A:$F,6,FALSE))</f>
        <v>VAKUM TEST</v>
      </c>
      <c r="QB47" s="43">
        <v>229</v>
      </c>
      <c r="QC47" s="43">
        <v>4</v>
      </c>
      <c r="QD47" s="43">
        <v>7.5</v>
      </c>
      <c r="QE47" s="42">
        <f>IF(QC47=0," ",(VLOOKUP(QC47,PROTOKOL!$A$1:$E$29,2,FALSE))*QD47)</f>
        <v>150</v>
      </c>
      <c r="QF47" s="175">
        <f t="shared" si="40"/>
        <v>79</v>
      </c>
      <c r="QG47" s="212">
        <f>IF(QC47=0," ",VLOOKUP(QC47,PROTOKOL!$A:$E,5,FALSE))</f>
        <v>0.44947554687499996</v>
      </c>
      <c r="QH47" s="176" t="s">
        <v>142</v>
      </c>
      <c r="QI47" s="177">
        <f t="shared" si="128"/>
        <v>35.508568203124995</v>
      </c>
      <c r="QJ47" s="217" t="str">
        <f>IF(QL47=0," ",VLOOKUP(QL47,PROTOKOL!$A:$F,6,FALSE))</f>
        <v xml:space="preserve"> </v>
      </c>
      <c r="QK47" s="43"/>
      <c r="QL47" s="43"/>
      <c r="QM47" s="43"/>
      <c r="QN47" s="91" t="str">
        <f>IF(QL47=0," ",(VLOOKUP(QL47,PROTOKOL!$A$1:$E$29,2,FALSE))*QM47)</f>
        <v xml:space="preserve"> </v>
      </c>
      <c r="QO47" s="175" t="str">
        <f t="shared" si="41"/>
        <v xml:space="preserve"> </v>
      </c>
      <c r="QP47" s="176" t="str">
        <f>IF(QL47=0," ",VLOOKUP(QL47,PROTOKOL!$A:$E,5,FALSE))</f>
        <v xml:space="preserve"> </v>
      </c>
      <c r="QQ47" s="212" t="str">
        <f t="shared" si="197"/>
        <v xml:space="preserve"> </v>
      </c>
      <c r="QR47" s="176">
        <f t="shared" si="130"/>
        <v>0</v>
      </c>
      <c r="QS47" s="177" t="str">
        <f t="shared" si="131"/>
        <v xml:space="preserve"> </v>
      </c>
      <c r="QU47" s="173">
        <v>9</v>
      </c>
      <c r="QV47" s="231">
        <v>9</v>
      </c>
      <c r="QW47" s="174" t="s">
        <v>143</v>
      </c>
      <c r="QX47" s="43"/>
      <c r="QY47" s="43"/>
      <c r="QZ47" s="43"/>
      <c r="RA47" s="42" t="str">
        <f>IF(QY47=0," ",(VLOOKUP(QY47,PROTOKOL!$A$1:$E$29,2,FALSE))*QZ47)</f>
        <v xml:space="preserve"> </v>
      </c>
      <c r="RB47" s="175" t="str">
        <f t="shared" si="42"/>
        <v xml:space="preserve"> </v>
      </c>
      <c r="RC47" s="212" t="str">
        <f>IF(QY47=0," ",VLOOKUP(QY47,PROTOKOL!$A:$E,5,FALSE))</f>
        <v xml:space="preserve"> </v>
      </c>
      <c r="RD47" s="176" t="s">
        <v>142</v>
      </c>
      <c r="RE47" s="177" t="str">
        <f t="shared" si="132"/>
        <v xml:space="preserve"> </v>
      </c>
      <c r="RF47" s="217" t="str">
        <f>IF(RH47=0," ",VLOOKUP(RH47,PROTOKOL!$A:$F,6,FALSE))</f>
        <v xml:space="preserve"> </v>
      </c>
      <c r="RG47" s="43"/>
      <c r="RH47" s="43"/>
      <c r="RI47" s="43"/>
      <c r="RJ47" s="91" t="str">
        <f>IF(RH47=0," ",(VLOOKUP(RH47,PROTOKOL!$A$1:$E$29,2,FALSE))*RI47)</f>
        <v xml:space="preserve"> </v>
      </c>
      <c r="RK47" s="175" t="str">
        <f t="shared" si="43"/>
        <v xml:space="preserve"> </v>
      </c>
      <c r="RL47" s="176" t="str">
        <f>IF(RH47=0," ",VLOOKUP(RH47,PROTOKOL!$A:$E,5,FALSE))</f>
        <v xml:space="preserve"> </v>
      </c>
      <c r="RM47" s="212" t="str">
        <f t="shared" si="198"/>
        <v xml:space="preserve"> </v>
      </c>
      <c r="RN47" s="176">
        <f t="shared" si="134"/>
        <v>0</v>
      </c>
      <c r="RO47" s="177" t="str">
        <f t="shared" si="135"/>
        <v xml:space="preserve"> </v>
      </c>
      <c r="RQ47" s="173">
        <v>9</v>
      </c>
      <c r="RR47" s="231">
        <v>9</v>
      </c>
      <c r="RS47" s="174" t="str">
        <f>IF(RU47=0," ",VLOOKUP(RU47,PROTOKOL!$A:$F,6,FALSE))</f>
        <v>PANTOGRAF KLOZET  PİSUAR  TAŞLAMA</v>
      </c>
      <c r="RT47" s="43">
        <v>130</v>
      </c>
      <c r="RU47" s="43">
        <v>10</v>
      </c>
      <c r="RV47" s="43">
        <v>7.5</v>
      </c>
      <c r="RW47" s="42">
        <f>IF(RU47=0," ",(VLOOKUP(RU47,PROTOKOL!$A$1:$E$29,2,FALSE))*RV47)</f>
        <v>65</v>
      </c>
      <c r="RX47" s="175">
        <f t="shared" si="44"/>
        <v>65</v>
      </c>
      <c r="RY47" s="212">
        <f>IF(RU47=0," ",VLOOKUP(RU47,PROTOKOL!$A:$E,5,FALSE))</f>
        <v>1.0273726785714283</v>
      </c>
      <c r="RZ47" s="176" t="s">
        <v>142</v>
      </c>
      <c r="SA47" s="177">
        <f t="shared" si="179"/>
        <v>66.779224107142838</v>
      </c>
      <c r="SB47" s="217" t="str">
        <f>IF(SD47=0," ",VLOOKUP(SD47,PROTOKOL!$A:$F,6,FALSE))</f>
        <v xml:space="preserve"> </v>
      </c>
      <c r="SC47" s="43"/>
      <c r="SD47" s="43"/>
      <c r="SE47" s="43"/>
      <c r="SF47" s="91" t="str">
        <f>IF(SD47=0," ",(VLOOKUP(SD47,PROTOKOL!$A$1:$E$29,2,FALSE))*SE47)</f>
        <v xml:space="preserve"> </v>
      </c>
      <c r="SG47" s="175" t="str">
        <f t="shared" si="45"/>
        <v xml:space="preserve"> </v>
      </c>
      <c r="SH47" s="176" t="str">
        <f>IF(SD47=0," ",VLOOKUP(SD47,PROTOKOL!$A:$E,5,FALSE))</f>
        <v xml:space="preserve"> </v>
      </c>
      <c r="SI47" s="212" t="str">
        <f t="shared" si="199"/>
        <v xml:space="preserve"> </v>
      </c>
      <c r="SJ47" s="176">
        <f t="shared" si="137"/>
        <v>0</v>
      </c>
      <c r="SK47" s="177" t="str">
        <f t="shared" si="138"/>
        <v xml:space="preserve"> </v>
      </c>
      <c r="SM47" s="173">
        <v>9</v>
      </c>
      <c r="SN47" s="231">
        <v>9</v>
      </c>
      <c r="SO47" s="174" t="str">
        <f>IF(SQ47=0," ",VLOOKUP(SQ47,PROTOKOL!$A:$F,6,FALSE))</f>
        <v>VAKUM TEST</v>
      </c>
      <c r="SP47" s="43">
        <v>245</v>
      </c>
      <c r="SQ47" s="43">
        <v>4</v>
      </c>
      <c r="SR47" s="43">
        <v>7.5</v>
      </c>
      <c r="SS47" s="42">
        <f>IF(SQ47=0," ",(VLOOKUP(SQ47,PROTOKOL!$A$1:$E$29,2,FALSE))*SR47)</f>
        <v>150</v>
      </c>
      <c r="ST47" s="175">
        <f t="shared" si="46"/>
        <v>95</v>
      </c>
      <c r="SU47" s="212">
        <f>IF(SQ47=0," ",VLOOKUP(SQ47,PROTOKOL!$A:$E,5,FALSE))</f>
        <v>0.44947554687499996</v>
      </c>
      <c r="SV47" s="176" t="s">
        <v>142</v>
      </c>
      <c r="SW47" s="177">
        <f t="shared" si="139"/>
        <v>42.700176953124995</v>
      </c>
      <c r="SX47" s="217" t="str">
        <f>IF(SZ47=0," ",VLOOKUP(SZ47,PROTOKOL!$A:$F,6,FALSE))</f>
        <v xml:space="preserve"> </v>
      </c>
      <c r="SY47" s="43"/>
      <c r="SZ47" s="43"/>
      <c r="TA47" s="43"/>
      <c r="TB47" s="91" t="str">
        <f>IF(SZ47=0," ",(VLOOKUP(SZ47,PROTOKOL!$A$1:$E$29,2,FALSE))*TA47)</f>
        <v xml:space="preserve"> </v>
      </c>
      <c r="TC47" s="175" t="str">
        <f t="shared" si="47"/>
        <v xml:space="preserve"> </v>
      </c>
      <c r="TD47" s="176" t="str">
        <f>IF(SZ47=0," ",VLOOKUP(SZ47,PROTOKOL!$A:$E,5,FALSE))</f>
        <v xml:space="preserve"> </v>
      </c>
      <c r="TE47" s="212" t="str">
        <f t="shared" si="200"/>
        <v xml:space="preserve"> </v>
      </c>
      <c r="TF47" s="176">
        <f t="shared" si="141"/>
        <v>0</v>
      </c>
      <c r="TG47" s="177" t="str">
        <f t="shared" si="142"/>
        <v xml:space="preserve"> </v>
      </c>
      <c r="TI47" s="173">
        <v>9</v>
      </c>
      <c r="TJ47" s="231">
        <v>9</v>
      </c>
      <c r="TK47" s="174" t="s">
        <v>143</v>
      </c>
      <c r="TL47" s="43"/>
      <c r="TM47" s="43"/>
      <c r="TN47" s="43"/>
      <c r="TO47" s="42" t="str">
        <f>IF(TM47=0," ",(VLOOKUP(TM47,PROTOKOL!$A$1:$E$29,2,FALSE))*TN47)</f>
        <v xml:space="preserve"> </v>
      </c>
      <c r="TP47" s="175" t="str">
        <f t="shared" si="48"/>
        <v xml:space="preserve"> </v>
      </c>
      <c r="TQ47" s="212" t="str">
        <f>IF(TM47=0," ",VLOOKUP(TM47,PROTOKOL!$A:$E,5,FALSE))</f>
        <v xml:space="preserve"> </v>
      </c>
      <c r="TR47" s="176" t="s">
        <v>142</v>
      </c>
      <c r="TS47" s="177" t="str">
        <f t="shared" si="143"/>
        <v xml:space="preserve"> </v>
      </c>
      <c r="TT47" s="217" t="str">
        <f>IF(TV47=0," ",VLOOKUP(TV47,PROTOKOL!$A:$F,6,FALSE))</f>
        <v xml:space="preserve"> </v>
      </c>
      <c r="TU47" s="43"/>
      <c r="TV47" s="43"/>
      <c r="TW47" s="43"/>
      <c r="TX47" s="91" t="str">
        <f>IF(TV47=0," ",(VLOOKUP(TV47,PROTOKOL!$A$1:$E$29,2,FALSE))*TW47)</f>
        <v xml:space="preserve"> </v>
      </c>
      <c r="TY47" s="175" t="str">
        <f t="shared" si="49"/>
        <v xml:space="preserve"> </v>
      </c>
      <c r="TZ47" s="176" t="str">
        <f>IF(TV47=0," ",VLOOKUP(TV47,PROTOKOL!$A:$E,5,FALSE))</f>
        <v xml:space="preserve"> </v>
      </c>
      <c r="UA47" s="212" t="str">
        <f t="shared" si="201"/>
        <v xml:space="preserve"> </v>
      </c>
      <c r="UB47" s="176">
        <f t="shared" si="145"/>
        <v>0</v>
      </c>
      <c r="UC47" s="177" t="str">
        <f t="shared" si="146"/>
        <v xml:space="preserve"> </v>
      </c>
      <c r="UE47" s="173">
        <v>9</v>
      </c>
      <c r="UF47" s="231">
        <v>9</v>
      </c>
      <c r="UG47" s="174" t="str">
        <f>IF(UI47=0," ",VLOOKUP(UI47,PROTOKOL!$A:$F,6,FALSE))</f>
        <v>SIZDIRMAZLIK TAMİR</v>
      </c>
      <c r="UH47" s="43">
        <v>124</v>
      </c>
      <c r="UI47" s="43">
        <v>12</v>
      </c>
      <c r="UJ47" s="43">
        <v>7.5</v>
      </c>
      <c r="UK47" s="42">
        <f>IF(UI47=0," ",(VLOOKUP(UI47,PROTOKOL!$A$1:$E$29,2,FALSE))*UJ47)</f>
        <v>78</v>
      </c>
      <c r="UL47" s="175">
        <f t="shared" si="50"/>
        <v>46</v>
      </c>
      <c r="UM47" s="212">
        <f>IF(UI47=0," ",VLOOKUP(UI47,PROTOKOL!$A:$E,5,FALSE))</f>
        <v>0.8561438988095238</v>
      </c>
      <c r="UN47" s="176" t="s">
        <v>142</v>
      </c>
      <c r="UO47" s="177">
        <f t="shared" si="147"/>
        <v>39.382619345238098</v>
      </c>
      <c r="UP47" s="217" t="str">
        <f>IF(UR47=0," ",VLOOKUP(UR47,PROTOKOL!$A:$F,6,FALSE))</f>
        <v xml:space="preserve"> </v>
      </c>
      <c r="UQ47" s="43"/>
      <c r="UR47" s="43"/>
      <c r="US47" s="43"/>
      <c r="UT47" s="91" t="str">
        <f>IF(UR47=0," ",(VLOOKUP(UR47,PROTOKOL!$A$1:$E$29,2,FALSE))*US47)</f>
        <v xml:space="preserve"> </v>
      </c>
      <c r="UU47" s="175" t="str">
        <f t="shared" si="51"/>
        <v xml:space="preserve"> </v>
      </c>
      <c r="UV47" s="176" t="str">
        <f>IF(UR47=0," ",VLOOKUP(UR47,PROTOKOL!$A:$E,5,FALSE))</f>
        <v xml:space="preserve"> </v>
      </c>
      <c r="UW47" s="212" t="str">
        <f t="shared" si="202"/>
        <v xml:space="preserve"> </v>
      </c>
      <c r="UX47" s="176">
        <f t="shared" si="149"/>
        <v>0</v>
      </c>
      <c r="UY47" s="177" t="str">
        <f t="shared" si="150"/>
        <v xml:space="preserve"> </v>
      </c>
      <c r="VA47" s="173">
        <v>9</v>
      </c>
      <c r="VB47" s="231">
        <v>9</v>
      </c>
      <c r="VC47" s="174" t="str">
        <f>IF(VE47=0," ",VLOOKUP(VE47,PROTOKOL!$A:$F,6,FALSE))</f>
        <v>VAKUM TEST</v>
      </c>
      <c r="VD47" s="43">
        <v>130</v>
      </c>
      <c r="VE47" s="43">
        <v>4</v>
      </c>
      <c r="VF47" s="43">
        <v>4</v>
      </c>
      <c r="VG47" s="42">
        <f>IF(VE47=0," ",(VLOOKUP(VE47,PROTOKOL!$A$1:$E$29,2,FALSE))*VF47)</f>
        <v>80</v>
      </c>
      <c r="VH47" s="175">
        <f t="shared" si="52"/>
        <v>50</v>
      </c>
      <c r="VI47" s="212">
        <f>IF(VE47=0," ",VLOOKUP(VE47,PROTOKOL!$A:$E,5,FALSE))</f>
        <v>0.44947554687499996</v>
      </c>
      <c r="VJ47" s="176" t="s">
        <v>142</v>
      </c>
      <c r="VK47" s="177">
        <f t="shared" si="151"/>
        <v>22.473777343749997</v>
      </c>
      <c r="VL47" s="217" t="str">
        <f>IF(VN47=0," ",VLOOKUP(VN47,PROTOKOL!$A:$F,6,FALSE))</f>
        <v xml:space="preserve"> </v>
      </c>
      <c r="VM47" s="43"/>
      <c r="VN47" s="43"/>
      <c r="VO47" s="43"/>
      <c r="VP47" s="91" t="str">
        <f>IF(VN47=0," ",(VLOOKUP(VN47,PROTOKOL!$A$1:$E$29,2,FALSE))*VO47)</f>
        <v xml:space="preserve"> </v>
      </c>
      <c r="VQ47" s="175" t="str">
        <f t="shared" si="53"/>
        <v xml:space="preserve"> </v>
      </c>
      <c r="VR47" s="176" t="str">
        <f>IF(VN47=0," ",VLOOKUP(VN47,PROTOKOL!$A:$E,5,FALSE))</f>
        <v xml:space="preserve"> </v>
      </c>
      <c r="VS47" s="212" t="str">
        <f t="shared" si="203"/>
        <v xml:space="preserve"> </v>
      </c>
      <c r="VT47" s="176">
        <f t="shared" si="153"/>
        <v>0</v>
      </c>
      <c r="VU47" s="177" t="str">
        <f t="shared" si="154"/>
        <v xml:space="preserve"> </v>
      </c>
      <c r="VW47" s="173">
        <v>9</v>
      </c>
      <c r="VX47" s="231">
        <v>9</v>
      </c>
      <c r="VY47" s="174" t="str">
        <f>IF(WA47=0," ",VLOOKUP(WA47,PROTOKOL!$A:$F,6,FALSE))</f>
        <v>VAKUM TEST</v>
      </c>
      <c r="VZ47" s="43">
        <v>235</v>
      </c>
      <c r="WA47" s="43">
        <v>4</v>
      </c>
      <c r="WB47" s="43">
        <v>7.5</v>
      </c>
      <c r="WC47" s="42">
        <f>IF(WA47=0," ",(VLOOKUP(WA47,PROTOKOL!$A$1:$E$29,2,FALSE))*WB47)</f>
        <v>150</v>
      </c>
      <c r="WD47" s="175">
        <f t="shared" si="54"/>
        <v>85</v>
      </c>
      <c r="WE47" s="212">
        <f>IF(WA47=0," ",VLOOKUP(WA47,PROTOKOL!$A:$E,5,FALSE))</f>
        <v>0.44947554687499996</v>
      </c>
      <c r="WF47" s="176" t="s">
        <v>142</v>
      </c>
      <c r="WG47" s="177">
        <f t="shared" si="155"/>
        <v>38.205421484374995</v>
      </c>
      <c r="WH47" s="217" t="str">
        <f>IF(WJ47=0," ",VLOOKUP(WJ47,PROTOKOL!$A:$F,6,FALSE))</f>
        <v xml:space="preserve"> </v>
      </c>
      <c r="WI47" s="43"/>
      <c r="WJ47" s="43"/>
      <c r="WK47" s="43"/>
      <c r="WL47" s="91" t="str">
        <f>IF(WJ47=0," ",(VLOOKUP(WJ47,PROTOKOL!$A$1:$E$29,2,FALSE))*WK47)</f>
        <v xml:space="preserve"> </v>
      </c>
      <c r="WM47" s="175" t="str">
        <f t="shared" si="55"/>
        <v xml:space="preserve"> </v>
      </c>
      <c r="WN47" s="176" t="str">
        <f>IF(WJ47=0," ",VLOOKUP(WJ47,PROTOKOL!$A:$E,5,FALSE))</f>
        <v xml:space="preserve"> </v>
      </c>
      <c r="WO47" s="212" t="str">
        <f t="shared" si="204"/>
        <v xml:space="preserve"> </v>
      </c>
      <c r="WP47" s="176">
        <f t="shared" si="157"/>
        <v>0</v>
      </c>
      <c r="WQ47" s="177" t="str">
        <f t="shared" si="158"/>
        <v xml:space="preserve"> </v>
      </c>
      <c r="WS47" s="173">
        <v>9</v>
      </c>
      <c r="WT47" s="231">
        <v>9</v>
      </c>
      <c r="WU47" s="174" t="str">
        <f>IF(WW47=0," ",VLOOKUP(WW47,PROTOKOL!$A:$F,6,FALSE))</f>
        <v>PERDE KESME SULU SİST.</v>
      </c>
      <c r="WV47" s="43">
        <v>66</v>
      </c>
      <c r="WW47" s="43">
        <v>8</v>
      </c>
      <c r="WX47" s="43">
        <v>3</v>
      </c>
      <c r="WY47" s="42">
        <f>IF(WW47=0," ",(VLOOKUP(WW47,PROTOKOL!$A$1:$E$29,2,FALSE))*WX47)</f>
        <v>39.200000000000003</v>
      </c>
      <c r="WZ47" s="175">
        <f t="shared" si="56"/>
        <v>26.799999999999997</v>
      </c>
      <c r="XA47" s="212">
        <f>IF(WW47=0," ",VLOOKUP(WW47,PROTOKOL!$A:$E,5,FALSE))</f>
        <v>0.69150084134615386</v>
      </c>
      <c r="XB47" s="176" t="s">
        <v>142</v>
      </c>
      <c r="XC47" s="177">
        <f t="shared" si="159"/>
        <v>18.53222254807692</v>
      </c>
      <c r="XD47" s="217" t="str">
        <f>IF(XF47=0," ",VLOOKUP(XF47,PROTOKOL!$A:$F,6,FALSE))</f>
        <v>ÜRÜN KONTROL</v>
      </c>
      <c r="XE47" s="43">
        <v>1</v>
      </c>
      <c r="XF47" s="43">
        <v>20</v>
      </c>
      <c r="XG47" s="43">
        <v>2.5</v>
      </c>
      <c r="XH47" s="91">
        <f>IF(XF47=0," ",(VLOOKUP(XF47,PROTOKOL!$A$1:$E$29,2,FALSE))*XG47)</f>
        <v>0</v>
      </c>
      <c r="XI47" s="175">
        <f t="shared" si="57"/>
        <v>1</v>
      </c>
      <c r="XJ47" s="176" t="e">
        <f>IF(XF47=0," ",VLOOKUP(XF47,PROTOKOL!$A:$E,5,FALSE))</f>
        <v>#DIV/0!</v>
      </c>
      <c r="XK47" s="212" t="e">
        <f>IF(XF47=0," ",(XI47*XJ47))/7.5*2.5</f>
        <v>#DIV/0!</v>
      </c>
      <c r="XL47" s="176">
        <f t="shared" si="161"/>
        <v>5</v>
      </c>
      <c r="XM47" s="177" t="e">
        <f t="shared" si="162"/>
        <v>#DIV/0!</v>
      </c>
      <c r="XO47" s="173">
        <v>9</v>
      </c>
      <c r="XP47" s="231">
        <v>9</v>
      </c>
      <c r="XQ47" s="174" t="str">
        <f>IF(XS47=0," ",VLOOKUP(XS47,PROTOKOL!$A:$F,6,FALSE))</f>
        <v>VAKUM TEST</v>
      </c>
      <c r="XR47" s="43">
        <v>15</v>
      </c>
      <c r="XS47" s="43">
        <v>4</v>
      </c>
      <c r="XT47" s="43">
        <v>0.5</v>
      </c>
      <c r="XU47" s="42">
        <f>IF(XS47=0," ",(VLOOKUP(XS47,PROTOKOL!$A$1:$E$29,2,FALSE))*XT47)</f>
        <v>10</v>
      </c>
      <c r="XV47" s="175">
        <f t="shared" si="58"/>
        <v>5</v>
      </c>
      <c r="XW47" s="212">
        <f>IF(XS47=0," ",VLOOKUP(XS47,PROTOKOL!$A:$E,5,FALSE))</f>
        <v>0.44947554687499996</v>
      </c>
      <c r="XX47" s="176" t="s">
        <v>142</v>
      </c>
      <c r="XY47" s="177">
        <f t="shared" si="163"/>
        <v>2.2473777343749997</v>
      </c>
      <c r="XZ47" s="217" t="str">
        <f>IF(YB47=0," ",VLOOKUP(YB47,PROTOKOL!$A:$F,6,FALSE))</f>
        <v xml:space="preserve"> </v>
      </c>
      <c r="YA47" s="43"/>
      <c r="YB47" s="43"/>
      <c r="YC47" s="43"/>
      <c r="YD47" s="91" t="str">
        <f>IF(YB47=0," ",(VLOOKUP(YB47,PROTOKOL!$A$1:$E$29,2,FALSE))*YC47)</f>
        <v xml:space="preserve"> </v>
      </c>
      <c r="YE47" s="175" t="str">
        <f t="shared" si="59"/>
        <v xml:space="preserve"> </v>
      </c>
      <c r="YF47" s="176" t="str">
        <f>IF(YB47=0," ",VLOOKUP(YB47,PROTOKOL!$A:$E,5,FALSE))</f>
        <v xml:space="preserve"> </v>
      </c>
      <c r="YG47" s="212" t="str">
        <f t="shared" si="206"/>
        <v xml:space="preserve"> </v>
      </c>
      <c r="YH47" s="176">
        <f t="shared" si="165"/>
        <v>0</v>
      </c>
      <c r="YI47" s="177" t="str">
        <f t="shared" si="166"/>
        <v xml:space="preserve"> </v>
      </c>
    </row>
    <row r="48" spans="1:659" ht="13.8">
      <c r="A48" s="173">
        <v>9</v>
      </c>
      <c r="B48" s="229"/>
      <c r="C48" s="174" t="str">
        <f>IF(E48=0," ",VLOOKUP(E48,PROTOKOL!$A:$F,6,FALSE))</f>
        <v xml:space="preserve"> </v>
      </c>
      <c r="D48" s="43"/>
      <c r="E48" s="43"/>
      <c r="F48" s="43"/>
      <c r="G48" s="42" t="str">
        <f>IF(E48=0," ",(VLOOKUP(E48,PROTOKOL!$A$1:$E$29,2,FALSE))*F48)</f>
        <v xml:space="preserve"> </v>
      </c>
      <c r="H48" s="175" t="str">
        <f t="shared" si="0"/>
        <v xml:space="preserve"> </v>
      </c>
      <c r="I48" s="212" t="str">
        <f>IF(E48=0," ",VLOOKUP(E48,PROTOKOL!$A:$E,5,FALSE))</f>
        <v xml:space="preserve"> </v>
      </c>
      <c r="J48" s="176" t="s">
        <v>142</v>
      </c>
      <c r="K48" s="177" t="str">
        <f t="shared" si="60"/>
        <v xml:space="preserve"> </v>
      </c>
      <c r="L48" s="217" t="str">
        <f>IF(N48=0," ",VLOOKUP(N48,PROTOKOL!$A:$F,6,FALSE))</f>
        <v xml:space="preserve"> </v>
      </c>
      <c r="M48" s="43"/>
      <c r="N48" s="43"/>
      <c r="O48" s="43"/>
      <c r="P48" s="91" t="str">
        <f>IF(N48=0," ",(VLOOKUP(N48,PROTOKOL!$A$1:$E$29,2,FALSE))*O48)</f>
        <v xml:space="preserve"> </v>
      </c>
      <c r="Q48" s="175" t="str">
        <f t="shared" si="1"/>
        <v xml:space="preserve"> </v>
      </c>
      <c r="R48" s="176" t="str">
        <f>IF(N48=0," ",VLOOKUP(N48,PROTOKOL!$A:$E,5,FALSE))</f>
        <v xml:space="preserve"> </v>
      </c>
      <c r="S48" s="212" t="str">
        <f t="shared" si="61"/>
        <v xml:space="preserve"> </v>
      </c>
      <c r="T48" s="176">
        <f t="shared" si="62"/>
        <v>0</v>
      </c>
      <c r="U48" s="177" t="str">
        <f t="shared" si="63"/>
        <v xml:space="preserve"> </v>
      </c>
      <c r="W48" s="173">
        <v>9</v>
      </c>
      <c r="X48" s="229"/>
      <c r="Y48" s="174" t="str">
        <f>IF(AA48=0," ",VLOOKUP(AA48,PROTOKOL!$A:$F,6,FALSE))</f>
        <v>ÜRÜN KONTROL</v>
      </c>
      <c r="Z48" s="43">
        <v>1</v>
      </c>
      <c r="AA48" s="43">
        <v>20</v>
      </c>
      <c r="AB48" s="43">
        <v>1.5</v>
      </c>
      <c r="AC48" s="42">
        <f>IF(AA48=0," ",(VLOOKUP(AA48,PROTOKOL!$A$1:$E$29,2,FALSE))*AB48)</f>
        <v>0</v>
      </c>
      <c r="AD48" s="175">
        <f t="shared" si="2"/>
        <v>1</v>
      </c>
      <c r="AE48" s="212" t="e">
        <f>IF(AA48=0," ",VLOOKUP(AA48,PROTOKOL!$A:$E,5,FALSE))</f>
        <v>#DIV/0!</v>
      </c>
      <c r="AF48" s="176" t="s">
        <v>142</v>
      </c>
      <c r="AG48" s="177" t="e">
        <f>IF(AA48=0," ",(AE48*AD48))/7.5*1.5</f>
        <v>#DIV/0!</v>
      </c>
      <c r="AH48" s="217" t="str">
        <f>IF(AJ48=0," ",VLOOKUP(AJ48,PROTOKOL!$A:$F,6,FALSE))</f>
        <v xml:space="preserve"> </v>
      </c>
      <c r="AI48" s="43"/>
      <c r="AJ48" s="43"/>
      <c r="AK48" s="43"/>
      <c r="AL48" s="91" t="str">
        <f>IF(AJ48=0," ",(VLOOKUP(AJ48,PROTOKOL!$A$1:$E$29,2,FALSE))*AK48)</f>
        <v xml:space="preserve"> </v>
      </c>
      <c r="AM48" s="175" t="str">
        <f t="shared" si="3"/>
        <v xml:space="preserve"> </v>
      </c>
      <c r="AN48" s="176" t="str">
        <f>IF(AJ48=0," ",VLOOKUP(AJ48,PROTOKOL!$A:$E,5,FALSE))</f>
        <v xml:space="preserve"> </v>
      </c>
      <c r="AO48" s="212" t="str">
        <f t="shared" si="180"/>
        <v xml:space="preserve"> </v>
      </c>
      <c r="AP48" s="176">
        <f t="shared" si="65"/>
        <v>0</v>
      </c>
      <c r="AQ48" s="177" t="str">
        <f t="shared" si="66"/>
        <v xml:space="preserve"> </v>
      </c>
      <c r="AS48" s="173">
        <v>9</v>
      </c>
      <c r="AT48" s="229"/>
      <c r="AU48" s="174" t="str">
        <f>IF(AW48=0," ",VLOOKUP(AW48,PROTOKOL!$A:$F,6,FALSE))</f>
        <v>ÜRÜN KONTROL</v>
      </c>
      <c r="AV48" s="43">
        <v>1</v>
      </c>
      <c r="AW48" s="43">
        <v>20</v>
      </c>
      <c r="AX48" s="43">
        <v>1.5</v>
      </c>
      <c r="AY48" s="42">
        <f>IF(AW48=0," ",(VLOOKUP(AW48,PROTOKOL!$A$1:$E$29,2,FALSE))*AX48)</f>
        <v>0</v>
      </c>
      <c r="AZ48" s="175">
        <f t="shared" si="4"/>
        <v>1</v>
      </c>
      <c r="BA48" s="212" t="e">
        <f>IF(AW48=0," ",VLOOKUP(AW48,PROTOKOL!$A:$E,5,FALSE))</f>
        <v>#DIV/0!</v>
      </c>
      <c r="BB48" s="176" t="s">
        <v>142</v>
      </c>
      <c r="BC48" s="177" t="e">
        <f>IF(AW48=0," ",(BA48*AZ48))/7.5*1.5</f>
        <v>#DIV/0!</v>
      </c>
      <c r="BD48" s="217" t="str">
        <f>IF(BF48=0," ",VLOOKUP(BF48,PROTOKOL!$A:$F,6,FALSE))</f>
        <v xml:space="preserve"> </v>
      </c>
      <c r="BE48" s="43"/>
      <c r="BF48" s="43"/>
      <c r="BG48" s="43"/>
      <c r="BH48" s="91" t="str">
        <f>IF(BF48=0," ",(VLOOKUP(BF48,PROTOKOL!$A$1:$E$29,2,FALSE))*BG48)</f>
        <v xml:space="preserve"> </v>
      </c>
      <c r="BI48" s="175" t="str">
        <f t="shared" si="5"/>
        <v xml:space="preserve"> </v>
      </c>
      <c r="BJ48" s="176" t="str">
        <f>IF(BF48=0," ",VLOOKUP(BF48,PROTOKOL!$A:$E,5,FALSE))</f>
        <v xml:space="preserve"> </v>
      </c>
      <c r="BK48" s="212" t="str">
        <f t="shared" si="181"/>
        <v xml:space="preserve"> </v>
      </c>
      <c r="BL48" s="176">
        <f t="shared" si="67"/>
        <v>0</v>
      </c>
      <c r="BM48" s="177" t="str">
        <f t="shared" si="68"/>
        <v xml:space="preserve"> </v>
      </c>
      <c r="BO48" s="173">
        <v>9</v>
      </c>
      <c r="BP48" s="229"/>
      <c r="BQ48" s="174" t="str">
        <f>IF(BS48=0," ",VLOOKUP(BS48,PROTOKOL!$A:$F,6,FALSE))</f>
        <v>ÜRÜN KONTROL</v>
      </c>
      <c r="BR48" s="43">
        <v>1</v>
      </c>
      <c r="BS48" s="43">
        <v>20</v>
      </c>
      <c r="BT48" s="43">
        <v>2</v>
      </c>
      <c r="BU48" s="42">
        <f>IF(BS48=0," ",(VLOOKUP(BS48,PROTOKOL!$A$1:$E$29,2,FALSE))*BT48)</f>
        <v>0</v>
      </c>
      <c r="BV48" s="175">
        <f t="shared" si="6"/>
        <v>1</v>
      </c>
      <c r="BW48" s="212" t="e">
        <f>IF(BS48=0," ",VLOOKUP(BS48,PROTOKOL!$A:$E,5,FALSE))</f>
        <v>#DIV/0!</v>
      </c>
      <c r="BX48" s="176" t="s">
        <v>142</v>
      </c>
      <c r="BY48" s="177" t="e">
        <f>IF(BS48=0," ",(BW48*BV48))/7.5*2</f>
        <v>#DIV/0!</v>
      </c>
      <c r="BZ48" s="217" t="str">
        <f>IF(CB48=0," ",VLOOKUP(CB48,PROTOKOL!$A:$F,6,FALSE))</f>
        <v xml:space="preserve"> </v>
      </c>
      <c r="CA48" s="43"/>
      <c r="CB48" s="43"/>
      <c r="CC48" s="43"/>
      <c r="CD48" s="91" t="str">
        <f>IF(CB48=0," ",(VLOOKUP(CB48,PROTOKOL!$A$1:$E$29,2,FALSE))*CC48)</f>
        <v xml:space="preserve"> </v>
      </c>
      <c r="CE48" s="175" t="str">
        <f t="shared" si="7"/>
        <v xml:space="preserve"> </v>
      </c>
      <c r="CF48" s="176" t="str">
        <f>IF(CB48=0," ",VLOOKUP(CB48,PROTOKOL!$A:$E,5,FALSE))</f>
        <v xml:space="preserve"> </v>
      </c>
      <c r="CG48" s="212" t="str">
        <f t="shared" si="207"/>
        <v xml:space="preserve"> </v>
      </c>
      <c r="CH48" s="176">
        <f t="shared" si="70"/>
        <v>0</v>
      </c>
      <c r="CI48" s="177" t="str">
        <f t="shared" si="71"/>
        <v xml:space="preserve"> </v>
      </c>
      <c r="CK48" s="173">
        <v>9</v>
      </c>
      <c r="CL48" s="229"/>
      <c r="CM48" s="174" t="str">
        <f>IF(CO48=0," ",VLOOKUP(CO48,PROTOKOL!$A:$F,6,FALSE))</f>
        <v xml:space="preserve"> </v>
      </c>
      <c r="CN48" s="43"/>
      <c r="CO48" s="43"/>
      <c r="CP48" s="43"/>
      <c r="CQ48" s="42" t="str">
        <f>IF(CO48=0," ",(VLOOKUP(CO48,PROTOKOL!$A$1:$E$29,2,FALSE))*CP48)</f>
        <v xml:space="preserve"> </v>
      </c>
      <c r="CR48" s="175" t="str">
        <f t="shared" si="8"/>
        <v xml:space="preserve"> </v>
      </c>
      <c r="CS48" s="212" t="str">
        <f>IF(CO48=0," ",VLOOKUP(CO48,PROTOKOL!$A:$E,5,FALSE))</f>
        <v xml:space="preserve"> </v>
      </c>
      <c r="CT48" s="176" t="s">
        <v>142</v>
      </c>
      <c r="CU48" s="177" t="str">
        <f t="shared" si="171"/>
        <v xml:space="preserve"> </v>
      </c>
      <c r="CV48" s="217" t="str">
        <f>IF(CX48=0," ",VLOOKUP(CX48,PROTOKOL!$A:$F,6,FALSE))</f>
        <v xml:space="preserve"> </v>
      </c>
      <c r="CW48" s="43"/>
      <c r="CX48" s="43"/>
      <c r="CY48" s="43"/>
      <c r="CZ48" s="91" t="str">
        <f>IF(CX48=0," ",(VLOOKUP(CX48,PROTOKOL!$A$1:$E$29,2,FALSE))*CY48)</f>
        <v xml:space="preserve"> </v>
      </c>
      <c r="DA48" s="175" t="str">
        <f t="shared" si="9"/>
        <v xml:space="preserve"> </v>
      </c>
      <c r="DB48" s="176" t="str">
        <f>IF(CX48=0," ",VLOOKUP(CX48,PROTOKOL!$A:$E,5,FALSE))</f>
        <v xml:space="preserve"> </v>
      </c>
      <c r="DC48" s="212" t="str">
        <f t="shared" si="182"/>
        <v xml:space="preserve"> </v>
      </c>
      <c r="DD48" s="176">
        <f t="shared" si="73"/>
        <v>0</v>
      </c>
      <c r="DE48" s="177" t="str">
        <f t="shared" si="74"/>
        <v xml:space="preserve"> </v>
      </c>
      <c r="DG48" s="173">
        <v>9</v>
      </c>
      <c r="DH48" s="229"/>
      <c r="DI48" s="174" t="str">
        <f>IF(DK48=0," ",VLOOKUP(DK48,PROTOKOL!$A:$F,6,FALSE))</f>
        <v xml:space="preserve"> </v>
      </c>
      <c r="DJ48" s="43"/>
      <c r="DK48" s="43"/>
      <c r="DL48" s="43"/>
      <c r="DM48" s="42" t="str">
        <f>IF(DK48=0," ",(VLOOKUP(DK48,PROTOKOL!$A$1:$E$29,2,FALSE))*DL48)</f>
        <v xml:space="preserve"> </v>
      </c>
      <c r="DN48" s="175" t="str">
        <f t="shared" si="10"/>
        <v xml:space="preserve"> </v>
      </c>
      <c r="DO48" s="212" t="str">
        <f>IF(DK48=0," ",VLOOKUP(DK48,PROTOKOL!$A:$E,5,FALSE))</f>
        <v xml:space="preserve"> </v>
      </c>
      <c r="DP48" s="176" t="s">
        <v>142</v>
      </c>
      <c r="DQ48" s="177" t="str">
        <f t="shared" si="75"/>
        <v xml:space="preserve"> </v>
      </c>
      <c r="DR48" s="217" t="str">
        <f>IF(DT48=0," ",VLOOKUP(DT48,PROTOKOL!$A:$F,6,FALSE))</f>
        <v xml:space="preserve"> </v>
      </c>
      <c r="DS48" s="43"/>
      <c r="DT48" s="43"/>
      <c r="DU48" s="43"/>
      <c r="DV48" s="91" t="str">
        <f>IF(DT48=0," ",(VLOOKUP(DT48,PROTOKOL!$A$1:$E$29,2,FALSE))*DU48)</f>
        <v xml:space="preserve"> </v>
      </c>
      <c r="DW48" s="175" t="str">
        <f t="shared" si="11"/>
        <v xml:space="preserve"> </v>
      </c>
      <c r="DX48" s="176" t="str">
        <f>IF(DT48=0," ",VLOOKUP(DT48,PROTOKOL!$A:$E,5,FALSE))</f>
        <v xml:space="preserve"> </v>
      </c>
      <c r="DY48" s="212" t="str">
        <f t="shared" si="183"/>
        <v xml:space="preserve"> </v>
      </c>
      <c r="DZ48" s="176">
        <f t="shared" si="77"/>
        <v>0</v>
      </c>
      <c r="EA48" s="177" t="str">
        <f t="shared" si="78"/>
        <v xml:space="preserve"> </v>
      </c>
      <c r="EC48" s="173">
        <v>9</v>
      </c>
      <c r="ED48" s="229"/>
      <c r="EE48" s="174" t="str">
        <f>IF(EG48=0," ",VLOOKUP(EG48,PROTOKOL!$A:$F,6,FALSE))</f>
        <v xml:space="preserve"> </v>
      </c>
      <c r="EF48" s="43"/>
      <c r="EG48" s="43"/>
      <c r="EH48" s="43"/>
      <c r="EI48" s="42" t="str">
        <f>IF(EG48=0," ",(VLOOKUP(EG48,PROTOKOL!$A$1:$E$29,2,FALSE))*EH48)</f>
        <v xml:space="preserve"> </v>
      </c>
      <c r="EJ48" s="175" t="str">
        <f t="shared" si="12"/>
        <v xml:space="preserve"> </v>
      </c>
      <c r="EK48" s="212" t="str">
        <f>IF(EG48=0," ",VLOOKUP(EG48,PROTOKOL!$A:$E,5,FALSE))</f>
        <v xml:space="preserve"> </v>
      </c>
      <c r="EL48" s="176" t="s">
        <v>142</v>
      </c>
      <c r="EM48" s="177" t="str">
        <f t="shared" si="79"/>
        <v xml:space="preserve"> </v>
      </c>
      <c r="EN48" s="217" t="str">
        <f>IF(EP48=0," ",VLOOKUP(EP48,PROTOKOL!$A:$F,6,FALSE))</f>
        <v xml:space="preserve"> </v>
      </c>
      <c r="EO48" s="43"/>
      <c r="EP48" s="43"/>
      <c r="EQ48" s="43"/>
      <c r="ER48" s="91" t="str">
        <f>IF(EP48=0," ",(VLOOKUP(EP48,PROTOKOL!$A$1:$E$29,2,FALSE))*EQ48)</f>
        <v xml:space="preserve"> </v>
      </c>
      <c r="ES48" s="175" t="str">
        <f t="shared" si="13"/>
        <v xml:space="preserve"> </v>
      </c>
      <c r="ET48" s="176" t="str">
        <f>IF(EP48=0," ",VLOOKUP(EP48,PROTOKOL!$A:$E,5,FALSE))</f>
        <v xml:space="preserve"> </v>
      </c>
      <c r="EU48" s="212" t="str">
        <f t="shared" si="184"/>
        <v xml:space="preserve"> </v>
      </c>
      <c r="EV48" s="176">
        <f t="shared" si="81"/>
        <v>0</v>
      </c>
      <c r="EW48" s="177" t="str">
        <f t="shared" si="82"/>
        <v xml:space="preserve"> </v>
      </c>
      <c r="EY48" s="173">
        <v>9</v>
      </c>
      <c r="EZ48" s="229"/>
      <c r="FA48" s="174" t="str">
        <f>IF(FC48=0," ",VLOOKUP(FC48,PROTOKOL!$A:$F,6,FALSE))</f>
        <v xml:space="preserve"> </v>
      </c>
      <c r="FB48" s="43"/>
      <c r="FC48" s="43"/>
      <c r="FD48" s="43"/>
      <c r="FE48" s="42" t="str">
        <f>IF(FC48=0," ",(VLOOKUP(FC48,PROTOKOL!$A$1:$E$29,2,FALSE))*FD48)</f>
        <v xml:space="preserve"> </v>
      </c>
      <c r="FF48" s="175" t="str">
        <f t="shared" si="14"/>
        <v xml:space="preserve"> </v>
      </c>
      <c r="FG48" s="212" t="str">
        <f>IF(FC48=0," ",VLOOKUP(FC48,PROTOKOL!$A:$E,5,FALSE))</f>
        <v xml:space="preserve"> </v>
      </c>
      <c r="FH48" s="176" t="s">
        <v>142</v>
      </c>
      <c r="FI48" s="177" t="str">
        <f t="shared" si="83"/>
        <v xml:space="preserve"> </v>
      </c>
      <c r="FJ48" s="217" t="str">
        <f>IF(FL48=0," ",VLOOKUP(FL48,PROTOKOL!$A:$F,6,FALSE))</f>
        <v xml:space="preserve"> </v>
      </c>
      <c r="FK48" s="43"/>
      <c r="FL48" s="43"/>
      <c r="FM48" s="43"/>
      <c r="FN48" s="91" t="str">
        <f>IF(FL48=0," ",(VLOOKUP(FL48,PROTOKOL!$A$1:$E$29,2,FALSE))*FM48)</f>
        <v xml:space="preserve"> </v>
      </c>
      <c r="FO48" s="175" t="str">
        <f t="shared" si="15"/>
        <v xml:space="preserve"> </v>
      </c>
      <c r="FP48" s="176" t="str">
        <f>IF(FL48=0," ",VLOOKUP(FL48,PROTOKOL!$A:$E,5,FALSE))</f>
        <v xml:space="preserve"> </v>
      </c>
      <c r="FQ48" s="212" t="str">
        <f t="shared" si="185"/>
        <v xml:space="preserve"> </v>
      </c>
      <c r="FR48" s="176">
        <f t="shared" si="85"/>
        <v>0</v>
      </c>
      <c r="FS48" s="177" t="str">
        <f t="shared" si="86"/>
        <v xml:space="preserve"> </v>
      </c>
      <c r="FU48" s="173">
        <v>9</v>
      </c>
      <c r="FV48" s="229"/>
      <c r="FW48" s="174" t="str">
        <f>IF(FY48=0," ",VLOOKUP(FY48,PROTOKOL!$A:$F,6,FALSE))</f>
        <v xml:space="preserve"> </v>
      </c>
      <c r="FX48" s="43"/>
      <c r="FY48" s="43"/>
      <c r="FZ48" s="43"/>
      <c r="GA48" s="42" t="str">
        <f>IF(FY48=0," ",(VLOOKUP(FY48,PROTOKOL!$A$1:$E$29,2,FALSE))*FZ48)</f>
        <v xml:space="preserve"> </v>
      </c>
      <c r="GB48" s="175" t="str">
        <f t="shared" si="16"/>
        <v xml:space="preserve"> </v>
      </c>
      <c r="GC48" s="212" t="str">
        <f>IF(FY48=0," ",VLOOKUP(FY48,PROTOKOL!$A:$E,5,FALSE))</f>
        <v xml:space="preserve"> </v>
      </c>
      <c r="GD48" s="176" t="s">
        <v>142</v>
      </c>
      <c r="GE48" s="177" t="str">
        <f t="shared" si="87"/>
        <v xml:space="preserve"> </v>
      </c>
      <c r="GF48" s="217" t="str">
        <f>IF(GH48=0," ",VLOOKUP(GH48,PROTOKOL!$A:$F,6,FALSE))</f>
        <v xml:space="preserve"> </v>
      </c>
      <c r="GG48" s="43"/>
      <c r="GH48" s="43"/>
      <c r="GI48" s="43"/>
      <c r="GJ48" s="91" t="str">
        <f>IF(GH48=0," ",(VLOOKUP(GH48,PROTOKOL!$A$1:$E$29,2,FALSE))*GI48)</f>
        <v xml:space="preserve"> </v>
      </c>
      <c r="GK48" s="175" t="str">
        <f t="shared" si="17"/>
        <v xml:space="preserve"> </v>
      </c>
      <c r="GL48" s="176" t="str">
        <f>IF(GH48=0," ",VLOOKUP(GH48,PROTOKOL!$A:$E,5,FALSE))</f>
        <v xml:space="preserve"> </v>
      </c>
      <c r="GM48" s="212" t="str">
        <f t="shared" si="186"/>
        <v xml:space="preserve"> </v>
      </c>
      <c r="GN48" s="176">
        <f t="shared" si="89"/>
        <v>0</v>
      </c>
      <c r="GO48" s="177" t="str">
        <f t="shared" si="90"/>
        <v xml:space="preserve"> </v>
      </c>
      <c r="GQ48" s="173">
        <v>9</v>
      </c>
      <c r="GR48" s="229"/>
      <c r="GS48" s="174" t="str">
        <f>IF(GU48=0," ",VLOOKUP(GU48,PROTOKOL!$A:$F,6,FALSE))</f>
        <v>ÜRÜN KONTROL</v>
      </c>
      <c r="GT48" s="43">
        <v>1</v>
      </c>
      <c r="GU48" s="43">
        <v>20</v>
      </c>
      <c r="GV48" s="43">
        <v>4</v>
      </c>
      <c r="GW48" s="42">
        <f>IF(GU48=0," ",(VLOOKUP(GU48,PROTOKOL!$A$1:$E$29,2,FALSE))*GV48)</f>
        <v>0</v>
      </c>
      <c r="GX48" s="175">
        <f t="shared" si="18"/>
        <v>1</v>
      </c>
      <c r="GY48" s="212" t="e">
        <f>IF(GU48=0," ",VLOOKUP(GU48,PROTOKOL!$A:$E,5,FALSE))</f>
        <v>#DIV/0!</v>
      </c>
      <c r="GZ48" s="176" t="s">
        <v>142</v>
      </c>
      <c r="HA48" s="177" t="e">
        <f>IF(GU48=0," ",(GY48*GX48))/7.5*4</f>
        <v>#DIV/0!</v>
      </c>
      <c r="HB48" s="217" t="str">
        <f>IF(HD48=0," ",VLOOKUP(HD48,PROTOKOL!$A:$F,6,FALSE))</f>
        <v xml:space="preserve"> </v>
      </c>
      <c r="HC48" s="43"/>
      <c r="HD48" s="43"/>
      <c r="HE48" s="43"/>
      <c r="HF48" s="91" t="str">
        <f>IF(HD48=0," ",(VLOOKUP(HD48,PROTOKOL!$A$1:$E$29,2,FALSE))*HE48)</f>
        <v xml:space="preserve"> </v>
      </c>
      <c r="HG48" s="175" t="str">
        <f t="shared" si="19"/>
        <v xml:space="preserve"> </v>
      </c>
      <c r="HH48" s="176" t="str">
        <f>IF(HD48=0," ",VLOOKUP(HD48,PROTOKOL!$A:$E,5,FALSE))</f>
        <v xml:space="preserve"> </v>
      </c>
      <c r="HI48" s="212" t="str">
        <f t="shared" si="187"/>
        <v xml:space="preserve"> </v>
      </c>
      <c r="HJ48" s="176">
        <f t="shared" si="92"/>
        <v>0</v>
      </c>
      <c r="HK48" s="177" t="str">
        <f t="shared" si="93"/>
        <v xml:space="preserve"> </v>
      </c>
      <c r="HM48" s="173">
        <v>9</v>
      </c>
      <c r="HN48" s="229"/>
      <c r="HO48" s="174" t="str">
        <f>IF(HQ48=0," ",VLOOKUP(HQ48,PROTOKOL!$A:$F,6,FALSE))</f>
        <v>TAH.BORU MONTAJ</v>
      </c>
      <c r="HP48" s="43">
        <v>20</v>
      </c>
      <c r="HQ48" s="43">
        <v>3</v>
      </c>
      <c r="HR48" s="43">
        <v>1</v>
      </c>
      <c r="HS48" s="42">
        <f>IF(HQ48=0," ",(VLOOKUP(HQ48,PROTOKOL!$A$1:$E$29,2,FALSE))*HR48)</f>
        <v>13.066666666666666</v>
      </c>
      <c r="HT48" s="175">
        <f t="shared" si="20"/>
        <v>6.9333333333333336</v>
      </c>
      <c r="HU48" s="212">
        <f>IF(HQ48=0," ",VLOOKUP(HQ48,PROTOKOL!$A:$E,5,FALSE))</f>
        <v>0.69150084134615386</v>
      </c>
      <c r="HV48" s="176" t="s">
        <v>142</v>
      </c>
      <c r="HW48" s="177">
        <f t="shared" si="94"/>
        <v>4.7944058333333333</v>
      </c>
      <c r="HX48" s="217" t="str">
        <f>IF(HZ48=0," ",VLOOKUP(HZ48,PROTOKOL!$A:$F,6,FALSE))</f>
        <v xml:space="preserve"> </v>
      </c>
      <c r="HY48" s="43"/>
      <c r="HZ48" s="43"/>
      <c r="IA48" s="43"/>
      <c r="IB48" s="91" t="str">
        <f>IF(HZ48=0," ",(VLOOKUP(HZ48,PROTOKOL!$A$1:$E$29,2,FALSE))*IA48)</f>
        <v xml:space="preserve"> </v>
      </c>
      <c r="IC48" s="175" t="str">
        <f t="shared" si="21"/>
        <v xml:space="preserve"> </v>
      </c>
      <c r="ID48" s="176" t="str">
        <f>IF(HZ48=0," ",VLOOKUP(HZ48,PROTOKOL!$A:$E,5,FALSE))</f>
        <v xml:space="preserve"> </v>
      </c>
      <c r="IE48" s="212" t="str">
        <f t="shared" si="208"/>
        <v xml:space="preserve"> </v>
      </c>
      <c r="IF48" s="176">
        <f t="shared" si="96"/>
        <v>0</v>
      </c>
      <c r="IG48" s="177" t="str">
        <f t="shared" si="97"/>
        <v xml:space="preserve"> </v>
      </c>
      <c r="II48" s="173">
        <v>9</v>
      </c>
      <c r="IJ48" s="229"/>
      <c r="IK48" s="174" t="str">
        <f>IF(IM48=0," ",VLOOKUP(IM48,PROTOKOL!$A:$F,6,FALSE))</f>
        <v xml:space="preserve"> </v>
      </c>
      <c r="IL48" s="43"/>
      <c r="IM48" s="43"/>
      <c r="IN48" s="43"/>
      <c r="IO48" s="42" t="str">
        <f>IF(IM48=0," ",(VLOOKUP(IM48,PROTOKOL!$A$1:$E$29,2,FALSE))*IN48)</f>
        <v xml:space="preserve"> </v>
      </c>
      <c r="IP48" s="175" t="str">
        <f t="shared" si="22"/>
        <v xml:space="preserve"> </v>
      </c>
      <c r="IQ48" s="212" t="str">
        <f>IF(IM48=0," ",VLOOKUP(IM48,PROTOKOL!$A:$E,5,FALSE))</f>
        <v xml:space="preserve"> </v>
      </c>
      <c r="IR48" s="176" t="s">
        <v>142</v>
      </c>
      <c r="IS48" s="177" t="str">
        <f t="shared" si="98"/>
        <v xml:space="preserve"> </v>
      </c>
      <c r="IT48" s="217" t="str">
        <f>IF(IV48=0," ",VLOOKUP(IV48,PROTOKOL!$A:$F,6,FALSE))</f>
        <v xml:space="preserve"> </v>
      </c>
      <c r="IU48" s="43"/>
      <c r="IV48" s="43"/>
      <c r="IW48" s="43"/>
      <c r="IX48" s="91" t="str">
        <f>IF(IV48=0," ",(VLOOKUP(IV48,PROTOKOL!$A$1:$E$29,2,FALSE))*IW48)</f>
        <v xml:space="preserve"> </v>
      </c>
      <c r="IY48" s="175" t="str">
        <f t="shared" si="23"/>
        <v xml:space="preserve"> </v>
      </c>
      <c r="IZ48" s="176" t="str">
        <f>IF(IV48=0," ",VLOOKUP(IV48,PROTOKOL!$A:$E,5,FALSE))</f>
        <v xml:space="preserve"> </v>
      </c>
      <c r="JA48" s="212" t="str">
        <f t="shared" si="188"/>
        <v xml:space="preserve"> </v>
      </c>
      <c r="JB48" s="176">
        <f t="shared" si="100"/>
        <v>0</v>
      </c>
      <c r="JC48" s="177" t="str">
        <f t="shared" si="101"/>
        <v xml:space="preserve"> </v>
      </c>
      <c r="JE48" s="173">
        <v>9</v>
      </c>
      <c r="JF48" s="229"/>
      <c r="JG48" s="174" t="str">
        <f>IF(JI48=0," ",VLOOKUP(JI48,PROTOKOL!$A:$F,6,FALSE))</f>
        <v xml:space="preserve"> </v>
      </c>
      <c r="JH48" s="43"/>
      <c r="JI48" s="43"/>
      <c r="JJ48" s="43"/>
      <c r="JK48" s="42" t="str">
        <f>IF(JI48=0," ",(VLOOKUP(JI48,PROTOKOL!$A$1:$E$29,2,FALSE))*JJ48)</f>
        <v xml:space="preserve"> </v>
      </c>
      <c r="JL48" s="175" t="str">
        <f t="shared" si="24"/>
        <v xml:space="preserve"> </v>
      </c>
      <c r="JM48" s="212" t="str">
        <f>IF(JI48=0," ",VLOOKUP(JI48,PROTOKOL!$A:$E,5,FALSE))</f>
        <v xml:space="preserve"> </v>
      </c>
      <c r="JN48" s="176" t="s">
        <v>142</v>
      </c>
      <c r="JO48" s="177" t="str">
        <f t="shared" si="102"/>
        <v xml:space="preserve"> </v>
      </c>
      <c r="JP48" s="217" t="str">
        <f>IF(JR48=0," ",VLOOKUP(JR48,PROTOKOL!$A:$F,6,FALSE))</f>
        <v xml:space="preserve"> </v>
      </c>
      <c r="JQ48" s="43"/>
      <c r="JR48" s="43"/>
      <c r="JS48" s="43"/>
      <c r="JT48" s="91" t="str">
        <f>IF(JR48=0," ",(VLOOKUP(JR48,PROTOKOL!$A$1:$E$29,2,FALSE))*JS48)</f>
        <v xml:space="preserve"> </v>
      </c>
      <c r="JU48" s="175" t="str">
        <f t="shared" si="25"/>
        <v xml:space="preserve"> </v>
      </c>
      <c r="JV48" s="176" t="str">
        <f>IF(JR48=0," ",VLOOKUP(JR48,PROTOKOL!$A:$E,5,FALSE))</f>
        <v xml:space="preserve"> </v>
      </c>
      <c r="JW48" s="212" t="str">
        <f t="shared" si="189"/>
        <v xml:space="preserve"> </v>
      </c>
      <c r="JX48" s="176">
        <f t="shared" si="104"/>
        <v>0</v>
      </c>
      <c r="JY48" s="177" t="str">
        <f t="shared" si="105"/>
        <v xml:space="preserve"> </v>
      </c>
      <c r="KA48" s="173">
        <v>9</v>
      </c>
      <c r="KB48" s="229"/>
      <c r="KC48" s="174" t="str">
        <f>IF(KE48=0," ",VLOOKUP(KE48,PROTOKOL!$A:$F,6,FALSE))</f>
        <v xml:space="preserve"> </v>
      </c>
      <c r="KD48" s="43"/>
      <c r="KE48" s="43"/>
      <c r="KF48" s="43"/>
      <c r="KG48" s="42" t="str">
        <f>IF(KE48=0," ",(VLOOKUP(KE48,PROTOKOL!$A$1:$E$29,2,FALSE))*KF48)</f>
        <v xml:space="preserve"> </v>
      </c>
      <c r="KH48" s="175" t="str">
        <f t="shared" si="26"/>
        <v xml:space="preserve"> </v>
      </c>
      <c r="KI48" s="212" t="str">
        <f>IF(KE48=0," ",VLOOKUP(KE48,PROTOKOL!$A:$E,5,FALSE))</f>
        <v xml:space="preserve"> </v>
      </c>
      <c r="KJ48" s="176" t="s">
        <v>142</v>
      </c>
      <c r="KK48" s="177" t="str">
        <f t="shared" si="173"/>
        <v xml:space="preserve"> </v>
      </c>
      <c r="KL48" s="217" t="str">
        <f>IF(KN48=0," ",VLOOKUP(KN48,PROTOKOL!$A:$F,6,FALSE))</f>
        <v xml:space="preserve"> </v>
      </c>
      <c r="KM48" s="43"/>
      <c r="KN48" s="43"/>
      <c r="KO48" s="43"/>
      <c r="KP48" s="91" t="str">
        <f>IF(KN48=0," ",(VLOOKUP(KN48,PROTOKOL!$A$1:$E$29,2,FALSE))*KO48)</f>
        <v xml:space="preserve"> </v>
      </c>
      <c r="KQ48" s="175" t="str">
        <f t="shared" si="27"/>
        <v xml:space="preserve"> </v>
      </c>
      <c r="KR48" s="176" t="str">
        <f>IF(KN48=0," ",VLOOKUP(KN48,PROTOKOL!$A:$E,5,FALSE))</f>
        <v xml:space="preserve"> </v>
      </c>
      <c r="KS48" s="212" t="str">
        <f t="shared" si="190"/>
        <v xml:space="preserve"> </v>
      </c>
      <c r="KT48" s="176">
        <f t="shared" si="106"/>
        <v>0</v>
      </c>
      <c r="KU48" s="177" t="str">
        <f t="shared" si="107"/>
        <v xml:space="preserve"> </v>
      </c>
      <c r="KW48" s="173">
        <v>9</v>
      </c>
      <c r="KX48" s="229"/>
      <c r="KY48" s="174" t="str">
        <f>IF(LA48=0," ",VLOOKUP(LA48,PROTOKOL!$A:$F,6,FALSE))</f>
        <v xml:space="preserve"> </v>
      </c>
      <c r="KZ48" s="43"/>
      <c r="LA48" s="43"/>
      <c r="LB48" s="43"/>
      <c r="LC48" s="42" t="str">
        <f>IF(LA48=0," ",(VLOOKUP(LA48,PROTOKOL!$A$1:$E$29,2,FALSE))*LB48)</f>
        <v xml:space="preserve"> </v>
      </c>
      <c r="LD48" s="175" t="str">
        <f t="shared" si="28"/>
        <v xml:space="preserve"> </v>
      </c>
      <c r="LE48" s="212" t="str">
        <f>IF(LA48=0," ",VLOOKUP(LA48,PROTOKOL!$A:$E,5,FALSE))</f>
        <v xml:space="preserve"> </v>
      </c>
      <c r="LF48" s="176" t="s">
        <v>142</v>
      </c>
      <c r="LG48" s="177" t="str">
        <f t="shared" si="108"/>
        <v xml:space="preserve"> </v>
      </c>
      <c r="LH48" s="217" t="str">
        <f>IF(LJ48=0," ",VLOOKUP(LJ48,PROTOKOL!$A:$F,6,FALSE))</f>
        <v xml:space="preserve"> </v>
      </c>
      <c r="LI48" s="43"/>
      <c r="LJ48" s="43"/>
      <c r="LK48" s="43"/>
      <c r="LL48" s="91" t="str">
        <f>IF(LJ48=0," ",(VLOOKUP(LJ48,PROTOKOL!$A$1:$E$29,2,FALSE))*LK48)</f>
        <v xml:space="preserve"> </v>
      </c>
      <c r="LM48" s="175" t="str">
        <f t="shared" si="29"/>
        <v xml:space="preserve"> </v>
      </c>
      <c r="LN48" s="176" t="str">
        <f>IF(LJ48=0," ",VLOOKUP(LJ48,PROTOKOL!$A:$E,5,FALSE))</f>
        <v xml:space="preserve"> </v>
      </c>
      <c r="LO48" s="212" t="str">
        <f t="shared" si="191"/>
        <v xml:space="preserve"> </v>
      </c>
      <c r="LP48" s="176">
        <f t="shared" si="110"/>
        <v>0</v>
      </c>
      <c r="LQ48" s="177" t="str">
        <f t="shared" si="111"/>
        <v xml:space="preserve"> </v>
      </c>
      <c r="LS48" s="173">
        <v>9</v>
      </c>
      <c r="LT48" s="229"/>
      <c r="LU48" s="174" t="str">
        <f>IF(LW48=0," ",VLOOKUP(LW48,PROTOKOL!$A:$F,6,FALSE))</f>
        <v xml:space="preserve"> </v>
      </c>
      <c r="LV48" s="43"/>
      <c r="LW48" s="43"/>
      <c r="LX48" s="43"/>
      <c r="LY48" s="42" t="str">
        <f>IF(LW48=0," ",(VLOOKUP(LW48,PROTOKOL!$A$1:$E$29,2,FALSE))*LX48)</f>
        <v xml:space="preserve"> </v>
      </c>
      <c r="LZ48" s="175" t="str">
        <f t="shared" si="30"/>
        <v xml:space="preserve"> </v>
      </c>
      <c r="MA48" s="212" t="str">
        <f>IF(LW48=0," ",VLOOKUP(LW48,PROTOKOL!$A:$E,5,FALSE))</f>
        <v xml:space="preserve"> </v>
      </c>
      <c r="MB48" s="176" t="s">
        <v>142</v>
      </c>
      <c r="MC48" s="177" t="str">
        <f t="shared" si="175"/>
        <v xml:space="preserve"> </v>
      </c>
      <c r="MD48" s="217" t="str">
        <f>IF(MF48=0," ",VLOOKUP(MF48,PROTOKOL!$A:$F,6,FALSE))</f>
        <v xml:space="preserve"> </v>
      </c>
      <c r="ME48" s="43"/>
      <c r="MF48" s="43"/>
      <c r="MG48" s="43"/>
      <c r="MH48" s="91" t="str">
        <f>IF(MF48=0," ",(VLOOKUP(MF48,PROTOKOL!$A$1:$E$29,2,FALSE))*MG48)</f>
        <v xml:space="preserve"> </v>
      </c>
      <c r="MI48" s="175" t="str">
        <f t="shared" si="31"/>
        <v xml:space="preserve"> </v>
      </c>
      <c r="MJ48" s="176" t="str">
        <f>IF(MF48=0," ",VLOOKUP(MF48,PROTOKOL!$A:$E,5,FALSE))</f>
        <v xml:space="preserve"> </v>
      </c>
      <c r="MK48" s="212" t="str">
        <f t="shared" si="192"/>
        <v xml:space="preserve"> </v>
      </c>
      <c r="ML48" s="176">
        <f t="shared" si="113"/>
        <v>0</v>
      </c>
      <c r="MM48" s="177" t="str">
        <f t="shared" si="114"/>
        <v xml:space="preserve"> </v>
      </c>
      <c r="MO48" s="173">
        <v>9</v>
      </c>
      <c r="MP48" s="229"/>
      <c r="MQ48" s="174" t="str">
        <f>IF(MS48=0," ",VLOOKUP(MS48,PROTOKOL!$A:$F,6,FALSE))</f>
        <v xml:space="preserve"> </v>
      </c>
      <c r="MR48" s="43"/>
      <c r="MS48" s="43"/>
      <c r="MT48" s="43"/>
      <c r="MU48" s="42" t="str">
        <f>IF(MS48=0," ",(VLOOKUP(MS48,PROTOKOL!$A$1:$E$29,2,FALSE))*MT48)</f>
        <v xml:space="preserve"> </v>
      </c>
      <c r="MV48" s="175" t="str">
        <f t="shared" si="32"/>
        <v xml:space="preserve"> </v>
      </c>
      <c r="MW48" s="212" t="str">
        <f>IF(MS48=0," ",VLOOKUP(MS48,PROTOKOL!$A:$E,5,FALSE))</f>
        <v xml:space="preserve"> </v>
      </c>
      <c r="MX48" s="176" t="s">
        <v>142</v>
      </c>
      <c r="MY48" s="177" t="str">
        <f t="shared" si="115"/>
        <v xml:space="preserve"> </v>
      </c>
      <c r="MZ48" s="217" t="str">
        <f>IF(NB48=0," ",VLOOKUP(NB48,PROTOKOL!$A:$F,6,FALSE))</f>
        <v xml:space="preserve"> </v>
      </c>
      <c r="NA48" s="43"/>
      <c r="NB48" s="43"/>
      <c r="NC48" s="43"/>
      <c r="ND48" s="91" t="str">
        <f>IF(NB48=0," ",(VLOOKUP(NB48,PROTOKOL!$A$1:$E$29,2,FALSE))*NC48)</f>
        <v xml:space="preserve"> </v>
      </c>
      <c r="NE48" s="175" t="str">
        <f t="shared" si="33"/>
        <v xml:space="preserve"> </v>
      </c>
      <c r="NF48" s="176" t="str">
        <f>IF(NB48=0," ",VLOOKUP(NB48,PROTOKOL!$A:$E,5,FALSE))</f>
        <v xml:space="preserve"> </v>
      </c>
      <c r="NG48" s="212" t="str">
        <f t="shared" si="193"/>
        <v xml:space="preserve"> </v>
      </c>
      <c r="NH48" s="176">
        <f t="shared" si="117"/>
        <v>0</v>
      </c>
      <c r="NI48" s="177" t="str">
        <f t="shared" si="118"/>
        <v xml:space="preserve"> </v>
      </c>
      <c r="NK48" s="173">
        <v>9</v>
      </c>
      <c r="NL48" s="229"/>
      <c r="NM48" s="174" t="str">
        <f>IF(NO48=0," ",VLOOKUP(NO48,PROTOKOL!$A:$F,6,FALSE))</f>
        <v xml:space="preserve"> </v>
      </c>
      <c r="NN48" s="43"/>
      <c r="NO48" s="43"/>
      <c r="NP48" s="43"/>
      <c r="NQ48" s="42" t="str">
        <f>IF(NO48=0," ",(VLOOKUP(NO48,PROTOKOL!$A$1:$E$29,2,FALSE))*NP48)</f>
        <v xml:space="preserve"> </v>
      </c>
      <c r="NR48" s="175" t="str">
        <f t="shared" si="34"/>
        <v xml:space="preserve"> </v>
      </c>
      <c r="NS48" s="212" t="str">
        <f>IF(NO48=0," ",VLOOKUP(NO48,PROTOKOL!$A:$E,5,FALSE))</f>
        <v xml:space="preserve"> </v>
      </c>
      <c r="NT48" s="176" t="s">
        <v>142</v>
      </c>
      <c r="NU48" s="177" t="str">
        <f t="shared" si="119"/>
        <v xml:space="preserve"> </v>
      </c>
      <c r="NV48" s="217" t="str">
        <f>IF(NX48=0," ",VLOOKUP(NX48,PROTOKOL!$A:$F,6,FALSE))</f>
        <v xml:space="preserve"> </v>
      </c>
      <c r="NW48" s="43"/>
      <c r="NX48" s="43"/>
      <c r="NY48" s="43"/>
      <c r="NZ48" s="91" t="str">
        <f>IF(NX48=0," ",(VLOOKUP(NX48,PROTOKOL!$A$1:$E$29,2,FALSE))*NY48)</f>
        <v xml:space="preserve"> </v>
      </c>
      <c r="OA48" s="175" t="str">
        <f t="shared" si="35"/>
        <v xml:space="preserve"> </v>
      </c>
      <c r="OB48" s="176" t="str">
        <f>IF(NX48=0," ",VLOOKUP(NX48,PROTOKOL!$A:$E,5,FALSE))</f>
        <v xml:space="preserve"> </v>
      </c>
      <c r="OC48" s="212" t="str">
        <f t="shared" si="194"/>
        <v xml:space="preserve"> </v>
      </c>
      <c r="OD48" s="176">
        <f t="shared" si="120"/>
        <v>0</v>
      </c>
      <c r="OE48" s="177" t="str">
        <f t="shared" si="121"/>
        <v xml:space="preserve"> </v>
      </c>
      <c r="OG48" s="173">
        <v>9</v>
      </c>
      <c r="OH48" s="229"/>
      <c r="OI48" s="174" t="str">
        <f>IF(OK48=0," ",VLOOKUP(OK48,PROTOKOL!$A:$F,6,FALSE))</f>
        <v xml:space="preserve"> </v>
      </c>
      <c r="OJ48" s="43"/>
      <c r="OK48" s="43"/>
      <c r="OL48" s="43"/>
      <c r="OM48" s="42" t="str">
        <f>IF(OK48=0," ",(VLOOKUP(OK48,PROTOKOL!$A$1:$E$29,2,FALSE))*OL48)</f>
        <v xml:space="preserve"> </v>
      </c>
      <c r="ON48" s="175" t="str">
        <f t="shared" si="36"/>
        <v xml:space="preserve"> </v>
      </c>
      <c r="OO48" s="212" t="str">
        <f>IF(OK48=0," ",VLOOKUP(OK48,PROTOKOL!$A:$E,5,FALSE))</f>
        <v xml:space="preserve"> </v>
      </c>
      <c r="OP48" s="176" t="s">
        <v>142</v>
      </c>
      <c r="OQ48" s="177" t="str">
        <f t="shared" si="177"/>
        <v xml:space="preserve"> </v>
      </c>
      <c r="OR48" s="217" t="str">
        <f>IF(OT48=0," ",VLOOKUP(OT48,PROTOKOL!$A:$F,6,FALSE))</f>
        <v xml:space="preserve"> </v>
      </c>
      <c r="OS48" s="43"/>
      <c r="OT48" s="43"/>
      <c r="OU48" s="43"/>
      <c r="OV48" s="91" t="str">
        <f>IF(OT48=0," ",(VLOOKUP(OT48,PROTOKOL!$A$1:$E$29,2,FALSE))*OU48)</f>
        <v xml:space="preserve"> </v>
      </c>
      <c r="OW48" s="175" t="str">
        <f t="shared" si="37"/>
        <v xml:space="preserve"> </v>
      </c>
      <c r="OX48" s="176" t="str">
        <f>IF(OT48=0," ",VLOOKUP(OT48,PROTOKOL!$A:$E,5,FALSE))</f>
        <v xml:space="preserve"> </v>
      </c>
      <c r="OY48" s="212" t="str">
        <f t="shared" si="195"/>
        <v xml:space="preserve"> </v>
      </c>
      <c r="OZ48" s="176">
        <f t="shared" si="123"/>
        <v>0</v>
      </c>
      <c r="PA48" s="177" t="str">
        <f t="shared" si="124"/>
        <v xml:space="preserve"> </v>
      </c>
      <c r="PC48" s="173">
        <v>9</v>
      </c>
      <c r="PD48" s="229"/>
      <c r="PE48" s="174" t="str">
        <f>IF(PG48=0," ",VLOOKUP(PG48,PROTOKOL!$A:$F,6,FALSE))</f>
        <v xml:space="preserve"> </v>
      </c>
      <c r="PF48" s="43"/>
      <c r="PG48" s="43"/>
      <c r="PH48" s="43"/>
      <c r="PI48" s="42" t="str">
        <f>IF(PG48=0," ",(VLOOKUP(PG48,PROTOKOL!$A$1:$E$29,2,FALSE))*PH48)</f>
        <v xml:space="preserve"> </v>
      </c>
      <c r="PJ48" s="175" t="str">
        <f t="shared" si="38"/>
        <v xml:space="preserve"> </v>
      </c>
      <c r="PK48" s="212" t="str">
        <f>IF(PG48=0," ",VLOOKUP(PG48,PROTOKOL!$A:$E,5,FALSE))</f>
        <v xml:space="preserve"> </v>
      </c>
      <c r="PL48" s="176" t="s">
        <v>142</v>
      </c>
      <c r="PM48" s="177" t="str">
        <f t="shared" si="178"/>
        <v xml:space="preserve"> </v>
      </c>
      <c r="PN48" s="217" t="str">
        <f>IF(PP48=0," ",VLOOKUP(PP48,PROTOKOL!$A:$F,6,FALSE))</f>
        <v xml:space="preserve"> </v>
      </c>
      <c r="PO48" s="43"/>
      <c r="PP48" s="43"/>
      <c r="PQ48" s="43"/>
      <c r="PR48" s="91" t="str">
        <f>IF(PP48=0," ",(VLOOKUP(PP48,PROTOKOL!$A$1:$E$29,2,FALSE))*PQ48)</f>
        <v xml:space="preserve"> </v>
      </c>
      <c r="PS48" s="175" t="str">
        <f t="shared" si="39"/>
        <v xml:space="preserve"> </v>
      </c>
      <c r="PT48" s="176" t="str">
        <f>IF(PP48=0," ",VLOOKUP(PP48,PROTOKOL!$A:$E,5,FALSE))</f>
        <v xml:space="preserve"> </v>
      </c>
      <c r="PU48" s="212" t="str">
        <f t="shared" si="196"/>
        <v xml:space="preserve"> </v>
      </c>
      <c r="PV48" s="176">
        <f t="shared" si="126"/>
        <v>0</v>
      </c>
      <c r="PW48" s="177" t="str">
        <f t="shared" si="127"/>
        <v xml:space="preserve"> </v>
      </c>
      <c r="PY48" s="173">
        <v>9</v>
      </c>
      <c r="PZ48" s="229"/>
      <c r="QA48" s="174" t="str">
        <f>IF(QC48=0," ",VLOOKUP(QC48,PROTOKOL!$A:$F,6,FALSE))</f>
        <v xml:space="preserve"> </v>
      </c>
      <c r="QB48" s="43"/>
      <c r="QC48" s="43"/>
      <c r="QD48" s="43"/>
      <c r="QE48" s="42" t="str">
        <f>IF(QC48=0," ",(VLOOKUP(QC48,PROTOKOL!$A$1:$E$29,2,FALSE))*QD48)</f>
        <v xml:space="preserve"> </v>
      </c>
      <c r="QF48" s="175" t="str">
        <f t="shared" si="40"/>
        <v xml:space="preserve"> </v>
      </c>
      <c r="QG48" s="212" t="str">
        <f>IF(QC48=0," ",VLOOKUP(QC48,PROTOKOL!$A:$E,5,FALSE))</f>
        <v xml:space="preserve"> </v>
      </c>
      <c r="QH48" s="176" t="s">
        <v>142</v>
      </c>
      <c r="QI48" s="177" t="str">
        <f t="shared" si="128"/>
        <v xml:space="preserve"> </v>
      </c>
      <c r="QJ48" s="217" t="str">
        <f>IF(QL48=0," ",VLOOKUP(QL48,PROTOKOL!$A:$F,6,FALSE))</f>
        <v xml:space="preserve"> </v>
      </c>
      <c r="QK48" s="43"/>
      <c r="QL48" s="43"/>
      <c r="QM48" s="43"/>
      <c r="QN48" s="91" t="str">
        <f>IF(QL48=0," ",(VLOOKUP(QL48,PROTOKOL!$A$1:$E$29,2,FALSE))*QM48)</f>
        <v xml:space="preserve"> </v>
      </c>
      <c r="QO48" s="175" t="str">
        <f t="shared" si="41"/>
        <v xml:space="preserve"> </v>
      </c>
      <c r="QP48" s="176" t="str">
        <f>IF(QL48=0," ",VLOOKUP(QL48,PROTOKOL!$A:$E,5,FALSE))</f>
        <v xml:space="preserve"> </v>
      </c>
      <c r="QQ48" s="212" t="str">
        <f t="shared" si="197"/>
        <v xml:space="preserve"> </v>
      </c>
      <c r="QR48" s="176">
        <f t="shared" si="130"/>
        <v>0</v>
      </c>
      <c r="QS48" s="177" t="str">
        <f t="shared" si="131"/>
        <v xml:space="preserve"> </v>
      </c>
      <c r="QU48" s="173">
        <v>9</v>
      </c>
      <c r="QV48" s="229"/>
      <c r="QW48" s="174" t="str">
        <f>IF(QY48=0," ",VLOOKUP(QY48,PROTOKOL!$A:$F,6,FALSE))</f>
        <v xml:space="preserve"> </v>
      </c>
      <c r="QX48" s="43"/>
      <c r="QY48" s="43"/>
      <c r="QZ48" s="43"/>
      <c r="RA48" s="42" t="str">
        <f>IF(QY48=0," ",(VLOOKUP(QY48,PROTOKOL!$A$1:$E$29,2,FALSE))*QZ48)</f>
        <v xml:space="preserve"> </v>
      </c>
      <c r="RB48" s="175" t="str">
        <f t="shared" si="42"/>
        <v xml:space="preserve"> </v>
      </c>
      <c r="RC48" s="212" t="str">
        <f>IF(QY48=0," ",VLOOKUP(QY48,PROTOKOL!$A:$E,5,FALSE))</f>
        <v xml:space="preserve"> </v>
      </c>
      <c r="RD48" s="176" t="s">
        <v>142</v>
      </c>
      <c r="RE48" s="177" t="str">
        <f t="shared" si="132"/>
        <v xml:space="preserve"> </v>
      </c>
      <c r="RF48" s="217" t="str">
        <f>IF(RH48=0," ",VLOOKUP(RH48,PROTOKOL!$A:$F,6,FALSE))</f>
        <v xml:space="preserve"> </v>
      </c>
      <c r="RG48" s="43"/>
      <c r="RH48" s="43"/>
      <c r="RI48" s="43"/>
      <c r="RJ48" s="91" t="str">
        <f>IF(RH48=0," ",(VLOOKUP(RH48,PROTOKOL!$A$1:$E$29,2,FALSE))*RI48)</f>
        <v xml:space="preserve"> </v>
      </c>
      <c r="RK48" s="175" t="str">
        <f t="shared" si="43"/>
        <v xml:space="preserve"> </v>
      </c>
      <c r="RL48" s="176" t="str">
        <f>IF(RH48=0," ",VLOOKUP(RH48,PROTOKOL!$A:$E,5,FALSE))</f>
        <v xml:space="preserve"> </v>
      </c>
      <c r="RM48" s="212" t="str">
        <f t="shared" si="198"/>
        <v xml:space="preserve"> </v>
      </c>
      <c r="RN48" s="176">
        <f t="shared" si="134"/>
        <v>0</v>
      </c>
      <c r="RO48" s="177" t="str">
        <f t="shared" si="135"/>
        <v xml:space="preserve"> </v>
      </c>
      <c r="RQ48" s="173">
        <v>9</v>
      </c>
      <c r="RR48" s="229"/>
      <c r="RS48" s="174" t="str">
        <f>IF(RU48=0," ",VLOOKUP(RU48,PROTOKOL!$A:$F,6,FALSE))</f>
        <v xml:space="preserve"> </v>
      </c>
      <c r="RT48" s="43"/>
      <c r="RU48" s="43"/>
      <c r="RV48" s="43"/>
      <c r="RW48" s="42" t="str">
        <f>IF(RU48=0," ",(VLOOKUP(RU48,PROTOKOL!$A$1:$E$29,2,FALSE))*RV48)</f>
        <v xml:space="preserve"> </v>
      </c>
      <c r="RX48" s="175" t="str">
        <f t="shared" si="44"/>
        <v xml:space="preserve"> </v>
      </c>
      <c r="RY48" s="212" t="str">
        <f>IF(RU48=0," ",VLOOKUP(RU48,PROTOKOL!$A:$E,5,FALSE))</f>
        <v xml:space="preserve"> </v>
      </c>
      <c r="RZ48" s="176" t="s">
        <v>142</v>
      </c>
      <c r="SA48" s="177" t="str">
        <f t="shared" si="179"/>
        <v xml:space="preserve"> </v>
      </c>
      <c r="SB48" s="217" t="str">
        <f>IF(SD48=0," ",VLOOKUP(SD48,PROTOKOL!$A:$F,6,FALSE))</f>
        <v xml:space="preserve"> </v>
      </c>
      <c r="SC48" s="43"/>
      <c r="SD48" s="43"/>
      <c r="SE48" s="43"/>
      <c r="SF48" s="91" t="str">
        <f>IF(SD48=0," ",(VLOOKUP(SD48,PROTOKOL!$A$1:$E$29,2,FALSE))*SE48)</f>
        <v xml:space="preserve"> </v>
      </c>
      <c r="SG48" s="175" t="str">
        <f t="shared" si="45"/>
        <v xml:space="preserve"> </v>
      </c>
      <c r="SH48" s="176" t="str">
        <f>IF(SD48=0," ",VLOOKUP(SD48,PROTOKOL!$A:$E,5,FALSE))</f>
        <v xml:space="preserve"> </v>
      </c>
      <c r="SI48" s="212" t="str">
        <f t="shared" si="199"/>
        <v xml:space="preserve"> </v>
      </c>
      <c r="SJ48" s="176">
        <f t="shared" si="137"/>
        <v>0</v>
      </c>
      <c r="SK48" s="177" t="str">
        <f t="shared" si="138"/>
        <v xml:space="preserve"> </v>
      </c>
      <c r="SM48" s="173">
        <v>9</v>
      </c>
      <c r="SN48" s="229"/>
      <c r="SO48" s="174" t="str">
        <f>IF(SQ48=0," ",VLOOKUP(SQ48,PROTOKOL!$A:$F,6,FALSE))</f>
        <v xml:space="preserve"> </v>
      </c>
      <c r="SP48" s="43"/>
      <c r="SQ48" s="43"/>
      <c r="SR48" s="43"/>
      <c r="SS48" s="42" t="str">
        <f>IF(SQ48=0," ",(VLOOKUP(SQ48,PROTOKOL!$A$1:$E$29,2,FALSE))*SR48)</f>
        <v xml:space="preserve"> </v>
      </c>
      <c r="ST48" s="175" t="str">
        <f t="shared" si="46"/>
        <v xml:space="preserve"> </v>
      </c>
      <c r="SU48" s="212" t="str">
        <f>IF(SQ48=0," ",VLOOKUP(SQ48,PROTOKOL!$A:$E,5,FALSE))</f>
        <v xml:space="preserve"> </v>
      </c>
      <c r="SV48" s="176" t="s">
        <v>142</v>
      </c>
      <c r="SW48" s="177" t="str">
        <f t="shared" si="139"/>
        <v xml:space="preserve"> </v>
      </c>
      <c r="SX48" s="217" t="str">
        <f>IF(SZ48=0," ",VLOOKUP(SZ48,PROTOKOL!$A:$F,6,FALSE))</f>
        <v xml:space="preserve"> </v>
      </c>
      <c r="SY48" s="43"/>
      <c r="SZ48" s="43"/>
      <c r="TA48" s="43"/>
      <c r="TB48" s="91" t="str">
        <f>IF(SZ48=0," ",(VLOOKUP(SZ48,PROTOKOL!$A$1:$E$29,2,FALSE))*TA48)</f>
        <v xml:space="preserve"> </v>
      </c>
      <c r="TC48" s="175" t="str">
        <f t="shared" si="47"/>
        <v xml:space="preserve"> </v>
      </c>
      <c r="TD48" s="176" t="str">
        <f>IF(SZ48=0," ",VLOOKUP(SZ48,PROTOKOL!$A:$E,5,FALSE))</f>
        <v xml:space="preserve"> </v>
      </c>
      <c r="TE48" s="212" t="str">
        <f t="shared" si="200"/>
        <v xml:space="preserve"> </v>
      </c>
      <c r="TF48" s="176">
        <f t="shared" si="141"/>
        <v>0</v>
      </c>
      <c r="TG48" s="177" t="str">
        <f t="shared" si="142"/>
        <v xml:space="preserve"> </v>
      </c>
      <c r="TI48" s="173">
        <v>9</v>
      </c>
      <c r="TJ48" s="229"/>
      <c r="TK48" s="174" t="str">
        <f>IF(TM48=0," ",VLOOKUP(TM48,PROTOKOL!$A:$F,6,FALSE))</f>
        <v xml:space="preserve"> </v>
      </c>
      <c r="TL48" s="43"/>
      <c r="TM48" s="43"/>
      <c r="TN48" s="43"/>
      <c r="TO48" s="42" t="str">
        <f>IF(TM48=0," ",(VLOOKUP(TM48,PROTOKOL!$A$1:$E$29,2,FALSE))*TN48)</f>
        <v xml:space="preserve"> </v>
      </c>
      <c r="TP48" s="175" t="str">
        <f t="shared" si="48"/>
        <v xml:space="preserve"> </v>
      </c>
      <c r="TQ48" s="212" t="str">
        <f>IF(TM48=0," ",VLOOKUP(TM48,PROTOKOL!$A:$E,5,FALSE))</f>
        <v xml:space="preserve"> </v>
      </c>
      <c r="TR48" s="176" t="s">
        <v>142</v>
      </c>
      <c r="TS48" s="177" t="str">
        <f t="shared" si="143"/>
        <v xml:space="preserve"> </v>
      </c>
      <c r="TT48" s="217" t="str">
        <f>IF(TV48=0," ",VLOOKUP(TV48,PROTOKOL!$A:$F,6,FALSE))</f>
        <v xml:space="preserve"> </v>
      </c>
      <c r="TU48" s="43"/>
      <c r="TV48" s="43"/>
      <c r="TW48" s="43"/>
      <c r="TX48" s="91" t="str">
        <f>IF(TV48=0," ",(VLOOKUP(TV48,PROTOKOL!$A$1:$E$29,2,FALSE))*TW48)</f>
        <v xml:space="preserve"> </v>
      </c>
      <c r="TY48" s="175" t="str">
        <f t="shared" si="49"/>
        <v xml:space="preserve"> </v>
      </c>
      <c r="TZ48" s="176" t="str">
        <f>IF(TV48=0," ",VLOOKUP(TV48,PROTOKOL!$A:$E,5,FALSE))</f>
        <v xml:space="preserve"> </v>
      </c>
      <c r="UA48" s="212" t="str">
        <f t="shared" si="201"/>
        <v xml:space="preserve"> </v>
      </c>
      <c r="UB48" s="176">
        <f t="shared" si="145"/>
        <v>0</v>
      </c>
      <c r="UC48" s="177" t="str">
        <f t="shared" si="146"/>
        <v xml:space="preserve"> </v>
      </c>
      <c r="UE48" s="173">
        <v>9</v>
      </c>
      <c r="UF48" s="229"/>
      <c r="UG48" s="174" t="str">
        <f>IF(UI48=0," ",VLOOKUP(UI48,PROTOKOL!$A:$F,6,FALSE))</f>
        <v xml:space="preserve"> </v>
      </c>
      <c r="UH48" s="43"/>
      <c r="UI48" s="43"/>
      <c r="UJ48" s="43"/>
      <c r="UK48" s="42" t="str">
        <f>IF(UI48=0," ",(VLOOKUP(UI48,PROTOKOL!$A$1:$E$29,2,FALSE))*UJ48)</f>
        <v xml:space="preserve"> </v>
      </c>
      <c r="UL48" s="175" t="str">
        <f t="shared" si="50"/>
        <v xml:space="preserve"> </v>
      </c>
      <c r="UM48" s="212" t="str">
        <f>IF(UI48=0," ",VLOOKUP(UI48,PROTOKOL!$A:$E,5,FALSE))</f>
        <v xml:space="preserve"> </v>
      </c>
      <c r="UN48" s="176" t="s">
        <v>142</v>
      </c>
      <c r="UO48" s="177" t="str">
        <f t="shared" si="147"/>
        <v xml:space="preserve"> </v>
      </c>
      <c r="UP48" s="217" t="str">
        <f>IF(UR48=0," ",VLOOKUP(UR48,PROTOKOL!$A:$F,6,FALSE))</f>
        <v xml:space="preserve"> </v>
      </c>
      <c r="UQ48" s="43"/>
      <c r="UR48" s="43"/>
      <c r="US48" s="43"/>
      <c r="UT48" s="91" t="str">
        <f>IF(UR48=0," ",(VLOOKUP(UR48,PROTOKOL!$A$1:$E$29,2,FALSE))*US48)</f>
        <v xml:space="preserve"> </v>
      </c>
      <c r="UU48" s="175" t="str">
        <f t="shared" si="51"/>
        <v xml:space="preserve"> </v>
      </c>
      <c r="UV48" s="176" t="str">
        <f>IF(UR48=0," ",VLOOKUP(UR48,PROTOKOL!$A:$E,5,FALSE))</f>
        <v xml:space="preserve"> </v>
      </c>
      <c r="UW48" s="212" t="str">
        <f t="shared" si="202"/>
        <v xml:space="preserve"> </v>
      </c>
      <c r="UX48" s="176">
        <f t="shared" si="149"/>
        <v>0</v>
      </c>
      <c r="UY48" s="177" t="str">
        <f t="shared" si="150"/>
        <v xml:space="preserve"> </v>
      </c>
      <c r="VA48" s="173">
        <v>9</v>
      </c>
      <c r="VB48" s="229"/>
      <c r="VC48" s="174" t="str">
        <f>IF(VE48=0," ",VLOOKUP(VE48,PROTOKOL!$A:$F,6,FALSE))</f>
        <v>TAH.BORU MONTAJ</v>
      </c>
      <c r="VD48" s="43">
        <v>70</v>
      </c>
      <c r="VE48" s="43">
        <v>3</v>
      </c>
      <c r="VF48" s="43">
        <v>3.5</v>
      </c>
      <c r="VG48" s="42">
        <f>IF(VE48=0," ",(VLOOKUP(VE48,PROTOKOL!$A$1:$E$29,2,FALSE))*VF48)</f>
        <v>45.733333333333334</v>
      </c>
      <c r="VH48" s="175">
        <f t="shared" si="52"/>
        <v>24.266666666666666</v>
      </c>
      <c r="VI48" s="212">
        <f>IF(VE48=0," ",VLOOKUP(VE48,PROTOKOL!$A:$E,5,FALSE))</f>
        <v>0.69150084134615386</v>
      </c>
      <c r="VJ48" s="176" t="s">
        <v>142</v>
      </c>
      <c r="VK48" s="177">
        <f t="shared" si="151"/>
        <v>16.780420416666665</v>
      </c>
      <c r="VL48" s="217" t="str">
        <f>IF(VN48=0," ",VLOOKUP(VN48,PROTOKOL!$A:$F,6,FALSE))</f>
        <v xml:space="preserve"> </v>
      </c>
      <c r="VM48" s="43"/>
      <c r="VN48" s="43"/>
      <c r="VO48" s="43"/>
      <c r="VP48" s="91" t="str">
        <f>IF(VN48=0," ",(VLOOKUP(VN48,PROTOKOL!$A$1:$E$29,2,FALSE))*VO48)</f>
        <v xml:space="preserve"> </v>
      </c>
      <c r="VQ48" s="175" t="str">
        <f t="shared" si="53"/>
        <v xml:space="preserve"> </v>
      </c>
      <c r="VR48" s="176" t="str">
        <f>IF(VN48=0," ",VLOOKUP(VN48,PROTOKOL!$A:$E,5,FALSE))</f>
        <v xml:space="preserve"> </v>
      </c>
      <c r="VS48" s="212" t="str">
        <f t="shared" si="203"/>
        <v xml:space="preserve"> </v>
      </c>
      <c r="VT48" s="176">
        <f t="shared" si="153"/>
        <v>0</v>
      </c>
      <c r="VU48" s="177" t="str">
        <f t="shared" si="154"/>
        <v xml:space="preserve"> </v>
      </c>
      <c r="VW48" s="173">
        <v>9</v>
      </c>
      <c r="VX48" s="229"/>
      <c r="VY48" s="174" t="str">
        <f>IF(WA48=0," ",VLOOKUP(WA48,PROTOKOL!$A:$F,6,FALSE))</f>
        <v xml:space="preserve"> </v>
      </c>
      <c r="VZ48" s="43"/>
      <c r="WA48" s="43"/>
      <c r="WB48" s="43"/>
      <c r="WC48" s="42" t="str">
        <f>IF(WA48=0," ",(VLOOKUP(WA48,PROTOKOL!$A$1:$E$29,2,FALSE))*WB48)</f>
        <v xml:space="preserve"> </v>
      </c>
      <c r="WD48" s="175" t="str">
        <f t="shared" si="54"/>
        <v xml:space="preserve"> </v>
      </c>
      <c r="WE48" s="212" t="str">
        <f>IF(WA48=0," ",VLOOKUP(WA48,PROTOKOL!$A:$E,5,FALSE))</f>
        <v xml:space="preserve"> </v>
      </c>
      <c r="WF48" s="176" t="s">
        <v>142</v>
      </c>
      <c r="WG48" s="177" t="str">
        <f t="shared" si="155"/>
        <v xml:space="preserve"> </v>
      </c>
      <c r="WH48" s="217" t="str">
        <f>IF(WJ48=0," ",VLOOKUP(WJ48,PROTOKOL!$A:$F,6,FALSE))</f>
        <v xml:space="preserve"> </v>
      </c>
      <c r="WI48" s="43"/>
      <c r="WJ48" s="43"/>
      <c r="WK48" s="43"/>
      <c r="WL48" s="91" t="str">
        <f>IF(WJ48=0," ",(VLOOKUP(WJ48,PROTOKOL!$A$1:$E$29,2,FALSE))*WK48)</f>
        <v xml:space="preserve"> </v>
      </c>
      <c r="WM48" s="175" t="str">
        <f t="shared" si="55"/>
        <v xml:space="preserve"> </v>
      </c>
      <c r="WN48" s="176" t="str">
        <f>IF(WJ48=0," ",VLOOKUP(WJ48,PROTOKOL!$A:$E,5,FALSE))</f>
        <v xml:space="preserve"> </v>
      </c>
      <c r="WO48" s="212" t="str">
        <f t="shared" si="204"/>
        <v xml:space="preserve"> </v>
      </c>
      <c r="WP48" s="176">
        <f t="shared" si="157"/>
        <v>0</v>
      </c>
      <c r="WQ48" s="177" t="str">
        <f t="shared" si="158"/>
        <v xml:space="preserve"> </v>
      </c>
      <c r="WS48" s="173">
        <v>9</v>
      </c>
      <c r="WT48" s="229"/>
      <c r="WU48" s="174" t="str">
        <f>IF(WW48=0," ",VLOOKUP(WW48,PROTOKOL!$A:$F,6,FALSE))</f>
        <v>ÜRÜN KONTROL</v>
      </c>
      <c r="WV48" s="43">
        <v>1</v>
      </c>
      <c r="WW48" s="43">
        <v>20</v>
      </c>
      <c r="WX48" s="43">
        <v>4.5</v>
      </c>
      <c r="WY48" s="42">
        <f>IF(WW48=0," ",(VLOOKUP(WW48,PROTOKOL!$A$1:$E$29,2,FALSE))*WX48)</f>
        <v>0</v>
      </c>
      <c r="WZ48" s="175">
        <f t="shared" si="56"/>
        <v>1</v>
      </c>
      <c r="XA48" s="212" t="e">
        <f>IF(WW48=0," ",VLOOKUP(WW48,PROTOKOL!$A:$E,5,FALSE))</f>
        <v>#DIV/0!</v>
      </c>
      <c r="XB48" s="176" t="s">
        <v>142</v>
      </c>
      <c r="XC48" s="177" t="e">
        <f>IF(WW48=0," ",(XA48*WZ48))/7.5*4.5</f>
        <v>#DIV/0!</v>
      </c>
      <c r="XD48" s="217" t="str">
        <f>IF(XF48=0," ",VLOOKUP(XF48,PROTOKOL!$A:$F,6,FALSE))</f>
        <v xml:space="preserve"> </v>
      </c>
      <c r="XE48" s="43"/>
      <c r="XF48" s="43"/>
      <c r="XG48" s="43"/>
      <c r="XH48" s="91" t="str">
        <f>IF(XF48=0," ",(VLOOKUP(XF48,PROTOKOL!$A$1:$E$29,2,FALSE))*XG48)</f>
        <v xml:space="preserve"> </v>
      </c>
      <c r="XI48" s="175" t="str">
        <f t="shared" si="57"/>
        <v xml:space="preserve"> </v>
      </c>
      <c r="XJ48" s="176" t="str">
        <f>IF(XF48=0," ",VLOOKUP(XF48,PROTOKOL!$A:$E,5,FALSE))</f>
        <v xml:space="preserve"> </v>
      </c>
      <c r="XK48" s="212" t="str">
        <f t="shared" si="205"/>
        <v xml:space="preserve"> </v>
      </c>
      <c r="XL48" s="176">
        <f t="shared" si="161"/>
        <v>0</v>
      </c>
      <c r="XM48" s="177" t="str">
        <f t="shared" si="162"/>
        <v xml:space="preserve"> </v>
      </c>
      <c r="XO48" s="173">
        <v>9</v>
      </c>
      <c r="XP48" s="229"/>
      <c r="XQ48" s="174" t="str">
        <f>IF(XS48=0," ",VLOOKUP(XS48,PROTOKOL!$A:$F,6,FALSE))</f>
        <v>PERDE KESME SULU SİST.</v>
      </c>
      <c r="XR48" s="43">
        <v>80</v>
      </c>
      <c r="XS48" s="43">
        <v>8</v>
      </c>
      <c r="XT48" s="43">
        <v>4</v>
      </c>
      <c r="XU48" s="42">
        <f>IF(XS48=0," ",(VLOOKUP(XS48,PROTOKOL!$A$1:$E$29,2,FALSE))*XT48)</f>
        <v>52.266666666666666</v>
      </c>
      <c r="XV48" s="175">
        <f t="shared" si="58"/>
        <v>27.733333333333334</v>
      </c>
      <c r="XW48" s="212">
        <f>IF(XS48=0," ",VLOOKUP(XS48,PROTOKOL!$A:$E,5,FALSE))</f>
        <v>0.69150084134615386</v>
      </c>
      <c r="XX48" s="176" t="s">
        <v>142</v>
      </c>
      <c r="XY48" s="177">
        <f t="shared" si="163"/>
        <v>19.177623333333333</v>
      </c>
      <c r="XZ48" s="217" t="str">
        <f>IF(YB48=0," ",VLOOKUP(YB48,PROTOKOL!$A:$F,6,FALSE))</f>
        <v xml:space="preserve"> </v>
      </c>
      <c r="YA48" s="43"/>
      <c r="YB48" s="43"/>
      <c r="YC48" s="43"/>
      <c r="YD48" s="91" t="str">
        <f>IF(YB48=0," ",(VLOOKUP(YB48,PROTOKOL!$A$1:$E$29,2,FALSE))*YC48)</f>
        <v xml:space="preserve"> </v>
      </c>
      <c r="YE48" s="175" t="str">
        <f t="shared" si="59"/>
        <v xml:space="preserve"> </v>
      </c>
      <c r="YF48" s="176" t="str">
        <f>IF(YB48=0," ",VLOOKUP(YB48,PROTOKOL!$A:$E,5,FALSE))</f>
        <v xml:space="preserve"> </v>
      </c>
      <c r="YG48" s="212" t="str">
        <f t="shared" si="206"/>
        <v xml:space="preserve"> </v>
      </c>
      <c r="YH48" s="176">
        <f t="shared" si="165"/>
        <v>0</v>
      </c>
      <c r="YI48" s="177" t="str">
        <f t="shared" si="166"/>
        <v xml:space="preserve"> </v>
      </c>
    </row>
    <row r="49" spans="1:659" ht="13.8">
      <c r="A49" s="173">
        <v>9</v>
      </c>
      <c r="B49" s="230"/>
      <c r="C49" s="174" t="str">
        <f>IF(E49=0," ",VLOOKUP(E49,PROTOKOL!$A:$F,6,FALSE))</f>
        <v xml:space="preserve"> </v>
      </c>
      <c r="D49" s="43"/>
      <c r="E49" s="43"/>
      <c r="F49" s="43"/>
      <c r="G49" s="42" t="str">
        <f>IF(E49=0," ",(VLOOKUP(E49,PROTOKOL!$A$1:$E$29,2,FALSE))*F49)</f>
        <v xml:space="preserve"> </v>
      </c>
      <c r="H49" s="175" t="str">
        <f t="shared" si="0"/>
        <v xml:space="preserve"> </v>
      </c>
      <c r="I49" s="212" t="str">
        <f>IF(E49=0," ",VLOOKUP(E49,PROTOKOL!$A:$E,5,FALSE))</f>
        <v xml:space="preserve"> </v>
      </c>
      <c r="J49" s="176" t="s">
        <v>142</v>
      </c>
      <c r="K49" s="177" t="str">
        <f t="shared" si="60"/>
        <v xml:space="preserve"> </v>
      </c>
      <c r="L49" s="217" t="str">
        <f>IF(N49=0," ",VLOOKUP(N49,PROTOKOL!$A:$F,6,FALSE))</f>
        <v xml:space="preserve"> </v>
      </c>
      <c r="M49" s="43"/>
      <c r="N49" s="43"/>
      <c r="O49" s="43"/>
      <c r="P49" s="91" t="str">
        <f>IF(N49=0," ",(VLOOKUP(N49,PROTOKOL!$A$1:$E$29,2,FALSE))*O49)</f>
        <v xml:space="preserve"> </v>
      </c>
      <c r="Q49" s="175" t="str">
        <f t="shared" si="1"/>
        <v xml:space="preserve"> </v>
      </c>
      <c r="R49" s="176" t="str">
        <f>IF(N49=0," ",VLOOKUP(N49,PROTOKOL!$A:$E,5,FALSE))</f>
        <v xml:space="preserve"> </v>
      </c>
      <c r="S49" s="212" t="str">
        <f t="shared" si="61"/>
        <v xml:space="preserve"> </v>
      </c>
      <c r="T49" s="176">
        <f t="shared" si="62"/>
        <v>0</v>
      </c>
      <c r="U49" s="177" t="str">
        <f t="shared" si="63"/>
        <v xml:space="preserve"> </v>
      </c>
      <c r="W49" s="173">
        <v>9</v>
      </c>
      <c r="X49" s="230"/>
      <c r="Y49" s="174" t="str">
        <f>IF(AA49=0," ",VLOOKUP(AA49,PROTOKOL!$A:$F,6,FALSE))</f>
        <v xml:space="preserve"> </v>
      </c>
      <c r="Z49" s="43"/>
      <c r="AA49" s="43"/>
      <c r="AB49" s="43"/>
      <c r="AC49" s="42" t="str">
        <f>IF(AA49=0," ",(VLOOKUP(AA49,PROTOKOL!$A$1:$E$29,2,FALSE))*AB49)</f>
        <v xml:space="preserve"> </v>
      </c>
      <c r="AD49" s="175" t="str">
        <f t="shared" si="2"/>
        <v xml:space="preserve"> </v>
      </c>
      <c r="AE49" s="212" t="str">
        <f>IF(AA49=0," ",VLOOKUP(AA49,PROTOKOL!$A:$E,5,FALSE))</f>
        <v xml:space="preserve"> </v>
      </c>
      <c r="AF49" s="176" t="s">
        <v>142</v>
      </c>
      <c r="AG49" s="177" t="str">
        <f t="shared" si="167"/>
        <v xml:space="preserve"> </v>
      </c>
      <c r="AH49" s="217" t="str">
        <f>IF(AJ49=0," ",VLOOKUP(AJ49,PROTOKOL!$A:$F,6,FALSE))</f>
        <v xml:space="preserve"> </v>
      </c>
      <c r="AI49" s="43"/>
      <c r="AJ49" s="43"/>
      <c r="AK49" s="43"/>
      <c r="AL49" s="91" t="str">
        <f>IF(AJ49=0," ",(VLOOKUP(AJ49,PROTOKOL!$A$1:$E$29,2,FALSE))*AK49)</f>
        <v xml:space="preserve"> </v>
      </c>
      <c r="AM49" s="175" t="str">
        <f t="shared" si="3"/>
        <v xml:space="preserve"> </v>
      </c>
      <c r="AN49" s="176" t="str">
        <f>IF(AJ49=0," ",VLOOKUP(AJ49,PROTOKOL!$A:$E,5,FALSE))</f>
        <v xml:space="preserve"> </v>
      </c>
      <c r="AO49" s="212" t="str">
        <f t="shared" si="180"/>
        <v xml:space="preserve"> </v>
      </c>
      <c r="AP49" s="176">
        <f t="shared" si="65"/>
        <v>0</v>
      </c>
      <c r="AQ49" s="177" t="str">
        <f t="shared" si="66"/>
        <v xml:space="preserve"> </v>
      </c>
      <c r="AS49" s="173">
        <v>9</v>
      </c>
      <c r="AT49" s="230"/>
      <c r="AU49" s="174" t="str">
        <f>IF(AW49=0," ",VLOOKUP(AW49,PROTOKOL!$A:$F,6,FALSE))</f>
        <v xml:space="preserve"> </v>
      </c>
      <c r="AV49" s="43"/>
      <c r="AW49" s="43"/>
      <c r="AX49" s="43"/>
      <c r="AY49" s="42" t="str">
        <f>IF(AW49=0," ",(VLOOKUP(AW49,PROTOKOL!$A$1:$E$29,2,FALSE))*AX49)</f>
        <v xml:space="preserve"> </v>
      </c>
      <c r="AZ49" s="175" t="str">
        <f t="shared" si="4"/>
        <v xml:space="preserve"> </v>
      </c>
      <c r="BA49" s="212" t="str">
        <f>IF(AW49=0," ",VLOOKUP(AW49,PROTOKOL!$A:$E,5,FALSE))</f>
        <v xml:space="preserve"> </v>
      </c>
      <c r="BB49" s="176" t="s">
        <v>142</v>
      </c>
      <c r="BC49" s="177" t="str">
        <f t="shared" si="168"/>
        <v xml:space="preserve"> </v>
      </c>
      <c r="BD49" s="217" t="str">
        <f>IF(BF49=0," ",VLOOKUP(BF49,PROTOKOL!$A:$F,6,FALSE))</f>
        <v xml:space="preserve"> </v>
      </c>
      <c r="BE49" s="43"/>
      <c r="BF49" s="43"/>
      <c r="BG49" s="43"/>
      <c r="BH49" s="91" t="str">
        <f>IF(BF49=0," ",(VLOOKUP(BF49,PROTOKOL!$A$1:$E$29,2,FALSE))*BG49)</f>
        <v xml:space="preserve"> </v>
      </c>
      <c r="BI49" s="175" t="str">
        <f t="shared" si="5"/>
        <v xml:space="preserve"> </v>
      </c>
      <c r="BJ49" s="176" t="str">
        <f>IF(BF49=0," ",VLOOKUP(BF49,PROTOKOL!$A:$E,5,FALSE))</f>
        <v xml:space="preserve"> </v>
      </c>
      <c r="BK49" s="212" t="str">
        <f t="shared" si="181"/>
        <v xml:space="preserve"> </v>
      </c>
      <c r="BL49" s="176">
        <f t="shared" si="67"/>
        <v>0</v>
      </c>
      <c r="BM49" s="177" t="str">
        <f t="shared" si="68"/>
        <v xml:space="preserve"> </v>
      </c>
      <c r="BO49" s="173">
        <v>9</v>
      </c>
      <c r="BP49" s="230"/>
      <c r="BQ49" s="174" t="str">
        <f>IF(BS49=0," ",VLOOKUP(BS49,PROTOKOL!$A:$F,6,FALSE))</f>
        <v xml:space="preserve"> </v>
      </c>
      <c r="BR49" s="43"/>
      <c r="BS49" s="43"/>
      <c r="BT49" s="43"/>
      <c r="BU49" s="42" t="str">
        <f>IF(BS49=0," ",(VLOOKUP(BS49,PROTOKOL!$A$1:$E$29,2,FALSE))*BT49)</f>
        <v xml:space="preserve"> </v>
      </c>
      <c r="BV49" s="175" t="str">
        <f t="shared" si="6"/>
        <v xml:space="preserve"> </v>
      </c>
      <c r="BW49" s="212" t="str">
        <f>IF(BS49=0," ",VLOOKUP(BS49,PROTOKOL!$A:$E,5,FALSE))</f>
        <v xml:space="preserve"> </v>
      </c>
      <c r="BX49" s="176" t="s">
        <v>142</v>
      </c>
      <c r="BY49" s="177" t="str">
        <f t="shared" si="170"/>
        <v xml:space="preserve"> </v>
      </c>
      <c r="BZ49" s="217" t="str">
        <f>IF(CB49=0," ",VLOOKUP(CB49,PROTOKOL!$A:$F,6,FALSE))</f>
        <v xml:space="preserve"> </v>
      </c>
      <c r="CA49" s="43"/>
      <c r="CB49" s="43"/>
      <c r="CC49" s="43"/>
      <c r="CD49" s="91" t="str">
        <f>IF(CB49=0," ",(VLOOKUP(CB49,PROTOKOL!$A$1:$E$29,2,FALSE))*CC49)</f>
        <v xml:space="preserve"> </v>
      </c>
      <c r="CE49" s="175" t="str">
        <f t="shared" si="7"/>
        <v xml:space="preserve"> </v>
      </c>
      <c r="CF49" s="176" t="str">
        <f>IF(CB49=0," ",VLOOKUP(CB49,PROTOKOL!$A:$E,5,FALSE))</f>
        <v xml:space="preserve"> </v>
      </c>
      <c r="CG49" s="212" t="str">
        <f t="shared" si="207"/>
        <v xml:space="preserve"> </v>
      </c>
      <c r="CH49" s="176">
        <f t="shared" si="70"/>
        <v>0</v>
      </c>
      <c r="CI49" s="177" t="str">
        <f t="shared" si="71"/>
        <v xml:space="preserve"> </v>
      </c>
      <c r="CK49" s="173">
        <v>9</v>
      </c>
      <c r="CL49" s="230"/>
      <c r="CM49" s="174" t="str">
        <f>IF(CO49=0," ",VLOOKUP(CO49,PROTOKOL!$A:$F,6,FALSE))</f>
        <v xml:space="preserve"> </v>
      </c>
      <c r="CN49" s="43"/>
      <c r="CO49" s="43"/>
      <c r="CP49" s="43"/>
      <c r="CQ49" s="42" t="str">
        <f>IF(CO49=0," ",(VLOOKUP(CO49,PROTOKOL!$A$1:$E$29,2,FALSE))*CP49)</f>
        <v xml:space="preserve"> </v>
      </c>
      <c r="CR49" s="175" t="str">
        <f t="shared" si="8"/>
        <v xml:space="preserve"> </v>
      </c>
      <c r="CS49" s="212" t="str">
        <f>IF(CO49=0," ",VLOOKUP(CO49,PROTOKOL!$A:$E,5,FALSE))</f>
        <v xml:space="preserve"> </v>
      </c>
      <c r="CT49" s="176" t="s">
        <v>142</v>
      </c>
      <c r="CU49" s="177" t="str">
        <f t="shared" si="171"/>
        <v xml:space="preserve"> </v>
      </c>
      <c r="CV49" s="217" t="str">
        <f>IF(CX49=0," ",VLOOKUP(CX49,PROTOKOL!$A:$F,6,FALSE))</f>
        <v xml:space="preserve"> </v>
      </c>
      <c r="CW49" s="43"/>
      <c r="CX49" s="43"/>
      <c r="CY49" s="43"/>
      <c r="CZ49" s="91" t="str">
        <f>IF(CX49=0," ",(VLOOKUP(CX49,PROTOKOL!$A$1:$E$29,2,FALSE))*CY49)</f>
        <v xml:space="preserve"> </v>
      </c>
      <c r="DA49" s="175" t="str">
        <f t="shared" si="9"/>
        <v xml:space="preserve"> </v>
      </c>
      <c r="DB49" s="176" t="str">
        <f>IF(CX49=0," ",VLOOKUP(CX49,PROTOKOL!$A:$E,5,FALSE))</f>
        <v xml:space="preserve"> </v>
      </c>
      <c r="DC49" s="212" t="str">
        <f t="shared" si="182"/>
        <v xml:space="preserve"> </v>
      </c>
      <c r="DD49" s="176">
        <f t="shared" si="73"/>
        <v>0</v>
      </c>
      <c r="DE49" s="177" t="str">
        <f t="shared" si="74"/>
        <v xml:space="preserve"> </v>
      </c>
      <c r="DG49" s="173">
        <v>9</v>
      </c>
      <c r="DH49" s="230"/>
      <c r="DI49" s="174" t="str">
        <f>IF(DK49=0," ",VLOOKUP(DK49,PROTOKOL!$A:$F,6,FALSE))</f>
        <v xml:space="preserve"> </v>
      </c>
      <c r="DJ49" s="43"/>
      <c r="DK49" s="43"/>
      <c r="DL49" s="43"/>
      <c r="DM49" s="42" t="str">
        <f>IF(DK49=0," ",(VLOOKUP(DK49,PROTOKOL!$A$1:$E$29,2,FALSE))*DL49)</f>
        <v xml:space="preserve"> </v>
      </c>
      <c r="DN49" s="175" t="str">
        <f t="shared" si="10"/>
        <v xml:space="preserve"> </v>
      </c>
      <c r="DO49" s="212" t="str">
        <f>IF(DK49=0," ",VLOOKUP(DK49,PROTOKOL!$A:$E,5,FALSE))</f>
        <v xml:space="preserve"> </v>
      </c>
      <c r="DP49" s="176" t="s">
        <v>142</v>
      </c>
      <c r="DQ49" s="177" t="str">
        <f t="shared" si="75"/>
        <v xml:space="preserve"> </v>
      </c>
      <c r="DR49" s="217" t="str">
        <f>IF(DT49=0," ",VLOOKUP(DT49,PROTOKOL!$A:$F,6,FALSE))</f>
        <v xml:space="preserve"> </v>
      </c>
      <c r="DS49" s="43"/>
      <c r="DT49" s="43"/>
      <c r="DU49" s="43"/>
      <c r="DV49" s="91" t="str">
        <f>IF(DT49=0," ",(VLOOKUP(DT49,PROTOKOL!$A$1:$E$29,2,FALSE))*DU49)</f>
        <v xml:space="preserve"> </v>
      </c>
      <c r="DW49" s="175" t="str">
        <f t="shared" si="11"/>
        <v xml:space="preserve"> </v>
      </c>
      <c r="DX49" s="176" t="str">
        <f>IF(DT49=0," ",VLOOKUP(DT49,PROTOKOL!$A:$E,5,FALSE))</f>
        <v xml:space="preserve"> </v>
      </c>
      <c r="DY49" s="212" t="str">
        <f t="shared" si="183"/>
        <v xml:space="preserve"> </v>
      </c>
      <c r="DZ49" s="176">
        <f t="shared" si="77"/>
        <v>0</v>
      </c>
      <c r="EA49" s="177" t="str">
        <f t="shared" si="78"/>
        <v xml:space="preserve"> </v>
      </c>
      <c r="EC49" s="173">
        <v>9</v>
      </c>
      <c r="ED49" s="230"/>
      <c r="EE49" s="174" t="str">
        <f>IF(EG49=0," ",VLOOKUP(EG49,PROTOKOL!$A:$F,6,FALSE))</f>
        <v xml:space="preserve"> </v>
      </c>
      <c r="EF49" s="43"/>
      <c r="EG49" s="43"/>
      <c r="EH49" s="43"/>
      <c r="EI49" s="42" t="str">
        <f>IF(EG49=0," ",(VLOOKUP(EG49,PROTOKOL!$A$1:$E$29,2,FALSE))*EH49)</f>
        <v xml:space="preserve"> </v>
      </c>
      <c r="EJ49" s="175" t="str">
        <f t="shared" si="12"/>
        <v xml:space="preserve"> </v>
      </c>
      <c r="EK49" s="212" t="str">
        <f>IF(EG49=0," ",VLOOKUP(EG49,PROTOKOL!$A:$E,5,FALSE))</f>
        <v xml:space="preserve"> </v>
      </c>
      <c r="EL49" s="176" t="s">
        <v>142</v>
      </c>
      <c r="EM49" s="177" t="str">
        <f t="shared" si="79"/>
        <v xml:space="preserve"> </v>
      </c>
      <c r="EN49" s="217" t="str">
        <f>IF(EP49=0," ",VLOOKUP(EP49,PROTOKOL!$A:$F,6,FALSE))</f>
        <v xml:space="preserve"> </v>
      </c>
      <c r="EO49" s="43"/>
      <c r="EP49" s="43"/>
      <c r="EQ49" s="43"/>
      <c r="ER49" s="91" t="str">
        <f>IF(EP49=0," ",(VLOOKUP(EP49,PROTOKOL!$A$1:$E$29,2,FALSE))*EQ49)</f>
        <v xml:space="preserve"> </v>
      </c>
      <c r="ES49" s="175" t="str">
        <f t="shared" si="13"/>
        <v xml:space="preserve"> </v>
      </c>
      <c r="ET49" s="176" t="str">
        <f>IF(EP49=0," ",VLOOKUP(EP49,PROTOKOL!$A:$E,5,FALSE))</f>
        <v xml:space="preserve"> </v>
      </c>
      <c r="EU49" s="212" t="str">
        <f t="shared" si="184"/>
        <v xml:space="preserve"> </v>
      </c>
      <c r="EV49" s="176">
        <f t="shared" si="81"/>
        <v>0</v>
      </c>
      <c r="EW49" s="177" t="str">
        <f t="shared" si="82"/>
        <v xml:space="preserve"> </v>
      </c>
      <c r="EY49" s="173">
        <v>9</v>
      </c>
      <c r="EZ49" s="230"/>
      <c r="FA49" s="174" t="str">
        <f>IF(FC49=0," ",VLOOKUP(FC49,PROTOKOL!$A:$F,6,FALSE))</f>
        <v xml:space="preserve"> </v>
      </c>
      <c r="FB49" s="43"/>
      <c r="FC49" s="43"/>
      <c r="FD49" s="43"/>
      <c r="FE49" s="42" t="str">
        <f>IF(FC49=0," ",(VLOOKUP(FC49,PROTOKOL!$A$1:$E$29,2,FALSE))*FD49)</f>
        <v xml:space="preserve"> </v>
      </c>
      <c r="FF49" s="175" t="str">
        <f t="shared" si="14"/>
        <v xml:space="preserve"> </v>
      </c>
      <c r="FG49" s="212" t="str">
        <f>IF(FC49=0," ",VLOOKUP(FC49,PROTOKOL!$A:$E,5,FALSE))</f>
        <v xml:space="preserve"> </v>
      </c>
      <c r="FH49" s="176" t="s">
        <v>142</v>
      </c>
      <c r="FI49" s="177" t="str">
        <f t="shared" si="83"/>
        <v xml:space="preserve"> </v>
      </c>
      <c r="FJ49" s="217" t="str">
        <f>IF(FL49=0," ",VLOOKUP(FL49,PROTOKOL!$A:$F,6,FALSE))</f>
        <v xml:space="preserve"> </v>
      </c>
      <c r="FK49" s="43"/>
      <c r="FL49" s="43"/>
      <c r="FM49" s="43"/>
      <c r="FN49" s="91" t="str">
        <f>IF(FL49=0," ",(VLOOKUP(FL49,PROTOKOL!$A$1:$E$29,2,FALSE))*FM49)</f>
        <v xml:space="preserve"> </v>
      </c>
      <c r="FO49" s="175" t="str">
        <f t="shared" si="15"/>
        <v xml:space="preserve"> </v>
      </c>
      <c r="FP49" s="176" t="str">
        <f>IF(FL49=0," ",VLOOKUP(FL49,PROTOKOL!$A:$E,5,FALSE))</f>
        <v xml:space="preserve"> </v>
      </c>
      <c r="FQ49" s="212" t="str">
        <f t="shared" si="185"/>
        <v xml:space="preserve"> </v>
      </c>
      <c r="FR49" s="176">
        <f t="shared" si="85"/>
        <v>0</v>
      </c>
      <c r="FS49" s="177" t="str">
        <f t="shared" si="86"/>
        <v xml:space="preserve"> </v>
      </c>
      <c r="FU49" s="173">
        <v>9</v>
      </c>
      <c r="FV49" s="230"/>
      <c r="FW49" s="174" t="str">
        <f>IF(FY49=0," ",VLOOKUP(FY49,PROTOKOL!$A:$F,6,FALSE))</f>
        <v xml:space="preserve"> </v>
      </c>
      <c r="FX49" s="43"/>
      <c r="FY49" s="43"/>
      <c r="FZ49" s="43"/>
      <c r="GA49" s="42" t="str">
        <f>IF(FY49=0," ",(VLOOKUP(FY49,PROTOKOL!$A$1:$E$29,2,FALSE))*FZ49)</f>
        <v xml:space="preserve"> </v>
      </c>
      <c r="GB49" s="175" t="str">
        <f t="shared" si="16"/>
        <v xml:space="preserve"> </v>
      </c>
      <c r="GC49" s="212" t="str">
        <f>IF(FY49=0," ",VLOOKUP(FY49,PROTOKOL!$A:$E,5,FALSE))</f>
        <v xml:space="preserve"> </v>
      </c>
      <c r="GD49" s="176" t="s">
        <v>142</v>
      </c>
      <c r="GE49" s="177" t="str">
        <f t="shared" si="87"/>
        <v xml:space="preserve"> </v>
      </c>
      <c r="GF49" s="217" t="str">
        <f>IF(GH49=0," ",VLOOKUP(GH49,PROTOKOL!$A:$F,6,FALSE))</f>
        <v xml:space="preserve"> </v>
      </c>
      <c r="GG49" s="43"/>
      <c r="GH49" s="43"/>
      <c r="GI49" s="43"/>
      <c r="GJ49" s="91" t="str">
        <f>IF(GH49=0," ",(VLOOKUP(GH49,PROTOKOL!$A$1:$E$29,2,FALSE))*GI49)</f>
        <v xml:space="preserve"> </v>
      </c>
      <c r="GK49" s="175" t="str">
        <f t="shared" si="17"/>
        <v xml:space="preserve"> </v>
      </c>
      <c r="GL49" s="176" t="str">
        <f>IF(GH49=0," ",VLOOKUP(GH49,PROTOKOL!$A:$E,5,FALSE))</f>
        <v xml:space="preserve"> </v>
      </c>
      <c r="GM49" s="212" t="str">
        <f t="shared" si="186"/>
        <v xml:space="preserve"> </v>
      </c>
      <c r="GN49" s="176">
        <f t="shared" si="89"/>
        <v>0</v>
      </c>
      <c r="GO49" s="177" t="str">
        <f t="shared" si="90"/>
        <v xml:space="preserve"> </v>
      </c>
      <c r="GQ49" s="173">
        <v>9</v>
      </c>
      <c r="GR49" s="230"/>
      <c r="GS49" s="174" t="str">
        <f>IF(GU49=0," ",VLOOKUP(GU49,PROTOKOL!$A:$F,6,FALSE))</f>
        <v xml:space="preserve"> </v>
      </c>
      <c r="GT49" s="43"/>
      <c r="GU49" s="43"/>
      <c r="GV49" s="43"/>
      <c r="GW49" s="42" t="str">
        <f>IF(GU49=0," ",(VLOOKUP(GU49,PROTOKOL!$A$1:$E$29,2,FALSE))*GV49)</f>
        <v xml:space="preserve"> </v>
      </c>
      <c r="GX49" s="175" t="str">
        <f t="shared" si="18"/>
        <v xml:space="preserve"> </v>
      </c>
      <c r="GY49" s="212" t="str">
        <f>IF(GU49=0," ",VLOOKUP(GU49,PROTOKOL!$A:$E,5,FALSE))</f>
        <v xml:space="preserve"> </v>
      </c>
      <c r="GZ49" s="176" t="s">
        <v>142</v>
      </c>
      <c r="HA49" s="177" t="str">
        <f t="shared" si="91"/>
        <v xml:space="preserve"> </v>
      </c>
      <c r="HB49" s="217" t="str">
        <f>IF(HD49=0," ",VLOOKUP(HD49,PROTOKOL!$A:$F,6,FALSE))</f>
        <v xml:space="preserve"> </v>
      </c>
      <c r="HC49" s="43"/>
      <c r="HD49" s="43"/>
      <c r="HE49" s="43"/>
      <c r="HF49" s="91" t="str">
        <f>IF(HD49=0," ",(VLOOKUP(HD49,PROTOKOL!$A$1:$E$29,2,FALSE))*HE49)</f>
        <v xml:space="preserve"> </v>
      </c>
      <c r="HG49" s="175" t="str">
        <f t="shared" si="19"/>
        <v xml:space="preserve"> </v>
      </c>
      <c r="HH49" s="176" t="str">
        <f>IF(HD49=0," ",VLOOKUP(HD49,PROTOKOL!$A:$E,5,FALSE))</f>
        <v xml:space="preserve"> </v>
      </c>
      <c r="HI49" s="212" t="str">
        <f t="shared" si="187"/>
        <v xml:space="preserve"> </v>
      </c>
      <c r="HJ49" s="176">
        <f t="shared" si="92"/>
        <v>0</v>
      </c>
      <c r="HK49" s="177" t="str">
        <f t="shared" si="93"/>
        <v xml:space="preserve"> </v>
      </c>
      <c r="HM49" s="173">
        <v>9</v>
      </c>
      <c r="HN49" s="230"/>
      <c r="HO49" s="174" t="str">
        <f>IF(HQ49=0," ",VLOOKUP(HQ49,PROTOKOL!$A:$F,6,FALSE))</f>
        <v>ÜRÜN KONTROL</v>
      </c>
      <c r="HP49" s="43">
        <v>1</v>
      </c>
      <c r="HQ49" s="43">
        <v>20</v>
      </c>
      <c r="HR49" s="43">
        <v>3.5</v>
      </c>
      <c r="HS49" s="42">
        <f>IF(HQ49=0," ",(VLOOKUP(HQ49,PROTOKOL!$A$1:$E$29,2,FALSE))*HR49)</f>
        <v>0</v>
      </c>
      <c r="HT49" s="175">
        <f t="shared" si="20"/>
        <v>1</v>
      </c>
      <c r="HU49" s="212" t="e">
        <f>IF(HQ49=0," ",VLOOKUP(HQ49,PROTOKOL!$A:$E,5,FALSE))</f>
        <v>#DIV/0!</v>
      </c>
      <c r="HV49" s="176" t="s">
        <v>142</v>
      </c>
      <c r="HW49" s="177" t="e">
        <f>IF(HQ49=0," ",(HU49*HT49))/7.5*3.5</f>
        <v>#DIV/0!</v>
      </c>
      <c r="HX49" s="217" t="str">
        <f>IF(HZ49=0," ",VLOOKUP(HZ49,PROTOKOL!$A:$F,6,FALSE))</f>
        <v xml:space="preserve"> </v>
      </c>
      <c r="HY49" s="43"/>
      <c r="HZ49" s="43"/>
      <c r="IA49" s="43"/>
      <c r="IB49" s="91" t="str">
        <f>IF(HZ49=0," ",(VLOOKUP(HZ49,PROTOKOL!$A$1:$E$29,2,FALSE))*IA49)</f>
        <v xml:space="preserve"> </v>
      </c>
      <c r="IC49" s="175" t="str">
        <f t="shared" si="21"/>
        <v xml:space="preserve"> </v>
      </c>
      <c r="ID49" s="176" t="str">
        <f>IF(HZ49=0," ",VLOOKUP(HZ49,PROTOKOL!$A:$E,5,FALSE))</f>
        <v xml:space="preserve"> </v>
      </c>
      <c r="IE49" s="212" t="str">
        <f t="shared" si="208"/>
        <v xml:space="preserve"> </v>
      </c>
      <c r="IF49" s="176">
        <f t="shared" si="96"/>
        <v>0</v>
      </c>
      <c r="IG49" s="177" t="str">
        <f t="shared" si="97"/>
        <v xml:space="preserve"> </v>
      </c>
      <c r="II49" s="173">
        <v>9</v>
      </c>
      <c r="IJ49" s="230"/>
      <c r="IK49" s="174" t="str">
        <f>IF(IM49=0," ",VLOOKUP(IM49,PROTOKOL!$A:$F,6,FALSE))</f>
        <v xml:space="preserve"> </v>
      </c>
      <c r="IL49" s="43"/>
      <c r="IM49" s="43"/>
      <c r="IN49" s="43"/>
      <c r="IO49" s="42" t="str">
        <f>IF(IM49=0," ",(VLOOKUP(IM49,PROTOKOL!$A$1:$E$29,2,FALSE))*IN49)</f>
        <v xml:space="preserve"> </v>
      </c>
      <c r="IP49" s="175" t="str">
        <f t="shared" si="22"/>
        <v xml:space="preserve"> </v>
      </c>
      <c r="IQ49" s="212" t="str">
        <f>IF(IM49=0," ",VLOOKUP(IM49,PROTOKOL!$A:$E,5,FALSE))</f>
        <v xml:space="preserve"> </v>
      </c>
      <c r="IR49" s="176" t="s">
        <v>142</v>
      </c>
      <c r="IS49" s="177" t="str">
        <f t="shared" si="98"/>
        <v xml:space="preserve"> </v>
      </c>
      <c r="IT49" s="217" t="str">
        <f>IF(IV49=0," ",VLOOKUP(IV49,PROTOKOL!$A:$F,6,FALSE))</f>
        <v xml:space="preserve"> </v>
      </c>
      <c r="IU49" s="43"/>
      <c r="IV49" s="43"/>
      <c r="IW49" s="43"/>
      <c r="IX49" s="91" t="str">
        <f>IF(IV49=0," ",(VLOOKUP(IV49,PROTOKOL!$A$1:$E$29,2,FALSE))*IW49)</f>
        <v xml:space="preserve"> </v>
      </c>
      <c r="IY49" s="175" t="str">
        <f t="shared" si="23"/>
        <v xml:space="preserve"> </v>
      </c>
      <c r="IZ49" s="176" t="str">
        <f>IF(IV49=0," ",VLOOKUP(IV49,PROTOKOL!$A:$E,5,FALSE))</f>
        <v xml:space="preserve"> </v>
      </c>
      <c r="JA49" s="212" t="str">
        <f t="shared" si="188"/>
        <v xml:space="preserve"> </v>
      </c>
      <c r="JB49" s="176">
        <f t="shared" si="100"/>
        <v>0</v>
      </c>
      <c r="JC49" s="177" t="str">
        <f t="shared" si="101"/>
        <v xml:space="preserve"> </v>
      </c>
      <c r="JE49" s="173">
        <v>9</v>
      </c>
      <c r="JF49" s="230"/>
      <c r="JG49" s="174" t="str">
        <f>IF(JI49=0," ",VLOOKUP(JI49,PROTOKOL!$A:$F,6,FALSE))</f>
        <v xml:space="preserve"> </v>
      </c>
      <c r="JH49" s="43"/>
      <c r="JI49" s="43"/>
      <c r="JJ49" s="43"/>
      <c r="JK49" s="42" t="str">
        <f>IF(JI49=0," ",(VLOOKUP(JI49,PROTOKOL!$A$1:$E$29,2,FALSE))*JJ49)</f>
        <v xml:space="preserve"> </v>
      </c>
      <c r="JL49" s="175" t="str">
        <f t="shared" si="24"/>
        <v xml:space="preserve"> </v>
      </c>
      <c r="JM49" s="212" t="str">
        <f>IF(JI49=0," ",VLOOKUP(JI49,PROTOKOL!$A:$E,5,FALSE))</f>
        <v xml:space="preserve"> </v>
      </c>
      <c r="JN49" s="176" t="s">
        <v>142</v>
      </c>
      <c r="JO49" s="177" t="str">
        <f t="shared" si="102"/>
        <v xml:space="preserve"> </v>
      </c>
      <c r="JP49" s="217" t="str">
        <f>IF(JR49=0," ",VLOOKUP(JR49,PROTOKOL!$A:$F,6,FALSE))</f>
        <v xml:space="preserve"> </v>
      </c>
      <c r="JQ49" s="43"/>
      <c r="JR49" s="43"/>
      <c r="JS49" s="43"/>
      <c r="JT49" s="91" t="str">
        <f>IF(JR49=0," ",(VLOOKUP(JR49,PROTOKOL!$A$1:$E$29,2,FALSE))*JS49)</f>
        <v xml:space="preserve"> </v>
      </c>
      <c r="JU49" s="175" t="str">
        <f t="shared" si="25"/>
        <v xml:space="preserve"> </v>
      </c>
      <c r="JV49" s="176" t="str">
        <f>IF(JR49=0," ",VLOOKUP(JR49,PROTOKOL!$A:$E,5,FALSE))</f>
        <v xml:space="preserve"> </v>
      </c>
      <c r="JW49" s="212" t="str">
        <f t="shared" si="189"/>
        <v xml:space="preserve"> </v>
      </c>
      <c r="JX49" s="176">
        <f t="shared" si="104"/>
        <v>0</v>
      </c>
      <c r="JY49" s="177" t="str">
        <f t="shared" si="105"/>
        <v xml:space="preserve"> </v>
      </c>
      <c r="KA49" s="173">
        <v>9</v>
      </c>
      <c r="KB49" s="230"/>
      <c r="KC49" s="174" t="str">
        <f>IF(KE49=0," ",VLOOKUP(KE49,PROTOKOL!$A:$F,6,FALSE))</f>
        <v xml:space="preserve"> </v>
      </c>
      <c r="KD49" s="43"/>
      <c r="KE49" s="43"/>
      <c r="KF49" s="43"/>
      <c r="KG49" s="42" t="str">
        <f>IF(KE49=0," ",(VLOOKUP(KE49,PROTOKOL!$A$1:$E$29,2,FALSE))*KF49)</f>
        <v xml:space="preserve"> </v>
      </c>
      <c r="KH49" s="175" t="str">
        <f t="shared" si="26"/>
        <v xml:space="preserve"> </v>
      </c>
      <c r="KI49" s="212" t="str">
        <f>IF(KE49=0," ",VLOOKUP(KE49,PROTOKOL!$A:$E,5,FALSE))</f>
        <v xml:space="preserve"> </v>
      </c>
      <c r="KJ49" s="176" t="s">
        <v>142</v>
      </c>
      <c r="KK49" s="177" t="str">
        <f t="shared" si="173"/>
        <v xml:space="preserve"> </v>
      </c>
      <c r="KL49" s="217" t="str">
        <f>IF(KN49=0," ",VLOOKUP(KN49,PROTOKOL!$A:$F,6,FALSE))</f>
        <v xml:space="preserve"> </v>
      </c>
      <c r="KM49" s="43"/>
      <c r="KN49" s="43"/>
      <c r="KO49" s="43"/>
      <c r="KP49" s="91" t="str">
        <f>IF(KN49=0," ",(VLOOKUP(KN49,PROTOKOL!$A$1:$E$29,2,FALSE))*KO49)</f>
        <v xml:space="preserve"> </v>
      </c>
      <c r="KQ49" s="175" t="str">
        <f t="shared" si="27"/>
        <v xml:space="preserve"> </v>
      </c>
      <c r="KR49" s="176" t="str">
        <f>IF(KN49=0," ",VLOOKUP(KN49,PROTOKOL!$A:$E,5,FALSE))</f>
        <v xml:space="preserve"> </v>
      </c>
      <c r="KS49" s="212" t="str">
        <f t="shared" si="190"/>
        <v xml:space="preserve"> </v>
      </c>
      <c r="KT49" s="176">
        <f t="shared" si="106"/>
        <v>0</v>
      </c>
      <c r="KU49" s="177" t="str">
        <f t="shared" si="107"/>
        <v xml:space="preserve"> </v>
      </c>
      <c r="KW49" s="173">
        <v>9</v>
      </c>
      <c r="KX49" s="230"/>
      <c r="KY49" s="174" t="str">
        <f>IF(LA49=0," ",VLOOKUP(LA49,PROTOKOL!$A:$F,6,FALSE))</f>
        <v xml:space="preserve"> </v>
      </c>
      <c r="KZ49" s="43"/>
      <c r="LA49" s="43"/>
      <c r="LB49" s="43"/>
      <c r="LC49" s="42" t="str">
        <f>IF(LA49=0," ",(VLOOKUP(LA49,PROTOKOL!$A$1:$E$29,2,FALSE))*LB49)</f>
        <v xml:space="preserve"> </v>
      </c>
      <c r="LD49" s="175" t="str">
        <f t="shared" si="28"/>
        <v xml:space="preserve"> </v>
      </c>
      <c r="LE49" s="212" t="str">
        <f>IF(LA49=0," ",VLOOKUP(LA49,PROTOKOL!$A:$E,5,FALSE))</f>
        <v xml:space="preserve"> </v>
      </c>
      <c r="LF49" s="176" t="s">
        <v>142</v>
      </c>
      <c r="LG49" s="177" t="str">
        <f t="shared" si="108"/>
        <v xml:space="preserve"> </v>
      </c>
      <c r="LH49" s="217" t="str">
        <f>IF(LJ49=0," ",VLOOKUP(LJ49,PROTOKOL!$A:$F,6,FALSE))</f>
        <v xml:space="preserve"> </v>
      </c>
      <c r="LI49" s="43"/>
      <c r="LJ49" s="43"/>
      <c r="LK49" s="43"/>
      <c r="LL49" s="91" t="str">
        <f>IF(LJ49=0," ",(VLOOKUP(LJ49,PROTOKOL!$A$1:$E$29,2,FALSE))*LK49)</f>
        <v xml:space="preserve"> </v>
      </c>
      <c r="LM49" s="175" t="str">
        <f t="shared" si="29"/>
        <v xml:space="preserve"> </v>
      </c>
      <c r="LN49" s="176" t="str">
        <f>IF(LJ49=0," ",VLOOKUP(LJ49,PROTOKOL!$A:$E,5,FALSE))</f>
        <v xml:space="preserve"> </v>
      </c>
      <c r="LO49" s="212" t="str">
        <f t="shared" si="191"/>
        <v xml:space="preserve"> </v>
      </c>
      <c r="LP49" s="176">
        <f t="shared" si="110"/>
        <v>0</v>
      </c>
      <c r="LQ49" s="177" t="str">
        <f t="shared" si="111"/>
        <v xml:space="preserve"> </v>
      </c>
      <c r="LS49" s="173">
        <v>9</v>
      </c>
      <c r="LT49" s="230"/>
      <c r="LU49" s="174" t="str">
        <f>IF(LW49=0," ",VLOOKUP(LW49,PROTOKOL!$A:$F,6,FALSE))</f>
        <v xml:space="preserve"> </v>
      </c>
      <c r="LV49" s="43"/>
      <c r="LW49" s="43"/>
      <c r="LX49" s="43"/>
      <c r="LY49" s="42" t="str">
        <f>IF(LW49=0," ",(VLOOKUP(LW49,PROTOKOL!$A$1:$E$29,2,FALSE))*LX49)</f>
        <v xml:space="preserve"> </v>
      </c>
      <c r="LZ49" s="175" t="str">
        <f t="shared" si="30"/>
        <v xml:space="preserve"> </v>
      </c>
      <c r="MA49" s="212" t="str">
        <f>IF(LW49=0," ",VLOOKUP(LW49,PROTOKOL!$A:$E,5,FALSE))</f>
        <v xml:space="preserve"> </v>
      </c>
      <c r="MB49" s="176" t="s">
        <v>142</v>
      </c>
      <c r="MC49" s="177" t="str">
        <f t="shared" si="175"/>
        <v xml:space="preserve"> </v>
      </c>
      <c r="MD49" s="217" t="str">
        <f>IF(MF49=0," ",VLOOKUP(MF49,PROTOKOL!$A:$F,6,FALSE))</f>
        <v xml:space="preserve"> </v>
      </c>
      <c r="ME49" s="43"/>
      <c r="MF49" s="43"/>
      <c r="MG49" s="43"/>
      <c r="MH49" s="91" t="str">
        <f>IF(MF49=0," ",(VLOOKUP(MF49,PROTOKOL!$A$1:$E$29,2,FALSE))*MG49)</f>
        <v xml:space="preserve"> </v>
      </c>
      <c r="MI49" s="175" t="str">
        <f t="shared" si="31"/>
        <v xml:space="preserve"> </v>
      </c>
      <c r="MJ49" s="176" t="str">
        <f>IF(MF49=0," ",VLOOKUP(MF49,PROTOKOL!$A:$E,5,FALSE))</f>
        <v xml:space="preserve"> </v>
      </c>
      <c r="MK49" s="212" t="str">
        <f t="shared" si="192"/>
        <v xml:space="preserve"> </v>
      </c>
      <c r="ML49" s="176">
        <f t="shared" si="113"/>
        <v>0</v>
      </c>
      <c r="MM49" s="177" t="str">
        <f t="shared" si="114"/>
        <v xml:space="preserve"> </v>
      </c>
      <c r="MO49" s="173">
        <v>9</v>
      </c>
      <c r="MP49" s="230"/>
      <c r="MQ49" s="174" t="str">
        <f>IF(MS49=0," ",VLOOKUP(MS49,PROTOKOL!$A:$F,6,FALSE))</f>
        <v xml:space="preserve"> </v>
      </c>
      <c r="MR49" s="43"/>
      <c r="MS49" s="43"/>
      <c r="MT49" s="43"/>
      <c r="MU49" s="42" t="str">
        <f>IF(MS49=0," ",(VLOOKUP(MS49,PROTOKOL!$A$1:$E$29,2,FALSE))*MT49)</f>
        <v xml:space="preserve"> </v>
      </c>
      <c r="MV49" s="175" t="str">
        <f t="shared" si="32"/>
        <v xml:space="preserve"> </v>
      </c>
      <c r="MW49" s="212" t="str">
        <f>IF(MS49=0," ",VLOOKUP(MS49,PROTOKOL!$A:$E,5,FALSE))</f>
        <v xml:space="preserve"> </v>
      </c>
      <c r="MX49" s="176" t="s">
        <v>142</v>
      </c>
      <c r="MY49" s="177" t="str">
        <f t="shared" si="115"/>
        <v xml:space="preserve"> </v>
      </c>
      <c r="MZ49" s="217" t="str">
        <f>IF(NB49=0," ",VLOOKUP(NB49,PROTOKOL!$A:$F,6,FALSE))</f>
        <v xml:space="preserve"> </v>
      </c>
      <c r="NA49" s="43"/>
      <c r="NB49" s="43"/>
      <c r="NC49" s="43"/>
      <c r="ND49" s="91" t="str">
        <f>IF(NB49=0," ",(VLOOKUP(NB49,PROTOKOL!$A$1:$E$29,2,FALSE))*NC49)</f>
        <v xml:space="preserve"> </v>
      </c>
      <c r="NE49" s="175" t="str">
        <f t="shared" si="33"/>
        <v xml:space="preserve"> </v>
      </c>
      <c r="NF49" s="176" t="str">
        <f>IF(NB49=0," ",VLOOKUP(NB49,PROTOKOL!$A:$E,5,FALSE))</f>
        <v xml:space="preserve"> </v>
      </c>
      <c r="NG49" s="212" t="str">
        <f t="shared" si="193"/>
        <v xml:space="preserve"> </v>
      </c>
      <c r="NH49" s="176">
        <f t="shared" si="117"/>
        <v>0</v>
      </c>
      <c r="NI49" s="177" t="str">
        <f t="shared" si="118"/>
        <v xml:space="preserve"> </v>
      </c>
      <c r="NK49" s="173">
        <v>9</v>
      </c>
      <c r="NL49" s="230"/>
      <c r="NM49" s="174" t="str">
        <f>IF(NO49=0," ",VLOOKUP(NO49,PROTOKOL!$A:$F,6,FALSE))</f>
        <v xml:space="preserve"> </v>
      </c>
      <c r="NN49" s="43"/>
      <c r="NO49" s="43"/>
      <c r="NP49" s="43"/>
      <c r="NQ49" s="42" t="str">
        <f>IF(NO49=0," ",(VLOOKUP(NO49,PROTOKOL!$A$1:$E$29,2,FALSE))*NP49)</f>
        <v xml:space="preserve"> </v>
      </c>
      <c r="NR49" s="175" t="str">
        <f t="shared" si="34"/>
        <v xml:space="preserve"> </v>
      </c>
      <c r="NS49" s="212" t="str">
        <f>IF(NO49=0," ",VLOOKUP(NO49,PROTOKOL!$A:$E,5,FALSE))</f>
        <v xml:space="preserve"> </v>
      </c>
      <c r="NT49" s="176" t="s">
        <v>142</v>
      </c>
      <c r="NU49" s="177" t="str">
        <f t="shared" si="119"/>
        <v xml:space="preserve"> </v>
      </c>
      <c r="NV49" s="217" t="str">
        <f>IF(NX49=0," ",VLOOKUP(NX49,PROTOKOL!$A:$F,6,FALSE))</f>
        <v xml:space="preserve"> </v>
      </c>
      <c r="NW49" s="43"/>
      <c r="NX49" s="43"/>
      <c r="NY49" s="43"/>
      <c r="NZ49" s="91" t="str">
        <f>IF(NX49=0," ",(VLOOKUP(NX49,PROTOKOL!$A$1:$E$29,2,FALSE))*NY49)</f>
        <v xml:space="preserve"> </v>
      </c>
      <c r="OA49" s="175" t="str">
        <f t="shared" si="35"/>
        <v xml:space="preserve"> </v>
      </c>
      <c r="OB49" s="176" t="str">
        <f>IF(NX49=0," ",VLOOKUP(NX49,PROTOKOL!$A:$E,5,FALSE))</f>
        <v xml:space="preserve"> </v>
      </c>
      <c r="OC49" s="212" t="str">
        <f t="shared" si="194"/>
        <v xml:space="preserve"> </v>
      </c>
      <c r="OD49" s="176">
        <f t="shared" si="120"/>
        <v>0</v>
      </c>
      <c r="OE49" s="177" t="str">
        <f t="shared" si="121"/>
        <v xml:space="preserve"> </v>
      </c>
      <c r="OG49" s="173">
        <v>9</v>
      </c>
      <c r="OH49" s="230"/>
      <c r="OI49" s="174" t="str">
        <f>IF(OK49=0," ",VLOOKUP(OK49,PROTOKOL!$A:$F,6,FALSE))</f>
        <v xml:space="preserve"> </v>
      </c>
      <c r="OJ49" s="43"/>
      <c r="OK49" s="43"/>
      <c r="OL49" s="43"/>
      <c r="OM49" s="42" t="str">
        <f>IF(OK49=0," ",(VLOOKUP(OK49,PROTOKOL!$A$1:$E$29,2,FALSE))*OL49)</f>
        <v xml:space="preserve"> </v>
      </c>
      <c r="ON49" s="175" t="str">
        <f t="shared" si="36"/>
        <v xml:space="preserve"> </v>
      </c>
      <c r="OO49" s="212" t="str">
        <f>IF(OK49=0," ",VLOOKUP(OK49,PROTOKOL!$A:$E,5,FALSE))</f>
        <v xml:space="preserve"> </v>
      </c>
      <c r="OP49" s="176" t="s">
        <v>142</v>
      </c>
      <c r="OQ49" s="177" t="str">
        <f t="shared" si="177"/>
        <v xml:space="preserve"> </v>
      </c>
      <c r="OR49" s="217" t="str">
        <f>IF(OT49=0," ",VLOOKUP(OT49,PROTOKOL!$A:$F,6,FALSE))</f>
        <v xml:space="preserve"> </v>
      </c>
      <c r="OS49" s="43"/>
      <c r="OT49" s="43"/>
      <c r="OU49" s="43"/>
      <c r="OV49" s="91" t="str">
        <f>IF(OT49=0," ",(VLOOKUP(OT49,PROTOKOL!$A$1:$E$29,2,FALSE))*OU49)</f>
        <v xml:space="preserve"> </v>
      </c>
      <c r="OW49" s="175" t="str">
        <f t="shared" si="37"/>
        <v xml:space="preserve"> </v>
      </c>
      <c r="OX49" s="176" t="str">
        <f>IF(OT49=0," ",VLOOKUP(OT49,PROTOKOL!$A:$E,5,FALSE))</f>
        <v xml:space="preserve"> </v>
      </c>
      <c r="OY49" s="212" t="str">
        <f t="shared" si="195"/>
        <v xml:space="preserve"> </v>
      </c>
      <c r="OZ49" s="176">
        <f t="shared" si="123"/>
        <v>0</v>
      </c>
      <c r="PA49" s="177" t="str">
        <f t="shared" si="124"/>
        <v xml:space="preserve"> </v>
      </c>
      <c r="PC49" s="173">
        <v>9</v>
      </c>
      <c r="PD49" s="230"/>
      <c r="PE49" s="174" t="str">
        <f>IF(PG49=0," ",VLOOKUP(PG49,PROTOKOL!$A:$F,6,FALSE))</f>
        <v xml:space="preserve"> </v>
      </c>
      <c r="PF49" s="43"/>
      <c r="PG49" s="43"/>
      <c r="PH49" s="43"/>
      <c r="PI49" s="42" t="str">
        <f>IF(PG49=0," ",(VLOOKUP(PG49,PROTOKOL!$A$1:$E$29,2,FALSE))*PH49)</f>
        <v xml:space="preserve"> </v>
      </c>
      <c r="PJ49" s="175" t="str">
        <f t="shared" si="38"/>
        <v xml:space="preserve"> </v>
      </c>
      <c r="PK49" s="212" t="str">
        <f>IF(PG49=0," ",VLOOKUP(PG49,PROTOKOL!$A:$E,5,FALSE))</f>
        <v xml:space="preserve"> </v>
      </c>
      <c r="PL49" s="176" t="s">
        <v>142</v>
      </c>
      <c r="PM49" s="177" t="str">
        <f t="shared" si="178"/>
        <v xml:space="preserve"> </v>
      </c>
      <c r="PN49" s="217" t="str">
        <f>IF(PP49=0," ",VLOOKUP(PP49,PROTOKOL!$A:$F,6,FALSE))</f>
        <v xml:space="preserve"> </v>
      </c>
      <c r="PO49" s="43"/>
      <c r="PP49" s="43"/>
      <c r="PQ49" s="43"/>
      <c r="PR49" s="91" t="str">
        <f>IF(PP49=0," ",(VLOOKUP(PP49,PROTOKOL!$A$1:$E$29,2,FALSE))*PQ49)</f>
        <v xml:space="preserve"> </v>
      </c>
      <c r="PS49" s="175" t="str">
        <f t="shared" si="39"/>
        <v xml:space="preserve"> </v>
      </c>
      <c r="PT49" s="176" t="str">
        <f>IF(PP49=0," ",VLOOKUP(PP49,PROTOKOL!$A:$E,5,FALSE))</f>
        <v xml:space="preserve"> </v>
      </c>
      <c r="PU49" s="212" t="str">
        <f t="shared" si="196"/>
        <v xml:space="preserve"> </v>
      </c>
      <c r="PV49" s="176">
        <f t="shared" si="126"/>
        <v>0</v>
      </c>
      <c r="PW49" s="177" t="str">
        <f t="shared" si="127"/>
        <v xml:space="preserve"> </v>
      </c>
      <c r="PY49" s="173">
        <v>9</v>
      </c>
      <c r="PZ49" s="230"/>
      <c r="QA49" s="174" t="str">
        <f>IF(QC49=0," ",VLOOKUP(QC49,PROTOKOL!$A:$F,6,FALSE))</f>
        <v xml:space="preserve"> </v>
      </c>
      <c r="QB49" s="43"/>
      <c r="QC49" s="43"/>
      <c r="QD49" s="43"/>
      <c r="QE49" s="42" t="str">
        <f>IF(QC49=0," ",(VLOOKUP(QC49,PROTOKOL!$A$1:$E$29,2,FALSE))*QD49)</f>
        <v xml:space="preserve"> </v>
      </c>
      <c r="QF49" s="175" t="str">
        <f t="shared" si="40"/>
        <v xml:space="preserve"> </v>
      </c>
      <c r="QG49" s="212" t="str">
        <f>IF(QC49=0," ",VLOOKUP(QC49,PROTOKOL!$A:$E,5,FALSE))</f>
        <v xml:space="preserve"> </v>
      </c>
      <c r="QH49" s="176" t="s">
        <v>142</v>
      </c>
      <c r="QI49" s="177" t="str">
        <f t="shared" si="128"/>
        <v xml:space="preserve"> </v>
      </c>
      <c r="QJ49" s="217" t="str">
        <f>IF(QL49=0," ",VLOOKUP(QL49,PROTOKOL!$A:$F,6,FALSE))</f>
        <v xml:space="preserve"> </v>
      </c>
      <c r="QK49" s="43"/>
      <c r="QL49" s="43"/>
      <c r="QM49" s="43"/>
      <c r="QN49" s="91" t="str">
        <f>IF(QL49=0," ",(VLOOKUP(QL49,PROTOKOL!$A$1:$E$29,2,FALSE))*QM49)</f>
        <v xml:space="preserve"> </v>
      </c>
      <c r="QO49" s="175" t="str">
        <f t="shared" si="41"/>
        <v xml:space="preserve"> </v>
      </c>
      <c r="QP49" s="176" t="str">
        <f>IF(QL49=0," ",VLOOKUP(QL49,PROTOKOL!$A:$E,5,FALSE))</f>
        <v xml:space="preserve"> </v>
      </c>
      <c r="QQ49" s="212" t="str">
        <f t="shared" si="197"/>
        <v xml:space="preserve"> </v>
      </c>
      <c r="QR49" s="176">
        <f t="shared" si="130"/>
        <v>0</v>
      </c>
      <c r="QS49" s="177" t="str">
        <f t="shared" si="131"/>
        <v xml:space="preserve"> </v>
      </c>
      <c r="QU49" s="173">
        <v>9</v>
      </c>
      <c r="QV49" s="230"/>
      <c r="QW49" s="174" t="str">
        <f>IF(QY49=0," ",VLOOKUP(QY49,PROTOKOL!$A:$F,6,FALSE))</f>
        <v xml:space="preserve"> </v>
      </c>
      <c r="QX49" s="43"/>
      <c r="QY49" s="43"/>
      <c r="QZ49" s="43"/>
      <c r="RA49" s="42" t="str">
        <f>IF(QY49=0," ",(VLOOKUP(QY49,PROTOKOL!$A$1:$E$29,2,FALSE))*QZ49)</f>
        <v xml:space="preserve"> </v>
      </c>
      <c r="RB49" s="175" t="str">
        <f t="shared" si="42"/>
        <v xml:space="preserve"> </v>
      </c>
      <c r="RC49" s="212" t="str">
        <f>IF(QY49=0," ",VLOOKUP(QY49,PROTOKOL!$A:$E,5,FALSE))</f>
        <v xml:space="preserve"> </v>
      </c>
      <c r="RD49" s="176" t="s">
        <v>142</v>
      </c>
      <c r="RE49" s="177" t="str">
        <f t="shared" si="132"/>
        <v xml:space="preserve"> </v>
      </c>
      <c r="RF49" s="217" t="str">
        <f>IF(RH49=0," ",VLOOKUP(RH49,PROTOKOL!$A:$F,6,FALSE))</f>
        <v xml:space="preserve"> </v>
      </c>
      <c r="RG49" s="43"/>
      <c r="RH49" s="43"/>
      <c r="RI49" s="43"/>
      <c r="RJ49" s="91" t="str">
        <f>IF(RH49=0," ",(VLOOKUP(RH49,PROTOKOL!$A$1:$E$29,2,FALSE))*RI49)</f>
        <v xml:space="preserve"> </v>
      </c>
      <c r="RK49" s="175" t="str">
        <f t="shared" si="43"/>
        <v xml:space="preserve"> </v>
      </c>
      <c r="RL49" s="176" t="str">
        <f>IF(RH49=0," ",VLOOKUP(RH49,PROTOKOL!$A:$E,5,FALSE))</f>
        <v xml:space="preserve"> </v>
      </c>
      <c r="RM49" s="212" t="str">
        <f t="shared" si="198"/>
        <v xml:space="preserve"> </v>
      </c>
      <c r="RN49" s="176">
        <f t="shared" si="134"/>
        <v>0</v>
      </c>
      <c r="RO49" s="177" t="str">
        <f t="shared" si="135"/>
        <v xml:space="preserve"> </v>
      </c>
      <c r="RQ49" s="173">
        <v>9</v>
      </c>
      <c r="RR49" s="230"/>
      <c r="RS49" s="174" t="str">
        <f>IF(RU49=0," ",VLOOKUP(RU49,PROTOKOL!$A:$F,6,FALSE))</f>
        <v xml:space="preserve"> </v>
      </c>
      <c r="RT49" s="43"/>
      <c r="RU49" s="43"/>
      <c r="RV49" s="43"/>
      <c r="RW49" s="42" t="str">
        <f>IF(RU49=0," ",(VLOOKUP(RU49,PROTOKOL!$A$1:$E$29,2,FALSE))*RV49)</f>
        <v xml:space="preserve"> </v>
      </c>
      <c r="RX49" s="175" t="str">
        <f t="shared" si="44"/>
        <v xml:space="preserve"> </v>
      </c>
      <c r="RY49" s="212" t="str">
        <f>IF(RU49=0," ",VLOOKUP(RU49,PROTOKOL!$A:$E,5,FALSE))</f>
        <v xml:space="preserve"> </v>
      </c>
      <c r="RZ49" s="176" t="s">
        <v>142</v>
      </c>
      <c r="SA49" s="177" t="str">
        <f t="shared" si="179"/>
        <v xml:space="preserve"> </v>
      </c>
      <c r="SB49" s="217" t="str">
        <f>IF(SD49=0," ",VLOOKUP(SD49,PROTOKOL!$A:$F,6,FALSE))</f>
        <v xml:space="preserve"> </v>
      </c>
      <c r="SC49" s="43"/>
      <c r="SD49" s="43"/>
      <c r="SE49" s="43"/>
      <c r="SF49" s="91" t="str">
        <f>IF(SD49=0," ",(VLOOKUP(SD49,PROTOKOL!$A$1:$E$29,2,FALSE))*SE49)</f>
        <v xml:space="preserve"> </v>
      </c>
      <c r="SG49" s="175" t="str">
        <f t="shared" si="45"/>
        <v xml:space="preserve"> </v>
      </c>
      <c r="SH49" s="176" t="str">
        <f>IF(SD49=0," ",VLOOKUP(SD49,PROTOKOL!$A:$E,5,FALSE))</f>
        <v xml:space="preserve"> </v>
      </c>
      <c r="SI49" s="212" t="str">
        <f t="shared" si="199"/>
        <v xml:space="preserve"> </v>
      </c>
      <c r="SJ49" s="176">
        <f t="shared" si="137"/>
        <v>0</v>
      </c>
      <c r="SK49" s="177" t="str">
        <f t="shared" si="138"/>
        <v xml:space="preserve"> </v>
      </c>
      <c r="SM49" s="173">
        <v>9</v>
      </c>
      <c r="SN49" s="230"/>
      <c r="SO49" s="174" t="str">
        <f>IF(SQ49=0," ",VLOOKUP(SQ49,PROTOKOL!$A:$F,6,FALSE))</f>
        <v xml:space="preserve"> </v>
      </c>
      <c r="SP49" s="43"/>
      <c r="SQ49" s="43"/>
      <c r="SR49" s="43"/>
      <c r="SS49" s="42" t="str">
        <f>IF(SQ49=0," ",(VLOOKUP(SQ49,PROTOKOL!$A$1:$E$29,2,FALSE))*SR49)</f>
        <v xml:space="preserve"> </v>
      </c>
      <c r="ST49" s="175" t="str">
        <f t="shared" si="46"/>
        <v xml:space="preserve"> </v>
      </c>
      <c r="SU49" s="212" t="str">
        <f>IF(SQ49=0," ",VLOOKUP(SQ49,PROTOKOL!$A:$E,5,FALSE))</f>
        <v xml:space="preserve"> </v>
      </c>
      <c r="SV49" s="176" t="s">
        <v>142</v>
      </c>
      <c r="SW49" s="177" t="str">
        <f t="shared" si="139"/>
        <v xml:space="preserve"> </v>
      </c>
      <c r="SX49" s="217" t="str">
        <f>IF(SZ49=0," ",VLOOKUP(SZ49,PROTOKOL!$A:$F,6,FALSE))</f>
        <v xml:space="preserve"> </v>
      </c>
      <c r="SY49" s="43"/>
      <c r="SZ49" s="43"/>
      <c r="TA49" s="43"/>
      <c r="TB49" s="91" t="str">
        <f>IF(SZ49=0," ",(VLOOKUP(SZ49,PROTOKOL!$A$1:$E$29,2,FALSE))*TA49)</f>
        <v xml:space="preserve"> </v>
      </c>
      <c r="TC49" s="175" t="str">
        <f t="shared" si="47"/>
        <v xml:space="preserve"> </v>
      </c>
      <c r="TD49" s="176" t="str">
        <f>IF(SZ49=0," ",VLOOKUP(SZ49,PROTOKOL!$A:$E,5,FALSE))</f>
        <v xml:space="preserve"> </v>
      </c>
      <c r="TE49" s="212" t="str">
        <f t="shared" si="200"/>
        <v xml:space="preserve"> </v>
      </c>
      <c r="TF49" s="176">
        <f t="shared" si="141"/>
        <v>0</v>
      </c>
      <c r="TG49" s="177" t="str">
        <f t="shared" si="142"/>
        <v xml:space="preserve"> </v>
      </c>
      <c r="TI49" s="173">
        <v>9</v>
      </c>
      <c r="TJ49" s="230"/>
      <c r="TK49" s="174" t="str">
        <f>IF(TM49=0," ",VLOOKUP(TM49,PROTOKOL!$A:$F,6,FALSE))</f>
        <v xml:space="preserve"> </v>
      </c>
      <c r="TL49" s="43"/>
      <c r="TM49" s="43"/>
      <c r="TN49" s="43"/>
      <c r="TO49" s="42" t="str">
        <f>IF(TM49=0," ",(VLOOKUP(TM49,PROTOKOL!$A$1:$E$29,2,FALSE))*TN49)</f>
        <v xml:space="preserve"> </v>
      </c>
      <c r="TP49" s="175" t="str">
        <f t="shared" si="48"/>
        <v xml:space="preserve"> </v>
      </c>
      <c r="TQ49" s="212" t="str">
        <f>IF(TM49=0," ",VLOOKUP(TM49,PROTOKOL!$A:$E,5,FALSE))</f>
        <v xml:space="preserve"> </v>
      </c>
      <c r="TR49" s="176" t="s">
        <v>142</v>
      </c>
      <c r="TS49" s="177" t="str">
        <f t="shared" si="143"/>
        <v xml:space="preserve"> </v>
      </c>
      <c r="TT49" s="217" t="str">
        <f>IF(TV49=0," ",VLOOKUP(TV49,PROTOKOL!$A:$F,6,FALSE))</f>
        <v xml:space="preserve"> </v>
      </c>
      <c r="TU49" s="43"/>
      <c r="TV49" s="43"/>
      <c r="TW49" s="43"/>
      <c r="TX49" s="91" t="str">
        <f>IF(TV49=0," ",(VLOOKUP(TV49,PROTOKOL!$A$1:$E$29,2,FALSE))*TW49)</f>
        <v xml:space="preserve"> </v>
      </c>
      <c r="TY49" s="175" t="str">
        <f t="shared" si="49"/>
        <v xml:space="preserve"> </v>
      </c>
      <c r="TZ49" s="176" t="str">
        <f>IF(TV49=0," ",VLOOKUP(TV49,PROTOKOL!$A:$E,5,FALSE))</f>
        <v xml:space="preserve"> </v>
      </c>
      <c r="UA49" s="212" t="str">
        <f t="shared" si="201"/>
        <v xml:space="preserve"> </v>
      </c>
      <c r="UB49" s="176">
        <f t="shared" si="145"/>
        <v>0</v>
      </c>
      <c r="UC49" s="177" t="str">
        <f t="shared" si="146"/>
        <v xml:space="preserve"> </v>
      </c>
      <c r="UE49" s="173">
        <v>9</v>
      </c>
      <c r="UF49" s="230"/>
      <c r="UG49" s="174" t="str">
        <f>IF(UI49=0," ",VLOOKUP(UI49,PROTOKOL!$A:$F,6,FALSE))</f>
        <v xml:space="preserve"> </v>
      </c>
      <c r="UH49" s="43"/>
      <c r="UI49" s="43"/>
      <c r="UJ49" s="43"/>
      <c r="UK49" s="42" t="str">
        <f>IF(UI49=0," ",(VLOOKUP(UI49,PROTOKOL!$A$1:$E$29,2,FALSE))*UJ49)</f>
        <v xml:space="preserve"> </v>
      </c>
      <c r="UL49" s="175" t="str">
        <f t="shared" si="50"/>
        <v xml:space="preserve"> </v>
      </c>
      <c r="UM49" s="212" t="str">
        <f>IF(UI49=0," ",VLOOKUP(UI49,PROTOKOL!$A:$E,5,FALSE))</f>
        <v xml:space="preserve"> </v>
      </c>
      <c r="UN49" s="176" t="s">
        <v>142</v>
      </c>
      <c r="UO49" s="177" t="str">
        <f t="shared" si="147"/>
        <v xml:space="preserve"> </v>
      </c>
      <c r="UP49" s="217" t="str">
        <f>IF(UR49=0," ",VLOOKUP(UR49,PROTOKOL!$A:$F,6,FALSE))</f>
        <v xml:space="preserve"> </v>
      </c>
      <c r="UQ49" s="43"/>
      <c r="UR49" s="43"/>
      <c r="US49" s="43"/>
      <c r="UT49" s="91" t="str">
        <f>IF(UR49=0," ",(VLOOKUP(UR49,PROTOKOL!$A$1:$E$29,2,FALSE))*US49)</f>
        <v xml:space="preserve"> </v>
      </c>
      <c r="UU49" s="175" t="str">
        <f t="shared" si="51"/>
        <v xml:space="preserve"> </v>
      </c>
      <c r="UV49" s="176" t="str">
        <f>IF(UR49=0," ",VLOOKUP(UR49,PROTOKOL!$A:$E,5,FALSE))</f>
        <v xml:space="preserve"> </v>
      </c>
      <c r="UW49" s="212" t="str">
        <f t="shared" si="202"/>
        <v xml:space="preserve"> </v>
      </c>
      <c r="UX49" s="176">
        <f t="shared" si="149"/>
        <v>0</v>
      </c>
      <c r="UY49" s="177" t="str">
        <f t="shared" si="150"/>
        <v xml:space="preserve"> </v>
      </c>
      <c r="VA49" s="173">
        <v>9</v>
      </c>
      <c r="VB49" s="230"/>
      <c r="VC49" s="174" t="str">
        <f>IF(VE49=0," ",VLOOKUP(VE49,PROTOKOL!$A:$F,6,FALSE))</f>
        <v xml:space="preserve"> </v>
      </c>
      <c r="VD49" s="43"/>
      <c r="VE49" s="43"/>
      <c r="VF49" s="43"/>
      <c r="VG49" s="42" t="str">
        <f>IF(VE49=0," ",(VLOOKUP(VE49,PROTOKOL!$A$1:$E$29,2,FALSE))*VF49)</f>
        <v xml:space="preserve"> </v>
      </c>
      <c r="VH49" s="175" t="str">
        <f t="shared" si="52"/>
        <v xml:space="preserve"> </v>
      </c>
      <c r="VI49" s="212" t="str">
        <f>IF(VE49=0," ",VLOOKUP(VE49,PROTOKOL!$A:$E,5,FALSE))</f>
        <v xml:space="preserve"> </v>
      </c>
      <c r="VJ49" s="176" t="s">
        <v>142</v>
      </c>
      <c r="VK49" s="177" t="str">
        <f t="shared" si="151"/>
        <v xml:space="preserve"> </v>
      </c>
      <c r="VL49" s="217" t="str">
        <f>IF(VN49=0," ",VLOOKUP(VN49,PROTOKOL!$A:$F,6,FALSE))</f>
        <v xml:space="preserve"> </v>
      </c>
      <c r="VM49" s="43"/>
      <c r="VN49" s="43"/>
      <c r="VO49" s="43"/>
      <c r="VP49" s="91" t="str">
        <f>IF(VN49=0," ",(VLOOKUP(VN49,PROTOKOL!$A$1:$E$29,2,FALSE))*VO49)</f>
        <v xml:space="preserve"> </v>
      </c>
      <c r="VQ49" s="175" t="str">
        <f t="shared" si="53"/>
        <v xml:space="preserve"> </v>
      </c>
      <c r="VR49" s="176" t="str">
        <f>IF(VN49=0," ",VLOOKUP(VN49,PROTOKOL!$A:$E,5,FALSE))</f>
        <v xml:space="preserve"> </v>
      </c>
      <c r="VS49" s="212" t="str">
        <f t="shared" si="203"/>
        <v xml:space="preserve"> </v>
      </c>
      <c r="VT49" s="176">
        <f t="shared" si="153"/>
        <v>0</v>
      </c>
      <c r="VU49" s="177" t="str">
        <f t="shared" si="154"/>
        <v xml:space="preserve"> </v>
      </c>
      <c r="VW49" s="173">
        <v>9</v>
      </c>
      <c r="VX49" s="230"/>
      <c r="VY49" s="174" t="str">
        <f>IF(WA49=0," ",VLOOKUP(WA49,PROTOKOL!$A:$F,6,FALSE))</f>
        <v xml:space="preserve"> </v>
      </c>
      <c r="VZ49" s="43"/>
      <c r="WA49" s="43"/>
      <c r="WB49" s="43"/>
      <c r="WC49" s="42" t="str">
        <f>IF(WA49=0," ",(VLOOKUP(WA49,PROTOKOL!$A$1:$E$29,2,FALSE))*WB49)</f>
        <v xml:space="preserve"> </v>
      </c>
      <c r="WD49" s="175" t="str">
        <f t="shared" si="54"/>
        <v xml:space="preserve"> </v>
      </c>
      <c r="WE49" s="212" t="str">
        <f>IF(WA49=0," ",VLOOKUP(WA49,PROTOKOL!$A:$E,5,FALSE))</f>
        <v xml:space="preserve"> </v>
      </c>
      <c r="WF49" s="176" t="s">
        <v>142</v>
      </c>
      <c r="WG49" s="177" t="str">
        <f t="shared" si="155"/>
        <v xml:space="preserve"> </v>
      </c>
      <c r="WH49" s="217" t="str">
        <f>IF(WJ49=0," ",VLOOKUP(WJ49,PROTOKOL!$A:$F,6,FALSE))</f>
        <v xml:space="preserve"> </v>
      </c>
      <c r="WI49" s="43"/>
      <c r="WJ49" s="43"/>
      <c r="WK49" s="43"/>
      <c r="WL49" s="91" t="str">
        <f>IF(WJ49=0," ",(VLOOKUP(WJ49,PROTOKOL!$A$1:$E$29,2,FALSE))*WK49)</f>
        <v xml:space="preserve"> </v>
      </c>
      <c r="WM49" s="175" t="str">
        <f t="shared" si="55"/>
        <v xml:space="preserve"> </v>
      </c>
      <c r="WN49" s="176" t="str">
        <f>IF(WJ49=0," ",VLOOKUP(WJ49,PROTOKOL!$A:$E,5,FALSE))</f>
        <v xml:space="preserve"> </v>
      </c>
      <c r="WO49" s="212" t="str">
        <f t="shared" si="204"/>
        <v xml:space="preserve"> </v>
      </c>
      <c r="WP49" s="176">
        <f t="shared" si="157"/>
        <v>0</v>
      </c>
      <c r="WQ49" s="177" t="str">
        <f t="shared" si="158"/>
        <v xml:space="preserve"> </v>
      </c>
      <c r="WS49" s="173">
        <v>9</v>
      </c>
      <c r="WT49" s="230"/>
      <c r="WU49" s="174" t="str">
        <f>IF(WW49=0," ",VLOOKUP(WW49,PROTOKOL!$A:$F,6,FALSE))</f>
        <v xml:space="preserve"> </v>
      </c>
      <c r="WV49" s="43"/>
      <c r="WW49" s="43"/>
      <c r="WX49" s="43"/>
      <c r="WY49" s="42" t="str">
        <f>IF(WW49=0," ",(VLOOKUP(WW49,PROTOKOL!$A$1:$E$29,2,FALSE))*WX49)</f>
        <v xml:space="preserve"> </v>
      </c>
      <c r="WZ49" s="175" t="str">
        <f t="shared" si="56"/>
        <v xml:space="preserve"> </v>
      </c>
      <c r="XA49" s="212" t="str">
        <f>IF(WW49=0," ",VLOOKUP(WW49,PROTOKOL!$A:$E,5,FALSE))</f>
        <v xml:space="preserve"> </v>
      </c>
      <c r="XB49" s="176" t="s">
        <v>142</v>
      </c>
      <c r="XC49" s="177" t="str">
        <f t="shared" si="159"/>
        <v xml:space="preserve"> </v>
      </c>
      <c r="XD49" s="217" t="str">
        <f>IF(XF49=0," ",VLOOKUP(XF49,PROTOKOL!$A:$F,6,FALSE))</f>
        <v xml:space="preserve"> </v>
      </c>
      <c r="XE49" s="43"/>
      <c r="XF49" s="43"/>
      <c r="XG49" s="43"/>
      <c r="XH49" s="91" t="str">
        <f>IF(XF49=0," ",(VLOOKUP(XF49,PROTOKOL!$A$1:$E$29,2,FALSE))*XG49)</f>
        <v xml:space="preserve"> </v>
      </c>
      <c r="XI49" s="175" t="str">
        <f t="shared" si="57"/>
        <v xml:space="preserve"> </v>
      </c>
      <c r="XJ49" s="176" t="str">
        <f>IF(XF49=0," ",VLOOKUP(XF49,PROTOKOL!$A:$E,5,FALSE))</f>
        <v xml:space="preserve"> </v>
      </c>
      <c r="XK49" s="212" t="str">
        <f t="shared" si="205"/>
        <v xml:space="preserve"> </v>
      </c>
      <c r="XL49" s="176">
        <f t="shared" si="161"/>
        <v>0</v>
      </c>
      <c r="XM49" s="177" t="str">
        <f t="shared" si="162"/>
        <v xml:space="preserve"> </v>
      </c>
      <c r="XO49" s="173">
        <v>9</v>
      </c>
      <c r="XP49" s="230"/>
      <c r="XQ49" s="174" t="str">
        <f>IF(XS49=0," ",VLOOKUP(XS49,PROTOKOL!$A:$F,6,FALSE))</f>
        <v>WNZL. YERD.KLZ. TAŞLAMA</v>
      </c>
      <c r="XR49" s="43">
        <v>69</v>
      </c>
      <c r="XS49" s="43">
        <v>2</v>
      </c>
      <c r="XT49" s="43">
        <v>3</v>
      </c>
      <c r="XU49" s="42">
        <f>IF(XS49=0," ",(VLOOKUP(XS49,PROTOKOL!$A$1:$E$29,2,FALSE))*XT49)</f>
        <v>49.600000000000009</v>
      </c>
      <c r="XV49" s="175">
        <f t="shared" si="58"/>
        <v>19.399999999999991</v>
      </c>
      <c r="XW49" s="212">
        <f>IF(XS49=0," ",VLOOKUP(XS49,PROTOKOL!$A:$E,5,FALSE))</f>
        <v>0.54481884469696984</v>
      </c>
      <c r="XX49" s="176" t="s">
        <v>142</v>
      </c>
      <c r="XY49" s="177">
        <f t="shared" si="163"/>
        <v>10.569485587121211</v>
      </c>
      <c r="XZ49" s="217" t="str">
        <f>IF(YB49=0," ",VLOOKUP(YB49,PROTOKOL!$A:$F,6,FALSE))</f>
        <v xml:space="preserve"> </v>
      </c>
      <c r="YA49" s="43"/>
      <c r="YB49" s="43"/>
      <c r="YC49" s="43"/>
      <c r="YD49" s="91" t="str">
        <f>IF(YB49=0," ",(VLOOKUP(YB49,PROTOKOL!$A$1:$E$29,2,FALSE))*YC49)</f>
        <v xml:space="preserve"> </v>
      </c>
      <c r="YE49" s="175" t="str">
        <f t="shared" si="59"/>
        <v xml:space="preserve"> </v>
      </c>
      <c r="YF49" s="176" t="str">
        <f>IF(YB49=0," ",VLOOKUP(YB49,PROTOKOL!$A:$E,5,FALSE))</f>
        <v xml:space="preserve"> </v>
      </c>
      <c r="YG49" s="212" t="str">
        <f t="shared" si="206"/>
        <v xml:space="preserve"> </v>
      </c>
      <c r="YH49" s="176">
        <f t="shared" si="165"/>
        <v>0</v>
      </c>
      <c r="YI49" s="177" t="str">
        <f t="shared" si="166"/>
        <v xml:space="preserve"> </v>
      </c>
    </row>
    <row r="50" spans="1:659" ht="13.8">
      <c r="A50" s="173">
        <v>10</v>
      </c>
      <c r="B50" s="231">
        <v>10</v>
      </c>
      <c r="C50" s="174" t="str">
        <f>IF(E50=0," ",VLOOKUP(E50,PROTOKOL!$A:$F,6,FALSE))</f>
        <v>ÜRÜN KONTROL</v>
      </c>
      <c r="D50" s="43">
        <v>1</v>
      </c>
      <c r="E50" s="43">
        <v>20</v>
      </c>
      <c r="F50" s="43">
        <v>7.5</v>
      </c>
      <c r="G50" s="42">
        <f>IF(E50=0," ",(VLOOKUP(E50,PROTOKOL!$A$1:$E$29,2,FALSE))*F50)</f>
        <v>0</v>
      </c>
      <c r="H50" s="175">
        <f t="shared" si="0"/>
        <v>1</v>
      </c>
      <c r="I50" s="212" t="e">
        <f>IF(E50=0," ",VLOOKUP(E50,PROTOKOL!$A:$E,5,FALSE))</f>
        <v>#DIV/0!</v>
      </c>
      <c r="J50" s="176" t="s">
        <v>142</v>
      </c>
      <c r="K50" s="177" t="e">
        <f>IF(E50=0," ",(I50*H50))/7.5*7.5</f>
        <v>#DIV/0!</v>
      </c>
      <c r="L50" s="217" t="str">
        <f>IF(N50=0," ",VLOOKUP(N50,PROTOKOL!$A:$F,6,FALSE))</f>
        <v xml:space="preserve"> </v>
      </c>
      <c r="M50" s="43"/>
      <c r="N50" s="43"/>
      <c r="O50" s="43"/>
      <c r="P50" s="91" t="str">
        <f>IF(N50=0," ",(VLOOKUP(N50,PROTOKOL!$A$1:$E$29,2,FALSE))*O50)</f>
        <v xml:space="preserve"> </v>
      </c>
      <c r="Q50" s="175" t="str">
        <f t="shared" si="1"/>
        <v xml:space="preserve"> </v>
      </c>
      <c r="R50" s="176" t="str">
        <f>IF(N50=0," ",VLOOKUP(N50,PROTOKOL!$A:$E,5,FALSE))</f>
        <v xml:space="preserve"> </v>
      </c>
      <c r="S50" s="212" t="str">
        <f t="shared" si="61"/>
        <v xml:space="preserve"> </v>
      </c>
      <c r="T50" s="176">
        <f t="shared" si="62"/>
        <v>0</v>
      </c>
      <c r="U50" s="177" t="str">
        <f t="shared" si="63"/>
        <v xml:space="preserve"> </v>
      </c>
      <c r="W50" s="173">
        <v>10</v>
      </c>
      <c r="X50" s="231">
        <v>10</v>
      </c>
      <c r="Y50" s="174" t="str">
        <f>IF(AA50=0," ",VLOOKUP(AA50,PROTOKOL!$A:$F,6,FALSE))</f>
        <v>SIZDIRMAZLIK TAMİR</v>
      </c>
      <c r="Z50" s="43">
        <v>146</v>
      </c>
      <c r="AA50" s="43">
        <v>12</v>
      </c>
      <c r="AB50" s="43">
        <v>6.5</v>
      </c>
      <c r="AC50" s="42">
        <f>IF(AA50=0," ",(VLOOKUP(AA50,PROTOKOL!$A$1:$E$29,2,FALSE))*AB50)</f>
        <v>67.600000000000009</v>
      </c>
      <c r="AD50" s="175">
        <f t="shared" si="2"/>
        <v>78.399999999999991</v>
      </c>
      <c r="AE50" s="212">
        <f>IF(AA50=0," ",VLOOKUP(AA50,PROTOKOL!$A:$E,5,FALSE))</f>
        <v>0.8561438988095238</v>
      </c>
      <c r="AF50" s="176" t="s">
        <v>142</v>
      </c>
      <c r="AG50" s="177">
        <f t="shared" si="167"/>
        <v>67.12168166666666</v>
      </c>
      <c r="AH50" s="217" t="str">
        <f>IF(AJ50=0," ",VLOOKUP(AJ50,PROTOKOL!$A:$F,6,FALSE))</f>
        <v>SIZDIRMAZLIK TAMİR</v>
      </c>
      <c r="AI50" s="43">
        <v>79</v>
      </c>
      <c r="AJ50" s="43">
        <v>12</v>
      </c>
      <c r="AK50" s="43">
        <v>3</v>
      </c>
      <c r="AL50" s="91">
        <f>IF(AJ50=0," ",(VLOOKUP(AJ50,PROTOKOL!$A$1:$E$29,2,FALSE))*AK50)</f>
        <v>31.200000000000003</v>
      </c>
      <c r="AM50" s="175">
        <f t="shared" si="3"/>
        <v>47.8</v>
      </c>
      <c r="AN50" s="176">
        <f>IF(AJ50=0," ",VLOOKUP(AJ50,PROTOKOL!$A:$E,5,FALSE))</f>
        <v>0.8561438988095238</v>
      </c>
      <c r="AO50" s="212">
        <f t="shared" si="180"/>
        <v>40.923678363095235</v>
      </c>
      <c r="AP50" s="176">
        <f t="shared" si="65"/>
        <v>6</v>
      </c>
      <c r="AQ50" s="177">
        <f t="shared" si="66"/>
        <v>81.847356726190469</v>
      </c>
      <c r="AS50" s="173">
        <v>10</v>
      </c>
      <c r="AT50" s="231">
        <v>10</v>
      </c>
      <c r="AU50" s="174" t="str">
        <f>IF(AW50=0," ",VLOOKUP(AW50,PROTOKOL!$A:$F,6,FALSE))</f>
        <v>VAKUM TEST</v>
      </c>
      <c r="AV50" s="43">
        <v>189</v>
      </c>
      <c r="AW50" s="43">
        <v>4</v>
      </c>
      <c r="AX50" s="43">
        <v>6</v>
      </c>
      <c r="AY50" s="42">
        <f>IF(AW50=0," ",(VLOOKUP(AW50,PROTOKOL!$A$1:$E$29,2,FALSE))*AX50)</f>
        <v>120</v>
      </c>
      <c r="AZ50" s="175">
        <f t="shared" si="4"/>
        <v>69</v>
      </c>
      <c r="BA50" s="212">
        <f>IF(AW50=0," ",VLOOKUP(AW50,PROTOKOL!$A:$E,5,FALSE))</f>
        <v>0.44947554687499996</v>
      </c>
      <c r="BB50" s="176" t="s">
        <v>142</v>
      </c>
      <c r="BC50" s="177">
        <f t="shared" si="168"/>
        <v>31.013812734374998</v>
      </c>
      <c r="BD50" s="217" t="str">
        <f>IF(BF50=0," ",VLOOKUP(BF50,PROTOKOL!$A:$F,6,FALSE))</f>
        <v>VAKUM TEST</v>
      </c>
      <c r="BE50" s="43">
        <v>90</v>
      </c>
      <c r="BF50" s="43">
        <v>4</v>
      </c>
      <c r="BG50" s="43">
        <v>3</v>
      </c>
      <c r="BH50" s="91">
        <f>IF(BF50=0," ",(VLOOKUP(BF50,PROTOKOL!$A$1:$E$29,2,FALSE))*BG50)</f>
        <v>60</v>
      </c>
      <c r="BI50" s="175">
        <f t="shared" si="5"/>
        <v>30</v>
      </c>
      <c r="BJ50" s="176">
        <f>IF(BF50=0," ",VLOOKUP(BF50,PROTOKOL!$A:$E,5,FALSE))</f>
        <v>0.44947554687499996</v>
      </c>
      <c r="BK50" s="212">
        <f t="shared" si="181"/>
        <v>13.484266406249999</v>
      </c>
      <c r="BL50" s="176">
        <f t="shared" si="67"/>
        <v>6</v>
      </c>
      <c r="BM50" s="177">
        <f t="shared" si="68"/>
        <v>26.968532812499994</v>
      </c>
      <c r="BO50" s="173">
        <v>10</v>
      </c>
      <c r="BP50" s="231">
        <v>10</v>
      </c>
      <c r="BQ50" s="174" t="str">
        <f>IF(BS50=0," ",VLOOKUP(BS50,PROTOKOL!$A:$F,6,FALSE))</f>
        <v>VAKUM TEST</v>
      </c>
      <c r="BR50" s="43">
        <v>170</v>
      </c>
      <c r="BS50" s="43">
        <v>4</v>
      </c>
      <c r="BT50" s="43">
        <v>5.5</v>
      </c>
      <c r="BU50" s="42">
        <f>IF(BS50=0," ",(VLOOKUP(BS50,PROTOKOL!$A$1:$E$29,2,FALSE))*BT50)</f>
        <v>110</v>
      </c>
      <c r="BV50" s="175">
        <f t="shared" si="6"/>
        <v>60</v>
      </c>
      <c r="BW50" s="212">
        <f>IF(BS50=0," ",VLOOKUP(BS50,PROTOKOL!$A:$E,5,FALSE))</f>
        <v>0.44947554687499996</v>
      </c>
      <c r="BX50" s="176" t="s">
        <v>142</v>
      </c>
      <c r="BY50" s="177">
        <f t="shared" si="170"/>
        <v>26.968532812499998</v>
      </c>
      <c r="BZ50" s="217" t="str">
        <f>IF(CB50=0," ",VLOOKUP(CB50,PROTOKOL!$A:$F,6,FALSE))</f>
        <v xml:space="preserve"> </v>
      </c>
      <c r="CA50" s="43"/>
      <c r="CB50" s="43"/>
      <c r="CC50" s="43"/>
      <c r="CD50" s="91" t="str">
        <f>IF(CB50=0," ",(VLOOKUP(CB50,PROTOKOL!$A$1:$E$29,2,FALSE))*CC50)</f>
        <v xml:space="preserve"> </v>
      </c>
      <c r="CE50" s="175" t="str">
        <f t="shared" si="7"/>
        <v xml:space="preserve"> </v>
      </c>
      <c r="CF50" s="176" t="str">
        <f>IF(CB50=0," ",VLOOKUP(CB50,PROTOKOL!$A:$E,5,FALSE))</f>
        <v xml:space="preserve"> </v>
      </c>
      <c r="CG50" s="212" t="str">
        <f t="shared" si="207"/>
        <v xml:space="preserve"> </v>
      </c>
      <c r="CH50" s="176">
        <f t="shared" si="70"/>
        <v>0</v>
      </c>
      <c r="CI50" s="177" t="str">
        <f t="shared" si="71"/>
        <v xml:space="preserve"> </v>
      </c>
      <c r="CK50" s="173">
        <v>10</v>
      </c>
      <c r="CL50" s="231">
        <v>10</v>
      </c>
      <c r="CM50" s="174" t="str">
        <f>IF(CO50=0," ",VLOOKUP(CO50,PROTOKOL!$A:$F,6,FALSE))</f>
        <v>ÜRÜN KONTROL</v>
      </c>
      <c r="CN50" s="43">
        <v>1</v>
      </c>
      <c r="CO50" s="43">
        <v>20</v>
      </c>
      <c r="CP50" s="43">
        <v>7.5</v>
      </c>
      <c r="CQ50" s="42">
        <f>IF(CO50=0," ",(VLOOKUP(CO50,PROTOKOL!$A$1:$E$29,2,FALSE))*CP50)</f>
        <v>0</v>
      </c>
      <c r="CR50" s="175">
        <f t="shared" si="8"/>
        <v>1</v>
      </c>
      <c r="CS50" s="212" t="e">
        <f>IF(CO50=0," ",VLOOKUP(CO50,PROTOKOL!$A:$E,5,FALSE))</f>
        <v>#DIV/0!</v>
      </c>
      <c r="CT50" s="176" t="s">
        <v>142</v>
      </c>
      <c r="CU50" s="177" t="e">
        <f>IF(CO50=0," ",(CS50*CR50))/7.5*7.5</f>
        <v>#DIV/0!</v>
      </c>
      <c r="CV50" s="217" t="str">
        <f>IF(CX50=0," ",VLOOKUP(CX50,PROTOKOL!$A:$F,6,FALSE))</f>
        <v xml:space="preserve"> </v>
      </c>
      <c r="CW50" s="43"/>
      <c r="CX50" s="43"/>
      <c r="CY50" s="43"/>
      <c r="CZ50" s="91" t="str">
        <f>IF(CX50=0," ",(VLOOKUP(CX50,PROTOKOL!$A$1:$E$29,2,FALSE))*CY50)</f>
        <v xml:space="preserve"> </v>
      </c>
      <c r="DA50" s="175" t="str">
        <f t="shared" si="9"/>
        <v xml:space="preserve"> </v>
      </c>
      <c r="DB50" s="176" t="str">
        <f>IF(CX50=0," ",VLOOKUP(CX50,PROTOKOL!$A:$E,5,FALSE))</f>
        <v xml:space="preserve"> </v>
      </c>
      <c r="DC50" s="212" t="str">
        <f t="shared" si="182"/>
        <v xml:space="preserve"> </v>
      </c>
      <c r="DD50" s="176">
        <f t="shared" si="73"/>
        <v>0</v>
      </c>
      <c r="DE50" s="177" t="str">
        <f t="shared" si="74"/>
        <v xml:space="preserve"> </v>
      </c>
      <c r="DG50" s="173">
        <v>10</v>
      </c>
      <c r="DH50" s="231">
        <v>10</v>
      </c>
      <c r="DI50" s="174" t="str">
        <f>IF(DK50=0," ",VLOOKUP(DK50,PROTOKOL!$A:$F,6,FALSE))</f>
        <v>FORKLİFT OPERATÖRÜ</v>
      </c>
      <c r="DJ50" s="43">
        <v>1</v>
      </c>
      <c r="DK50" s="43">
        <v>14</v>
      </c>
      <c r="DL50" s="43">
        <v>7.5</v>
      </c>
      <c r="DM50" s="42">
        <f>IF(DK50=0," ",(VLOOKUP(DK50,PROTOKOL!$A$1:$E$29,2,FALSE))*DL50)</f>
        <v>0</v>
      </c>
      <c r="DN50" s="175">
        <f t="shared" si="10"/>
        <v>1</v>
      </c>
      <c r="DO50" s="212">
        <f>IF(DK50=0," ",VLOOKUP(DK50,PROTOKOL!$A:$E,5,FALSE))</f>
        <v>7.5</v>
      </c>
      <c r="DP50" s="176" t="s">
        <v>142</v>
      </c>
      <c r="DQ50" s="177">
        <f>IF(DK50=0," ",(DO50*DN50))/7.5*7.5</f>
        <v>7.5</v>
      </c>
      <c r="DR50" s="217" t="str">
        <f>IF(DT50=0," ",VLOOKUP(DT50,PROTOKOL!$A:$F,6,FALSE))</f>
        <v>ÜRÜN KONTROL</v>
      </c>
      <c r="DS50" s="43">
        <v>1</v>
      </c>
      <c r="DT50" s="43">
        <v>20</v>
      </c>
      <c r="DU50" s="43">
        <v>3</v>
      </c>
      <c r="DV50" s="91">
        <f>IF(DT50=0," ",(VLOOKUP(DT50,PROTOKOL!$A$1:$E$29,2,FALSE))*DU50)</f>
        <v>0</v>
      </c>
      <c r="DW50" s="175">
        <f t="shared" si="11"/>
        <v>1</v>
      </c>
      <c r="DX50" s="176" t="e">
        <f>IF(DT50=0," ",VLOOKUP(DT50,PROTOKOL!$A:$E,5,FALSE))</f>
        <v>#DIV/0!</v>
      </c>
      <c r="DY50" s="212" t="e">
        <f>IF(DT50=0," ",(DW50*DX50))/7.5*3</f>
        <v>#DIV/0!</v>
      </c>
      <c r="DZ50" s="176">
        <f t="shared" si="77"/>
        <v>6</v>
      </c>
      <c r="EA50" s="177" t="e">
        <f t="shared" si="78"/>
        <v>#DIV/0!</v>
      </c>
      <c r="EC50" s="173">
        <v>10</v>
      </c>
      <c r="ED50" s="231">
        <v>10</v>
      </c>
      <c r="EE50" s="174" t="str">
        <f>IF(EG50=0," ",VLOOKUP(EG50,PROTOKOL!$A:$F,6,FALSE))</f>
        <v>FORKLİFT OPERATÖRÜ</v>
      </c>
      <c r="EF50" s="43">
        <v>1</v>
      </c>
      <c r="EG50" s="43">
        <v>14</v>
      </c>
      <c r="EH50" s="43">
        <v>7.5</v>
      </c>
      <c r="EI50" s="42">
        <f>IF(EG50=0," ",(VLOOKUP(EG50,PROTOKOL!$A$1:$E$29,2,FALSE))*EH50)</f>
        <v>0</v>
      </c>
      <c r="EJ50" s="175">
        <f t="shared" si="12"/>
        <v>1</v>
      </c>
      <c r="EK50" s="212">
        <f>IF(EG50=0," ",VLOOKUP(EG50,PROTOKOL!$A:$E,5,FALSE))</f>
        <v>7.5</v>
      </c>
      <c r="EL50" s="176" t="s">
        <v>142</v>
      </c>
      <c r="EM50" s="177">
        <f>IF(EG50=0," ",(EK50*EJ50))/7.5*7.5</f>
        <v>7.5</v>
      </c>
      <c r="EN50" s="217" t="str">
        <f>IF(EP50=0," ",VLOOKUP(EP50,PROTOKOL!$A:$F,6,FALSE))</f>
        <v xml:space="preserve"> </v>
      </c>
      <c r="EO50" s="43"/>
      <c r="EP50" s="43"/>
      <c r="EQ50" s="43"/>
      <c r="ER50" s="91" t="str">
        <f>IF(EP50=0," ",(VLOOKUP(EP50,PROTOKOL!$A$1:$E$29,2,FALSE))*EQ50)</f>
        <v xml:space="preserve"> </v>
      </c>
      <c r="ES50" s="175" t="str">
        <f t="shared" si="13"/>
        <v xml:space="preserve"> </v>
      </c>
      <c r="ET50" s="176" t="str">
        <f>IF(EP50=0," ",VLOOKUP(EP50,PROTOKOL!$A:$E,5,FALSE))</f>
        <v xml:space="preserve"> </v>
      </c>
      <c r="EU50" s="212" t="str">
        <f t="shared" si="184"/>
        <v xml:space="preserve"> </v>
      </c>
      <c r="EV50" s="176">
        <f t="shared" si="81"/>
        <v>0</v>
      </c>
      <c r="EW50" s="177" t="str">
        <f t="shared" si="82"/>
        <v xml:space="preserve"> </v>
      </c>
      <c r="EY50" s="173">
        <v>10</v>
      </c>
      <c r="EZ50" s="231">
        <v>10</v>
      </c>
      <c r="FA50" s="174" t="str">
        <f>IF(FC50=0," ",VLOOKUP(FC50,PROTOKOL!$A:$F,6,FALSE))</f>
        <v>WNZL. LAV. VE DUV. ASMA KLZ</v>
      </c>
      <c r="FB50" s="43">
        <v>221</v>
      </c>
      <c r="FC50" s="43">
        <v>1</v>
      </c>
      <c r="FD50" s="43">
        <v>7.5</v>
      </c>
      <c r="FE50" s="42">
        <f>IF(FC50=0," ",(VLOOKUP(FC50,PROTOKOL!$A$1:$E$29,2,FALSE))*FD50)</f>
        <v>144</v>
      </c>
      <c r="FF50" s="175">
        <f t="shared" si="14"/>
        <v>77</v>
      </c>
      <c r="FG50" s="212">
        <f>IF(FC50=0," ",VLOOKUP(FC50,PROTOKOL!$A:$E,5,FALSE))</f>
        <v>0.4731321546052632</v>
      </c>
      <c r="FH50" s="176" t="s">
        <v>142</v>
      </c>
      <c r="FI50" s="177">
        <f t="shared" si="83"/>
        <v>36.431175904605269</v>
      </c>
      <c r="FJ50" s="217" t="str">
        <f>IF(FL50=0," ",VLOOKUP(FL50,PROTOKOL!$A:$F,6,FALSE))</f>
        <v>ÜRÜN KONTROL</v>
      </c>
      <c r="FK50" s="43">
        <v>1</v>
      </c>
      <c r="FL50" s="43">
        <v>20</v>
      </c>
      <c r="FM50" s="43">
        <v>3</v>
      </c>
      <c r="FN50" s="91">
        <f>IF(FL50=0," ",(VLOOKUP(FL50,PROTOKOL!$A$1:$E$29,2,FALSE))*FM50)</f>
        <v>0</v>
      </c>
      <c r="FO50" s="175">
        <f t="shared" si="15"/>
        <v>1</v>
      </c>
      <c r="FP50" s="176" t="e">
        <f>IF(FL50=0," ",VLOOKUP(FL50,PROTOKOL!$A:$E,5,FALSE))</f>
        <v>#DIV/0!</v>
      </c>
      <c r="FQ50" s="212" t="e">
        <f>IF(FL50=0," ",(FO50*FP50))/7.5*3</f>
        <v>#DIV/0!</v>
      </c>
      <c r="FR50" s="176">
        <f t="shared" si="85"/>
        <v>6</v>
      </c>
      <c r="FS50" s="177" t="e">
        <f t="shared" si="86"/>
        <v>#DIV/0!</v>
      </c>
      <c r="FU50" s="173">
        <v>10</v>
      </c>
      <c r="FV50" s="231">
        <v>10</v>
      </c>
      <c r="FW50" s="174" t="str">
        <f>IF(FY50=0," ",VLOOKUP(FY50,PROTOKOL!$A:$F,6,FALSE))</f>
        <v>PERDE KESME SULU SİST.</v>
      </c>
      <c r="FX50" s="43">
        <v>150</v>
      </c>
      <c r="FY50" s="43">
        <v>8</v>
      </c>
      <c r="FZ50" s="43">
        <v>7.5</v>
      </c>
      <c r="GA50" s="42">
        <f>IF(FY50=0," ",(VLOOKUP(FY50,PROTOKOL!$A$1:$E$29,2,FALSE))*FZ50)</f>
        <v>98</v>
      </c>
      <c r="GB50" s="175">
        <f t="shared" si="16"/>
        <v>52</v>
      </c>
      <c r="GC50" s="212">
        <f>IF(FY50=0," ",VLOOKUP(FY50,PROTOKOL!$A:$E,5,FALSE))</f>
        <v>0.69150084134615386</v>
      </c>
      <c r="GD50" s="176" t="s">
        <v>142</v>
      </c>
      <c r="GE50" s="177">
        <f t="shared" si="87"/>
        <v>35.958043750000002</v>
      </c>
      <c r="GF50" s="217" t="str">
        <f>IF(GH50=0," ",VLOOKUP(GH50,PROTOKOL!$A:$F,6,FALSE))</f>
        <v>PERDE KESME SULU SİST.</v>
      </c>
      <c r="GG50" s="43">
        <v>51</v>
      </c>
      <c r="GH50" s="43">
        <v>8</v>
      </c>
      <c r="GI50" s="43">
        <v>2.5</v>
      </c>
      <c r="GJ50" s="91">
        <f>IF(GH50=0," ",(VLOOKUP(GH50,PROTOKOL!$A$1:$E$29,2,FALSE))*GI50)</f>
        <v>32.666666666666664</v>
      </c>
      <c r="GK50" s="175">
        <f t="shared" si="17"/>
        <v>18.333333333333336</v>
      </c>
      <c r="GL50" s="176">
        <f>IF(GH50=0," ",VLOOKUP(GH50,PROTOKOL!$A:$E,5,FALSE))</f>
        <v>0.69150084134615386</v>
      </c>
      <c r="GM50" s="212">
        <f t="shared" si="186"/>
        <v>12.677515424679489</v>
      </c>
      <c r="GN50" s="176">
        <f t="shared" si="89"/>
        <v>5</v>
      </c>
      <c r="GO50" s="177">
        <f t="shared" si="90"/>
        <v>25.355030849358975</v>
      </c>
      <c r="GQ50" s="173">
        <v>10</v>
      </c>
      <c r="GR50" s="231">
        <v>10</v>
      </c>
      <c r="GS50" s="174" t="str">
        <f>IF(GU50=0," ",VLOOKUP(GU50,PROTOKOL!$A:$F,6,FALSE))</f>
        <v>PERDE KESME SULU SİST.</v>
      </c>
      <c r="GT50" s="43">
        <v>125</v>
      </c>
      <c r="GU50" s="43">
        <v>8</v>
      </c>
      <c r="GV50" s="43">
        <v>6</v>
      </c>
      <c r="GW50" s="42">
        <f>IF(GU50=0," ",(VLOOKUP(GU50,PROTOKOL!$A$1:$E$29,2,FALSE))*GV50)</f>
        <v>78.400000000000006</v>
      </c>
      <c r="GX50" s="175">
        <f t="shared" si="18"/>
        <v>46.599999999999994</v>
      </c>
      <c r="GY50" s="212">
        <f>IF(GU50=0," ",VLOOKUP(GU50,PROTOKOL!$A:$E,5,FALSE))</f>
        <v>0.69150084134615386</v>
      </c>
      <c r="GZ50" s="176" t="s">
        <v>142</v>
      </c>
      <c r="HA50" s="177">
        <f t="shared" si="91"/>
        <v>32.223939206730769</v>
      </c>
      <c r="HB50" s="217" t="str">
        <f>IF(HD50=0," ",VLOOKUP(HD50,PROTOKOL!$A:$F,6,FALSE))</f>
        <v>TAH.BORU MONTAJ</v>
      </c>
      <c r="HC50" s="43">
        <v>60</v>
      </c>
      <c r="HD50" s="43">
        <v>3</v>
      </c>
      <c r="HE50" s="43">
        <v>3</v>
      </c>
      <c r="HF50" s="91">
        <f>IF(HD50=0," ",(VLOOKUP(HD50,PROTOKOL!$A$1:$E$29,2,FALSE))*HE50)</f>
        <v>39.200000000000003</v>
      </c>
      <c r="HG50" s="175">
        <f t="shared" si="19"/>
        <v>20.799999999999997</v>
      </c>
      <c r="HH50" s="176">
        <f>IF(HD50=0," ",VLOOKUP(HD50,PROTOKOL!$A:$E,5,FALSE))</f>
        <v>0.69150084134615386</v>
      </c>
      <c r="HI50" s="212">
        <f t="shared" si="187"/>
        <v>14.383217499999999</v>
      </c>
      <c r="HJ50" s="176">
        <f t="shared" si="92"/>
        <v>6</v>
      </c>
      <c r="HK50" s="177">
        <f t="shared" si="93"/>
        <v>28.766435000000001</v>
      </c>
      <c r="HM50" s="173">
        <v>10</v>
      </c>
      <c r="HN50" s="231">
        <v>10</v>
      </c>
      <c r="HO50" s="174" t="str">
        <f>IF(HQ50=0," ",VLOOKUP(HQ50,PROTOKOL!$A:$F,6,FALSE))</f>
        <v>VAKUM TEST</v>
      </c>
      <c r="HP50" s="43">
        <v>124</v>
      </c>
      <c r="HQ50" s="43">
        <v>4</v>
      </c>
      <c r="HR50" s="43">
        <v>3</v>
      </c>
      <c r="HS50" s="42">
        <f>IF(HQ50=0," ",(VLOOKUP(HQ50,PROTOKOL!$A$1:$E$29,2,FALSE))*HR50)</f>
        <v>60</v>
      </c>
      <c r="HT50" s="175">
        <f t="shared" si="20"/>
        <v>64</v>
      </c>
      <c r="HU50" s="212">
        <f>IF(HQ50=0," ",VLOOKUP(HQ50,PROTOKOL!$A:$E,5,FALSE))</f>
        <v>0.44947554687499996</v>
      </c>
      <c r="HV50" s="176" t="s">
        <v>142</v>
      </c>
      <c r="HW50" s="177">
        <f t="shared" si="94"/>
        <v>28.766434999999998</v>
      </c>
      <c r="HX50" s="217" t="str">
        <f>IF(HZ50=0," ",VLOOKUP(HZ50,PROTOKOL!$A:$F,6,FALSE))</f>
        <v xml:space="preserve"> </v>
      </c>
      <c r="HY50" s="43"/>
      <c r="HZ50" s="43"/>
      <c r="IA50" s="43"/>
      <c r="IB50" s="91" t="str">
        <f>IF(HZ50=0," ",(VLOOKUP(HZ50,PROTOKOL!$A$1:$E$29,2,FALSE))*IA50)</f>
        <v xml:space="preserve"> </v>
      </c>
      <c r="IC50" s="175" t="str">
        <f t="shared" si="21"/>
        <v xml:space="preserve"> </v>
      </c>
      <c r="ID50" s="176" t="str">
        <f>IF(HZ50=0," ",VLOOKUP(HZ50,PROTOKOL!$A:$E,5,FALSE))</f>
        <v xml:space="preserve"> </v>
      </c>
      <c r="IE50" s="212" t="str">
        <f t="shared" si="208"/>
        <v xml:space="preserve"> </v>
      </c>
      <c r="IF50" s="176">
        <f t="shared" si="96"/>
        <v>0</v>
      </c>
      <c r="IG50" s="177" t="str">
        <f t="shared" si="97"/>
        <v xml:space="preserve"> </v>
      </c>
      <c r="II50" s="173">
        <v>10</v>
      </c>
      <c r="IJ50" s="231">
        <v>10</v>
      </c>
      <c r="IK50" s="174" t="str">
        <f>IF(IM50=0," ",VLOOKUP(IM50,PROTOKOL!$A:$F,6,FALSE))</f>
        <v>VAKUM TEST</v>
      </c>
      <c r="IL50" s="43">
        <v>71</v>
      </c>
      <c r="IM50" s="43">
        <v>4</v>
      </c>
      <c r="IN50" s="43">
        <v>6.5</v>
      </c>
      <c r="IO50" s="42">
        <f>IF(IM50=0," ",(VLOOKUP(IM50,PROTOKOL!$A$1:$E$29,2,FALSE))*IN50)</f>
        <v>130</v>
      </c>
      <c r="IP50" s="175">
        <f t="shared" si="22"/>
        <v>-59</v>
      </c>
      <c r="IQ50" s="212">
        <f>IF(IM50=0," ",VLOOKUP(IM50,PROTOKOL!$A:$E,5,FALSE))</f>
        <v>0.44947554687499996</v>
      </c>
      <c r="IR50" s="176" t="s">
        <v>142</v>
      </c>
      <c r="IS50" s="177">
        <f t="shared" si="98"/>
        <v>-26.519057265624998</v>
      </c>
      <c r="IT50" s="217" t="str">
        <f>IF(IV50=0," ",VLOOKUP(IV50,PROTOKOL!$A:$F,6,FALSE))</f>
        <v xml:space="preserve"> </v>
      </c>
      <c r="IU50" s="43"/>
      <c r="IV50" s="43"/>
      <c r="IW50" s="43"/>
      <c r="IX50" s="91" t="str">
        <f>IF(IV50=0," ",(VLOOKUP(IV50,PROTOKOL!$A$1:$E$29,2,FALSE))*IW50)</f>
        <v xml:space="preserve"> </v>
      </c>
      <c r="IY50" s="175" t="str">
        <f t="shared" si="23"/>
        <v xml:space="preserve"> </v>
      </c>
      <c r="IZ50" s="176" t="str">
        <f>IF(IV50=0," ",VLOOKUP(IV50,PROTOKOL!$A:$E,5,FALSE))</f>
        <v xml:space="preserve"> </v>
      </c>
      <c r="JA50" s="212" t="str">
        <f t="shared" si="188"/>
        <v xml:space="preserve"> </v>
      </c>
      <c r="JB50" s="176">
        <f t="shared" si="100"/>
        <v>0</v>
      </c>
      <c r="JC50" s="177" t="str">
        <f t="shared" si="101"/>
        <v xml:space="preserve"> </v>
      </c>
      <c r="JE50" s="173">
        <v>10</v>
      </c>
      <c r="JF50" s="231">
        <v>10</v>
      </c>
      <c r="JG50" s="174" t="str">
        <f>IF(JI50=0," ",VLOOKUP(JI50,PROTOKOL!$A:$F,6,FALSE))</f>
        <v>WNZL. LAV. VE DUV. ASMA KLZ</v>
      </c>
      <c r="JH50" s="43">
        <v>220</v>
      </c>
      <c r="JI50" s="43">
        <v>1</v>
      </c>
      <c r="JJ50" s="43">
        <v>7.5</v>
      </c>
      <c r="JK50" s="42">
        <f>IF(JI50=0," ",(VLOOKUP(JI50,PROTOKOL!$A$1:$E$29,2,FALSE))*JJ50)</f>
        <v>144</v>
      </c>
      <c r="JL50" s="175">
        <f t="shared" si="24"/>
        <v>76</v>
      </c>
      <c r="JM50" s="212">
        <f>IF(JI50=0," ",VLOOKUP(JI50,PROTOKOL!$A:$E,5,FALSE))</f>
        <v>0.4731321546052632</v>
      </c>
      <c r="JN50" s="176" t="s">
        <v>142</v>
      </c>
      <c r="JO50" s="177">
        <f t="shared" si="102"/>
        <v>35.958043750000002</v>
      </c>
      <c r="JP50" s="217" t="str">
        <f>IF(JR50=0," ",VLOOKUP(JR50,PROTOKOL!$A:$F,6,FALSE))</f>
        <v xml:space="preserve"> </v>
      </c>
      <c r="JQ50" s="43"/>
      <c r="JR50" s="43"/>
      <c r="JS50" s="43"/>
      <c r="JT50" s="91" t="str">
        <f>IF(JR50=0," ",(VLOOKUP(JR50,PROTOKOL!$A$1:$E$29,2,FALSE))*JS50)</f>
        <v xml:space="preserve"> </v>
      </c>
      <c r="JU50" s="175" t="str">
        <f t="shared" si="25"/>
        <v xml:space="preserve"> </v>
      </c>
      <c r="JV50" s="176" t="str">
        <f>IF(JR50=0," ",VLOOKUP(JR50,PROTOKOL!$A:$E,5,FALSE))</f>
        <v xml:space="preserve"> </v>
      </c>
      <c r="JW50" s="212" t="str">
        <f t="shared" si="189"/>
        <v xml:space="preserve"> </v>
      </c>
      <c r="JX50" s="176">
        <f t="shared" si="104"/>
        <v>0</v>
      </c>
      <c r="JY50" s="177" t="str">
        <f t="shared" si="105"/>
        <v xml:space="preserve"> </v>
      </c>
      <c r="KA50" s="173">
        <v>10</v>
      </c>
      <c r="KB50" s="231">
        <v>10</v>
      </c>
      <c r="KC50" s="174" t="str">
        <f>IF(KE50=0," ",VLOOKUP(KE50,PROTOKOL!$A:$F,6,FALSE))</f>
        <v>VAKUM TEST</v>
      </c>
      <c r="KD50" s="43">
        <v>231</v>
      </c>
      <c r="KE50" s="43">
        <v>4</v>
      </c>
      <c r="KF50" s="43">
        <v>7.5</v>
      </c>
      <c r="KG50" s="42">
        <f>IF(KE50=0," ",(VLOOKUP(KE50,PROTOKOL!$A$1:$E$29,2,FALSE))*KF50)</f>
        <v>150</v>
      </c>
      <c r="KH50" s="175">
        <f t="shared" si="26"/>
        <v>81</v>
      </c>
      <c r="KI50" s="212">
        <f>IF(KE50=0," ",VLOOKUP(KE50,PROTOKOL!$A:$E,5,FALSE))</f>
        <v>0.44947554687499996</v>
      </c>
      <c r="KJ50" s="176" t="s">
        <v>142</v>
      </c>
      <c r="KK50" s="177">
        <f t="shared" si="173"/>
        <v>36.407519296874995</v>
      </c>
      <c r="KL50" s="217" t="str">
        <f>IF(KN50=0," ",VLOOKUP(KN50,PROTOKOL!$A:$F,6,FALSE))</f>
        <v>VAKUM TEST</v>
      </c>
      <c r="KM50" s="43">
        <v>84</v>
      </c>
      <c r="KN50" s="43">
        <v>4</v>
      </c>
      <c r="KO50" s="43">
        <v>3</v>
      </c>
      <c r="KP50" s="91">
        <f>IF(KN50=0," ",(VLOOKUP(KN50,PROTOKOL!$A$1:$E$29,2,FALSE))*KO50)</f>
        <v>60</v>
      </c>
      <c r="KQ50" s="175">
        <f t="shared" si="27"/>
        <v>24</v>
      </c>
      <c r="KR50" s="176">
        <f>IF(KN50=0," ",VLOOKUP(KN50,PROTOKOL!$A:$E,5,FALSE))</f>
        <v>0.44947554687499996</v>
      </c>
      <c r="KS50" s="212">
        <f t="shared" si="190"/>
        <v>10.787413124999999</v>
      </c>
      <c r="KT50" s="176">
        <f t="shared" si="106"/>
        <v>6</v>
      </c>
      <c r="KU50" s="177">
        <f t="shared" si="107"/>
        <v>21.574826249999997</v>
      </c>
      <c r="KW50" s="173">
        <v>10</v>
      </c>
      <c r="KX50" s="231">
        <v>10</v>
      </c>
      <c r="KY50" s="174" t="str">
        <f>IF(LA50=0," ",VLOOKUP(LA50,PROTOKOL!$A:$F,6,FALSE))</f>
        <v>SIZDIRMAZLIK TAMİR</v>
      </c>
      <c r="KZ50" s="43">
        <v>127</v>
      </c>
      <c r="LA50" s="43">
        <v>12</v>
      </c>
      <c r="LB50" s="43">
        <v>7.5</v>
      </c>
      <c r="LC50" s="42">
        <f>IF(LA50=0," ",(VLOOKUP(LA50,PROTOKOL!$A$1:$E$29,2,FALSE))*LB50)</f>
        <v>78</v>
      </c>
      <c r="LD50" s="175">
        <f t="shared" si="28"/>
        <v>49</v>
      </c>
      <c r="LE50" s="212">
        <f>IF(LA50=0," ",VLOOKUP(LA50,PROTOKOL!$A:$E,5,FALSE))</f>
        <v>0.8561438988095238</v>
      </c>
      <c r="LF50" s="176" t="s">
        <v>142</v>
      </c>
      <c r="LG50" s="177">
        <f t="shared" si="108"/>
        <v>41.951051041666666</v>
      </c>
      <c r="LH50" s="217" t="str">
        <f>IF(LJ50=0," ",VLOOKUP(LJ50,PROTOKOL!$A:$F,6,FALSE))</f>
        <v xml:space="preserve"> </v>
      </c>
      <c r="LI50" s="43"/>
      <c r="LJ50" s="43"/>
      <c r="LK50" s="43"/>
      <c r="LL50" s="91" t="str">
        <f>IF(LJ50=0," ",(VLOOKUP(LJ50,PROTOKOL!$A$1:$E$29,2,FALSE))*LK50)</f>
        <v xml:space="preserve"> </v>
      </c>
      <c r="LM50" s="175" t="str">
        <f t="shared" si="29"/>
        <v xml:space="preserve"> </v>
      </c>
      <c r="LN50" s="176" t="str">
        <f>IF(LJ50=0," ",VLOOKUP(LJ50,PROTOKOL!$A:$E,5,FALSE))</f>
        <v xml:space="preserve"> </v>
      </c>
      <c r="LO50" s="212" t="str">
        <f t="shared" si="191"/>
        <v xml:space="preserve"> </v>
      </c>
      <c r="LP50" s="176">
        <f t="shared" si="110"/>
        <v>0</v>
      </c>
      <c r="LQ50" s="177" t="str">
        <f t="shared" si="111"/>
        <v xml:space="preserve"> </v>
      </c>
      <c r="LS50" s="173">
        <v>10</v>
      </c>
      <c r="LT50" s="231">
        <v>10</v>
      </c>
      <c r="LU50" s="174" t="str">
        <f>IF(LW50=0," ",VLOOKUP(LW50,PROTOKOL!$A:$F,6,FALSE))</f>
        <v>VAKUM TEST</v>
      </c>
      <c r="LV50" s="43">
        <v>72</v>
      </c>
      <c r="LW50" s="43">
        <v>4</v>
      </c>
      <c r="LX50" s="43">
        <v>2.5</v>
      </c>
      <c r="LY50" s="42">
        <f>IF(LW50=0," ",(VLOOKUP(LW50,PROTOKOL!$A$1:$E$29,2,FALSE))*LX50)</f>
        <v>50</v>
      </c>
      <c r="LZ50" s="175">
        <f t="shared" si="30"/>
        <v>22</v>
      </c>
      <c r="MA50" s="212">
        <f>IF(LW50=0," ",VLOOKUP(LW50,PROTOKOL!$A:$E,5,FALSE))</f>
        <v>0.44947554687499996</v>
      </c>
      <c r="MB50" s="176" t="s">
        <v>142</v>
      </c>
      <c r="MC50" s="177">
        <f t="shared" si="175"/>
        <v>9.8884620312499987</v>
      </c>
      <c r="MD50" s="217" t="str">
        <f>IF(MF50=0," ",VLOOKUP(MF50,PROTOKOL!$A:$F,6,FALSE))</f>
        <v>VİTRA CLEAN</v>
      </c>
      <c r="ME50" s="43">
        <v>36</v>
      </c>
      <c r="MF50" s="43">
        <v>13</v>
      </c>
      <c r="MG50" s="43">
        <v>3</v>
      </c>
      <c r="MH50" s="91">
        <f>IF(MF50=0," ",(VLOOKUP(MF50,PROTOKOL!$A$1:$E$29,2,FALSE))*MG50)</f>
        <v>23.599999999999998</v>
      </c>
      <c r="MI50" s="175">
        <f t="shared" si="31"/>
        <v>12.400000000000002</v>
      </c>
      <c r="MJ50" s="176">
        <f>IF(MF50=0," ",VLOOKUP(MF50,PROTOKOL!$A:$E,5,FALSE))</f>
        <v>1.1599368951612903</v>
      </c>
      <c r="MK50" s="212">
        <f t="shared" si="192"/>
        <v>14.383217500000002</v>
      </c>
      <c r="ML50" s="176">
        <f t="shared" si="113"/>
        <v>6</v>
      </c>
      <c r="MM50" s="177">
        <f t="shared" si="114"/>
        <v>28.766435000000005</v>
      </c>
      <c r="MO50" s="173">
        <v>10</v>
      </c>
      <c r="MP50" s="231">
        <v>10</v>
      </c>
      <c r="MQ50" s="174" t="str">
        <f>IF(MS50=0," ",VLOOKUP(MS50,PROTOKOL!$A:$F,6,FALSE))</f>
        <v>TAH.BORU MONTAJ</v>
      </c>
      <c r="MR50" s="43">
        <v>150</v>
      </c>
      <c r="MS50" s="43">
        <v>3</v>
      </c>
      <c r="MT50" s="43">
        <v>7.5</v>
      </c>
      <c r="MU50" s="42">
        <f>IF(MS50=0," ",(VLOOKUP(MS50,PROTOKOL!$A$1:$E$29,2,FALSE))*MT50)</f>
        <v>98</v>
      </c>
      <c r="MV50" s="175">
        <f t="shared" si="32"/>
        <v>52</v>
      </c>
      <c r="MW50" s="212">
        <f>IF(MS50=0," ",VLOOKUP(MS50,PROTOKOL!$A:$E,5,FALSE))</f>
        <v>0.69150084134615386</v>
      </c>
      <c r="MX50" s="176" t="s">
        <v>142</v>
      </c>
      <c r="MY50" s="177">
        <f t="shared" si="115"/>
        <v>35.958043750000002</v>
      </c>
      <c r="MZ50" s="217" t="str">
        <f>IF(NB50=0," ",VLOOKUP(NB50,PROTOKOL!$A:$F,6,FALSE))</f>
        <v xml:space="preserve"> </v>
      </c>
      <c r="NA50" s="43"/>
      <c r="NB50" s="43"/>
      <c r="NC50" s="43"/>
      <c r="ND50" s="91" t="str">
        <f>IF(NB50=0," ",(VLOOKUP(NB50,PROTOKOL!$A$1:$E$29,2,FALSE))*NC50)</f>
        <v xml:space="preserve"> </v>
      </c>
      <c r="NE50" s="175" t="str">
        <f t="shared" si="33"/>
        <v xml:space="preserve"> </v>
      </c>
      <c r="NF50" s="176" t="str">
        <f>IF(NB50=0," ",VLOOKUP(NB50,PROTOKOL!$A:$E,5,FALSE))</f>
        <v xml:space="preserve"> </v>
      </c>
      <c r="NG50" s="212" t="str">
        <f t="shared" si="193"/>
        <v xml:space="preserve"> </v>
      </c>
      <c r="NH50" s="176">
        <f t="shared" si="117"/>
        <v>0</v>
      </c>
      <c r="NI50" s="177" t="str">
        <f t="shared" si="118"/>
        <v xml:space="preserve"> </v>
      </c>
      <c r="NK50" s="173">
        <v>10</v>
      </c>
      <c r="NL50" s="231">
        <v>10</v>
      </c>
      <c r="NM50" s="174" t="str">
        <f>IF(NO50=0," ",VLOOKUP(NO50,PROTOKOL!$A:$F,6,FALSE))</f>
        <v>PERDE KESME SULU SİST.</v>
      </c>
      <c r="NN50" s="43">
        <v>177</v>
      </c>
      <c r="NO50" s="43">
        <v>8</v>
      </c>
      <c r="NP50" s="43">
        <v>7.5</v>
      </c>
      <c r="NQ50" s="42">
        <f>IF(NO50=0," ",(VLOOKUP(NO50,PROTOKOL!$A$1:$E$29,2,FALSE))*NP50)</f>
        <v>98</v>
      </c>
      <c r="NR50" s="175">
        <f t="shared" si="34"/>
        <v>79</v>
      </c>
      <c r="NS50" s="212">
        <f>IF(NO50=0," ",VLOOKUP(NO50,PROTOKOL!$A:$E,5,FALSE))</f>
        <v>0.69150084134615386</v>
      </c>
      <c r="NT50" s="176" t="s">
        <v>142</v>
      </c>
      <c r="NU50" s="177">
        <f t="shared" si="119"/>
        <v>54.628566466346157</v>
      </c>
      <c r="NV50" s="217" t="str">
        <f>IF(NX50=0," ",VLOOKUP(NX50,PROTOKOL!$A:$F,6,FALSE))</f>
        <v>VAKUM TEST</v>
      </c>
      <c r="NW50" s="43">
        <v>60</v>
      </c>
      <c r="NX50" s="43">
        <v>4</v>
      </c>
      <c r="NY50" s="43">
        <v>2</v>
      </c>
      <c r="NZ50" s="91">
        <f>IF(NX50=0," ",(VLOOKUP(NX50,PROTOKOL!$A$1:$E$29,2,FALSE))*NY50)</f>
        <v>40</v>
      </c>
      <c r="OA50" s="175">
        <f t="shared" si="35"/>
        <v>20</v>
      </c>
      <c r="OB50" s="176">
        <f>IF(NX50=0," ",VLOOKUP(NX50,PROTOKOL!$A:$E,5,FALSE))</f>
        <v>0.44947554687499996</v>
      </c>
      <c r="OC50" s="212">
        <f t="shared" si="194"/>
        <v>8.9895109374999986</v>
      </c>
      <c r="OD50" s="176">
        <f t="shared" si="120"/>
        <v>4</v>
      </c>
      <c r="OE50" s="177">
        <f t="shared" si="121"/>
        <v>17.979021874999997</v>
      </c>
      <c r="OG50" s="173">
        <v>10</v>
      </c>
      <c r="OH50" s="231">
        <v>10</v>
      </c>
      <c r="OI50" s="174" t="str">
        <f>IF(OK50=0," ",VLOOKUP(OK50,PROTOKOL!$A:$F,6,FALSE))</f>
        <v>ÜRÜN KONTROL</v>
      </c>
      <c r="OJ50" s="43">
        <v>1</v>
      </c>
      <c r="OK50" s="43">
        <v>20</v>
      </c>
      <c r="OL50" s="43">
        <v>7.5</v>
      </c>
      <c r="OM50" s="42">
        <f>IF(OK50=0," ",(VLOOKUP(OK50,PROTOKOL!$A$1:$E$29,2,FALSE))*OL50)</f>
        <v>0</v>
      </c>
      <c r="ON50" s="175">
        <f t="shared" si="36"/>
        <v>1</v>
      </c>
      <c r="OO50" s="212" t="e">
        <f>IF(OK50=0," ",VLOOKUP(OK50,PROTOKOL!$A:$E,5,FALSE))</f>
        <v>#DIV/0!</v>
      </c>
      <c r="OP50" s="176" t="s">
        <v>142</v>
      </c>
      <c r="OQ50" s="177" t="e">
        <f>IF(OK50=0," ",(OO50*ON50))/7.5*7.5</f>
        <v>#DIV/0!</v>
      </c>
      <c r="OR50" s="217" t="str">
        <f>IF(OT50=0," ",VLOOKUP(OT50,PROTOKOL!$A:$F,6,FALSE))</f>
        <v>ÜRÜN KONTROL</v>
      </c>
      <c r="OS50" s="43">
        <v>1</v>
      </c>
      <c r="OT50" s="43">
        <v>20</v>
      </c>
      <c r="OU50" s="43">
        <v>2.5</v>
      </c>
      <c r="OV50" s="91">
        <f>IF(OT50=0," ",(VLOOKUP(OT50,PROTOKOL!$A$1:$E$29,2,FALSE))*OU50)</f>
        <v>0</v>
      </c>
      <c r="OW50" s="175">
        <f t="shared" si="37"/>
        <v>1</v>
      </c>
      <c r="OX50" s="176" t="e">
        <f>IF(OT50=0," ",VLOOKUP(OT50,PROTOKOL!$A:$E,5,FALSE))</f>
        <v>#DIV/0!</v>
      </c>
      <c r="OY50" s="212" t="e">
        <f>IF(OT50=0," ",(OW50*OX50))/7.5*2.5</f>
        <v>#DIV/0!</v>
      </c>
      <c r="OZ50" s="176">
        <f t="shared" si="123"/>
        <v>5</v>
      </c>
      <c r="PA50" s="177" t="e">
        <f t="shared" si="124"/>
        <v>#DIV/0!</v>
      </c>
      <c r="PC50" s="173">
        <v>10</v>
      </c>
      <c r="PD50" s="231">
        <v>10</v>
      </c>
      <c r="PE50" s="174" t="s">
        <v>143</v>
      </c>
      <c r="PF50" s="43"/>
      <c r="PG50" s="43"/>
      <c r="PH50" s="43"/>
      <c r="PI50" s="42" t="str">
        <f>IF(PG50=0," ",(VLOOKUP(PG50,PROTOKOL!$A$1:$E$29,2,FALSE))*PH50)</f>
        <v xml:space="preserve"> </v>
      </c>
      <c r="PJ50" s="175" t="str">
        <f t="shared" si="38"/>
        <v xml:space="preserve"> </v>
      </c>
      <c r="PK50" s="212" t="str">
        <f>IF(PG50=0," ",VLOOKUP(PG50,PROTOKOL!$A:$E,5,FALSE))</f>
        <v xml:space="preserve"> </v>
      </c>
      <c r="PL50" s="176" t="s">
        <v>142</v>
      </c>
      <c r="PM50" s="177" t="str">
        <f t="shared" si="178"/>
        <v xml:space="preserve"> </v>
      </c>
      <c r="PN50" s="217" t="str">
        <f>IF(PP50=0," ",VLOOKUP(PP50,PROTOKOL!$A:$F,6,FALSE))</f>
        <v xml:space="preserve"> </v>
      </c>
      <c r="PO50" s="43"/>
      <c r="PP50" s="43"/>
      <c r="PQ50" s="43"/>
      <c r="PR50" s="91" t="str">
        <f>IF(PP50=0," ",(VLOOKUP(PP50,PROTOKOL!$A$1:$E$29,2,FALSE))*PQ50)</f>
        <v xml:space="preserve"> </v>
      </c>
      <c r="PS50" s="175" t="str">
        <f t="shared" si="39"/>
        <v xml:space="preserve"> </v>
      </c>
      <c r="PT50" s="176" t="str">
        <f>IF(PP50=0," ",VLOOKUP(PP50,PROTOKOL!$A:$E,5,FALSE))</f>
        <v xml:space="preserve"> </v>
      </c>
      <c r="PU50" s="212" t="str">
        <f t="shared" si="196"/>
        <v xml:space="preserve"> </v>
      </c>
      <c r="PV50" s="176">
        <f t="shared" si="126"/>
        <v>0</v>
      </c>
      <c r="PW50" s="177" t="str">
        <f t="shared" si="127"/>
        <v xml:space="preserve"> </v>
      </c>
      <c r="PY50" s="173">
        <v>10</v>
      </c>
      <c r="PZ50" s="231">
        <v>10</v>
      </c>
      <c r="QA50" s="174" t="str">
        <f>IF(QC50=0," ",VLOOKUP(QC50,PROTOKOL!$A:$F,6,FALSE))</f>
        <v>VAKUM TEST</v>
      </c>
      <c r="QB50" s="43">
        <v>230</v>
      </c>
      <c r="QC50" s="43">
        <v>4</v>
      </c>
      <c r="QD50" s="43">
        <v>7.5</v>
      </c>
      <c r="QE50" s="42">
        <f>IF(QC50=0," ",(VLOOKUP(QC50,PROTOKOL!$A$1:$E$29,2,FALSE))*QD50)</f>
        <v>150</v>
      </c>
      <c r="QF50" s="175">
        <f t="shared" si="40"/>
        <v>80</v>
      </c>
      <c r="QG50" s="212">
        <f>IF(QC50=0," ",VLOOKUP(QC50,PROTOKOL!$A:$E,5,FALSE))</f>
        <v>0.44947554687499996</v>
      </c>
      <c r="QH50" s="176" t="s">
        <v>142</v>
      </c>
      <c r="QI50" s="177">
        <f t="shared" si="128"/>
        <v>35.958043749999995</v>
      </c>
      <c r="QJ50" s="217" t="str">
        <f>IF(QL50=0," ",VLOOKUP(QL50,PROTOKOL!$A:$F,6,FALSE))</f>
        <v>VAKUM TEST</v>
      </c>
      <c r="QK50" s="43">
        <v>90</v>
      </c>
      <c r="QL50" s="43">
        <v>4</v>
      </c>
      <c r="QM50" s="43">
        <v>3</v>
      </c>
      <c r="QN50" s="91">
        <f>IF(QL50=0," ",(VLOOKUP(QL50,PROTOKOL!$A$1:$E$29,2,FALSE))*QM50)</f>
        <v>60</v>
      </c>
      <c r="QO50" s="175">
        <f t="shared" si="41"/>
        <v>30</v>
      </c>
      <c r="QP50" s="176">
        <f>IF(QL50=0," ",VLOOKUP(QL50,PROTOKOL!$A:$E,5,FALSE))</f>
        <v>0.44947554687499996</v>
      </c>
      <c r="QQ50" s="212">
        <f t="shared" si="197"/>
        <v>13.484266406249999</v>
      </c>
      <c r="QR50" s="176">
        <f t="shared" si="130"/>
        <v>6</v>
      </c>
      <c r="QS50" s="177">
        <f t="shared" si="131"/>
        <v>26.968532812499994</v>
      </c>
      <c r="QU50" s="173">
        <v>10</v>
      </c>
      <c r="QV50" s="231">
        <v>10</v>
      </c>
      <c r="QW50" s="174" t="s">
        <v>143</v>
      </c>
      <c r="QX50" s="43"/>
      <c r="QY50" s="43"/>
      <c r="QZ50" s="43"/>
      <c r="RA50" s="42" t="str">
        <f>IF(QY50=0," ",(VLOOKUP(QY50,PROTOKOL!$A$1:$E$29,2,FALSE))*QZ50)</f>
        <v xml:space="preserve"> </v>
      </c>
      <c r="RB50" s="175" t="str">
        <f t="shared" si="42"/>
        <v xml:space="preserve"> </v>
      </c>
      <c r="RC50" s="212" t="str">
        <f>IF(QY50=0," ",VLOOKUP(QY50,PROTOKOL!$A:$E,5,FALSE))</f>
        <v xml:space="preserve"> </v>
      </c>
      <c r="RD50" s="176" t="s">
        <v>142</v>
      </c>
      <c r="RE50" s="177" t="str">
        <f t="shared" si="132"/>
        <v xml:space="preserve"> </v>
      </c>
      <c r="RF50" s="217" t="str">
        <f>IF(RH50=0," ",VLOOKUP(RH50,PROTOKOL!$A:$F,6,FALSE))</f>
        <v xml:space="preserve"> </v>
      </c>
      <c r="RG50" s="43"/>
      <c r="RH50" s="43"/>
      <c r="RI50" s="43"/>
      <c r="RJ50" s="91" t="str">
        <f>IF(RH50=0," ",(VLOOKUP(RH50,PROTOKOL!$A$1:$E$29,2,FALSE))*RI50)</f>
        <v xml:space="preserve"> </v>
      </c>
      <c r="RK50" s="175" t="str">
        <f t="shared" si="43"/>
        <v xml:space="preserve"> </v>
      </c>
      <c r="RL50" s="176" t="str">
        <f>IF(RH50=0," ",VLOOKUP(RH50,PROTOKOL!$A:$E,5,FALSE))</f>
        <v xml:space="preserve"> </v>
      </c>
      <c r="RM50" s="212" t="str">
        <f t="shared" si="198"/>
        <v xml:space="preserve"> </v>
      </c>
      <c r="RN50" s="176">
        <f t="shared" si="134"/>
        <v>0</v>
      </c>
      <c r="RO50" s="177" t="str">
        <f t="shared" si="135"/>
        <v xml:space="preserve"> </v>
      </c>
      <c r="RQ50" s="173">
        <v>10</v>
      </c>
      <c r="RR50" s="231">
        <v>10</v>
      </c>
      <c r="RS50" s="174" t="str">
        <f>IF(RU50=0," ",VLOOKUP(RU50,PROTOKOL!$A:$F,6,FALSE))</f>
        <v>PANTOGRAF KLOZET  PİSUAR  TAŞLAMA</v>
      </c>
      <c r="RT50" s="43">
        <v>131</v>
      </c>
      <c r="RU50" s="43">
        <v>10</v>
      </c>
      <c r="RV50" s="43">
        <v>7.5</v>
      </c>
      <c r="RW50" s="42">
        <f>IF(RU50=0," ",(VLOOKUP(RU50,PROTOKOL!$A$1:$E$29,2,FALSE))*RV50)</f>
        <v>65</v>
      </c>
      <c r="RX50" s="175">
        <f t="shared" si="44"/>
        <v>66</v>
      </c>
      <c r="RY50" s="212">
        <f>IF(RU50=0," ",VLOOKUP(RU50,PROTOKOL!$A:$E,5,FALSE))</f>
        <v>1.0273726785714283</v>
      </c>
      <c r="RZ50" s="176" t="s">
        <v>142</v>
      </c>
      <c r="SA50" s="177">
        <f t="shared" si="179"/>
        <v>67.806596785714277</v>
      </c>
      <c r="SB50" s="217" t="str">
        <f>IF(SD50=0," ",VLOOKUP(SD50,PROTOKOL!$A:$F,6,FALSE))</f>
        <v>PANTOGRAF KLOZET  PİSUAR  TAŞLAMA</v>
      </c>
      <c r="SC50" s="43">
        <v>39</v>
      </c>
      <c r="SD50" s="43">
        <v>10</v>
      </c>
      <c r="SE50" s="43">
        <v>3</v>
      </c>
      <c r="SF50" s="91">
        <f>IF(SD50=0," ",(VLOOKUP(SD50,PROTOKOL!$A$1:$E$29,2,FALSE))*SE50)</f>
        <v>26</v>
      </c>
      <c r="SG50" s="175">
        <f t="shared" si="45"/>
        <v>13</v>
      </c>
      <c r="SH50" s="176">
        <f>IF(SD50=0," ",VLOOKUP(SD50,PROTOKOL!$A:$E,5,FALSE))</f>
        <v>1.0273726785714283</v>
      </c>
      <c r="SI50" s="212">
        <f t="shared" si="199"/>
        <v>13.355844821428569</v>
      </c>
      <c r="SJ50" s="176">
        <f t="shared" si="137"/>
        <v>6</v>
      </c>
      <c r="SK50" s="177">
        <f t="shared" si="138"/>
        <v>26.711689642857138</v>
      </c>
      <c r="SM50" s="173">
        <v>10</v>
      </c>
      <c r="SN50" s="231">
        <v>10</v>
      </c>
      <c r="SO50" s="174" t="str">
        <f>IF(SQ50=0," ",VLOOKUP(SQ50,PROTOKOL!$A:$F,6,FALSE))</f>
        <v>VAKUM TEST</v>
      </c>
      <c r="SP50" s="43">
        <v>244</v>
      </c>
      <c r="SQ50" s="43">
        <v>4</v>
      </c>
      <c r="SR50" s="43">
        <v>7.5</v>
      </c>
      <c r="SS50" s="42">
        <f>IF(SQ50=0," ",(VLOOKUP(SQ50,PROTOKOL!$A$1:$E$29,2,FALSE))*SR50)</f>
        <v>150</v>
      </c>
      <c r="ST50" s="175">
        <f t="shared" si="46"/>
        <v>94</v>
      </c>
      <c r="SU50" s="212">
        <f>IF(SQ50=0," ",VLOOKUP(SQ50,PROTOKOL!$A:$E,5,FALSE))</f>
        <v>0.44947554687499996</v>
      </c>
      <c r="SV50" s="176" t="s">
        <v>142</v>
      </c>
      <c r="SW50" s="177">
        <f t="shared" si="139"/>
        <v>42.250701406249995</v>
      </c>
      <c r="SX50" s="217" t="str">
        <f>IF(SZ50=0," ",VLOOKUP(SZ50,PROTOKOL!$A:$F,6,FALSE))</f>
        <v xml:space="preserve"> </v>
      </c>
      <c r="SY50" s="43"/>
      <c r="SZ50" s="43"/>
      <c r="TA50" s="43"/>
      <c r="TB50" s="91" t="str">
        <f>IF(SZ50=0," ",(VLOOKUP(SZ50,PROTOKOL!$A$1:$E$29,2,FALSE))*TA50)</f>
        <v xml:space="preserve"> </v>
      </c>
      <c r="TC50" s="175" t="str">
        <f t="shared" si="47"/>
        <v xml:space="preserve"> </v>
      </c>
      <c r="TD50" s="176" t="str">
        <f>IF(SZ50=0," ",VLOOKUP(SZ50,PROTOKOL!$A:$E,5,FALSE))</f>
        <v xml:space="preserve"> </v>
      </c>
      <c r="TE50" s="212" t="str">
        <f t="shared" si="200"/>
        <v xml:space="preserve"> </v>
      </c>
      <c r="TF50" s="176">
        <f t="shared" si="141"/>
        <v>0</v>
      </c>
      <c r="TG50" s="177" t="str">
        <f t="shared" si="142"/>
        <v xml:space="preserve"> </v>
      </c>
      <c r="TI50" s="173">
        <v>10</v>
      </c>
      <c r="TJ50" s="231">
        <v>10</v>
      </c>
      <c r="TK50" s="174" t="s">
        <v>143</v>
      </c>
      <c r="TL50" s="43"/>
      <c r="TM50" s="43"/>
      <c r="TN50" s="43"/>
      <c r="TO50" s="42" t="str">
        <f>IF(TM50=0," ",(VLOOKUP(TM50,PROTOKOL!$A$1:$E$29,2,FALSE))*TN50)</f>
        <v xml:space="preserve"> </v>
      </c>
      <c r="TP50" s="175" t="str">
        <f t="shared" si="48"/>
        <v xml:space="preserve"> </v>
      </c>
      <c r="TQ50" s="212" t="str">
        <f>IF(TM50=0," ",VLOOKUP(TM50,PROTOKOL!$A:$E,5,FALSE))</f>
        <v xml:space="preserve"> </v>
      </c>
      <c r="TR50" s="176" t="s">
        <v>142</v>
      </c>
      <c r="TS50" s="177" t="str">
        <f t="shared" si="143"/>
        <v xml:space="preserve"> </v>
      </c>
      <c r="TT50" s="217" t="str">
        <f>IF(TV50=0," ",VLOOKUP(TV50,PROTOKOL!$A:$F,6,FALSE))</f>
        <v xml:space="preserve"> </v>
      </c>
      <c r="TU50" s="43"/>
      <c r="TV50" s="43"/>
      <c r="TW50" s="43"/>
      <c r="TX50" s="91" t="str">
        <f>IF(TV50=0," ",(VLOOKUP(TV50,PROTOKOL!$A$1:$E$29,2,FALSE))*TW50)</f>
        <v xml:space="preserve"> </v>
      </c>
      <c r="TY50" s="175" t="str">
        <f t="shared" si="49"/>
        <v xml:space="preserve"> </v>
      </c>
      <c r="TZ50" s="176" t="str">
        <f>IF(TV50=0," ",VLOOKUP(TV50,PROTOKOL!$A:$E,5,FALSE))</f>
        <v xml:space="preserve"> </v>
      </c>
      <c r="UA50" s="212" t="str">
        <f t="shared" si="201"/>
        <v xml:space="preserve"> </v>
      </c>
      <c r="UB50" s="176">
        <f t="shared" si="145"/>
        <v>0</v>
      </c>
      <c r="UC50" s="177" t="str">
        <f t="shared" si="146"/>
        <v xml:space="preserve"> </v>
      </c>
      <c r="UE50" s="173">
        <v>10</v>
      </c>
      <c r="UF50" s="231">
        <v>10</v>
      </c>
      <c r="UG50" s="174" t="str">
        <f>IF(UI50=0," ",VLOOKUP(UI50,PROTOKOL!$A:$F,6,FALSE))</f>
        <v>SIZDIRMAZLIK TAMİR</v>
      </c>
      <c r="UH50" s="43">
        <v>126</v>
      </c>
      <c r="UI50" s="43">
        <v>12</v>
      </c>
      <c r="UJ50" s="43">
        <v>7.5</v>
      </c>
      <c r="UK50" s="42">
        <f>IF(UI50=0," ",(VLOOKUP(UI50,PROTOKOL!$A$1:$E$29,2,FALSE))*UJ50)</f>
        <v>78</v>
      </c>
      <c r="UL50" s="175">
        <f t="shared" si="50"/>
        <v>48</v>
      </c>
      <c r="UM50" s="212">
        <f>IF(UI50=0," ",VLOOKUP(UI50,PROTOKOL!$A:$E,5,FALSE))</f>
        <v>0.8561438988095238</v>
      </c>
      <c r="UN50" s="176" t="s">
        <v>142</v>
      </c>
      <c r="UO50" s="177">
        <f t="shared" si="147"/>
        <v>41.094907142857139</v>
      </c>
      <c r="UP50" s="217" t="str">
        <f>IF(UR50=0," ",VLOOKUP(UR50,PROTOKOL!$A:$F,6,FALSE))</f>
        <v>SIZDIRMAZLIK TAMİR</v>
      </c>
      <c r="UQ50" s="43">
        <v>50</v>
      </c>
      <c r="UR50" s="43">
        <v>12</v>
      </c>
      <c r="US50" s="43">
        <v>3</v>
      </c>
      <c r="UT50" s="91">
        <f>IF(UR50=0," ",(VLOOKUP(UR50,PROTOKOL!$A$1:$E$29,2,FALSE))*US50)</f>
        <v>31.200000000000003</v>
      </c>
      <c r="UU50" s="175">
        <f t="shared" si="51"/>
        <v>18.799999999999997</v>
      </c>
      <c r="UV50" s="176">
        <f>IF(UR50=0," ",VLOOKUP(UR50,PROTOKOL!$A:$E,5,FALSE))</f>
        <v>0.8561438988095238</v>
      </c>
      <c r="UW50" s="212">
        <f t="shared" si="202"/>
        <v>16.095505297619045</v>
      </c>
      <c r="UX50" s="176">
        <f t="shared" si="149"/>
        <v>6</v>
      </c>
      <c r="UY50" s="177">
        <f t="shared" si="150"/>
        <v>32.19101059523809</v>
      </c>
      <c r="VA50" s="173">
        <v>10</v>
      </c>
      <c r="VB50" s="231">
        <v>10</v>
      </c>
      <c r="VC50" s="174" t="str">
        <f>IF(VE50=0," ",VLOOKUP(VE50,PROTOKOL!$A:$F,6,FALSE))</f>
        <v>VAKUM TEST</v>
      </c>
      <c r="VD50" s="43">
        <v>127</v>
      </c>
      <c r="VE50" s="43">
        <v>4</v>
      </c>
      <c r="VF50" s="43">
        <v>4</v>
      </c>
      <c r="VG50" s="42">
        <f>IF(VE50=0," ",(VLOOKUP(VE50,PROTOKOL!$A$1:$E$29,2,FALSE))*VF50)</f>
        <v>80</v>
      </c>
      <c r="VH50" s="175">
        <f t="shared" si="52"/>
        <v>47</v>
      </c>
      <c r="VI50" s="212">
        <f>IF(VE50=0," ",VLOOKUP(VE50,PROTOKOL!$A:$E,5,FALSE))</f>
        <v>0.44947554687499996</v>
      </c>
      <c r="VJ50" s="176" t="s">
        <v>142</v>
      </c>
      <c r="VK50" s="177">
        <f t="shared" si="151"/>
        <v>21.125350703124997</v>
      </c>
      <c r="VL50" s="217" t="str">
        <f>IF(VN50=0," ",VLOOKUP(VN50,PROTOKOL!$A:$F,6,FALSE))</f>
        <v>VAKUM TEST</v>
      </c>
      <c r="VM50" s="43">
        <v>91</v>
      </c>
      <c r="VN50" s="43">
        <v>4</v>
      </c>
      <c r="VO50" s="43">
        <v>3</v>
      </c>
      <c r="VP50" s="91">
        <f>IF(VN50=0," ",(VLOOKUP(VN50,PROTOKOL!$A$1:$E$29,2,FALSE))*VO50)</f>
        <v>60</v>
      </c>
      <c r="VQ50" s="175">
        <f t="shared" si="53"/>
        <v>31</v>
      </c>
      <c r="VR50" s="176">
        <f>IF(VN50=0," ",VLOOKUP(VN50,PROTOKOL!$A:$E,5,FALSE))</f>
        <v>0.44947554687499996</v>
      </c>
      <c r="VS50" s="212">
        <f t="shared" si="203"/>
        <v>13.933741953124999</v>
      </c>
      <c r="VT50" s="176">
        <f t="shared" si="153"/>
        <v>6</v>
      </c>
      <c r="VU50" s="177">
        <f t="shared" si="154"/>
        <v>27.867483906249998</v>
      </c>
      <c r="VW50" s="173">
        <v>10</v>
      </c>
      <c r="VX50" s="231">
        <v>10</v>
      </c>
      <c r="VY50" s="174" t="str">
        <f>IF(WA50=0," ",VLOOKUP(WA50,PROTOKOL!$A:$F,6,FALSE))</f>
        <v>VAKUM TEST</v>
      </c>
      <c r="VZ50" s="43">
        <v>232</v>
      </c>
      <c r="WA50" s="43">
        <v>4</v>
      </c>
      <c r="WB50" s="43">
        <v>7.5</v>
      </c>
      <c r="WC50" s="42">
        <f>IF(WA50=0," ",(VLOOKUP(WA50,PROTOKOL!$A$1:$E$29,2,FALSE))*WB50)</f>
        <v>150</v>
      </c>
      <c r="WD50" s="175">
        <f t="shared" si="54"/>
        <v>82</v>
      </c>
      <c r="WE50" s="212">
        <f>IF(WA50=0," ",VLOOKUP(WA50,PROTOKOL!$A:$E,5,FALSE))</f>
        <v>0.44947554687499996</v>
      </c>
      <c r="WF50" s="176" t="s">
        <v>142</v>
      </c>
      <c r="WG50" s="177">
        <f t="shared" si="155"/>
        <v>36.856994843749995</v>
      </c>
      <c r="WH50" s="217" t="str">
        <f>IF(WJ50=0," ",VLOOKUP(WJ50,PROTOKOL!$A:$F,6,FALSE))</f>
        <v xml:space="preserve"> </v>
      </c>
      <c r="WI50" s="43"/>
      <c r="WJ50" s="43"/>
      <c r="WK50" s="43"/>
      <c r="WL50" s="91" t="str">
        <f>IF(WJ50=0," ",(VLOOKUP(WJ50,PROTOKOL!$A$1:$E$29,2,FALSE))*WK50)</f>
        <v xml:space="preserve"> </v>
      </c>
      <c r="WM50" s="175" t="str">
        <f t="shared" si="55"/>
        <v xml:space="preserve"> </v>
      </c>
      <c r="WN50" s="176" t="str">
        <f>IF(WJ50=0," ",VLOOKUP(WJ50,PROTOKOL!$A:$E,5,FALSE))</f>
        <v xml:space="preserve"> </v>
      </c>
      <c r="WO50" s="212" t="str">
        <f t="shared" si="204"/>
        <v xml:space="preserve"> </v>
      </c>
      <c r="WP50" s="176">
        <f t="shared" si="157"/>
        <v>0</v>
      </c>
      <c r="WQ50" s="177" t="str">
        <f t="shared" si="158"/>
        <v xml:space="preserve"> </v>
      </c>
      <c r="WS50" s="173">
        <v>10</v>
      </c>
      <c r="WT50" s="231">
        <v>10</v>
      </c>
      <c r="WU50" s="174" t="str">
        <f>IF(WW50=0," ",VLOOKUP(WW50,PROTOKOL!$A:$F,6,FALSE))</f>
        <v>PERDE KESME SULU SİST.</v>
      </c>
      <c r="WV50" s="43">
        <v>162</v>
      </c>
      <c r="WW50" s="43">
        <v>8</v>
      </c>
      <c r="WX50" s="43">
        <v>7.5</v>
      </c>
      <c r="WY50" s="42">
        <f>IF(WW50=0," ",(VLOOKUP(WW50,PROTOKOL!$A$1:$E$29,2,FALSE))*WX50)</f>
        <v>98</v>
      </c>
      <c r="WZ50" s="175">
        <f t="shared" si="56"/>
        <v>64</v>
      </c>
      <c r="XA50" s="212">
        <f>IF(WW50=0," ",VLOOKUP(WW50,PROTOKOL!$A:$E,5,FALSE))</f>
        <v>0.69150084134615386</v>
      </c>
      <c r="XB50" s="176" t="s">
        <v>142</v>
      </c>
      <c r="XC50" s="177">
        <f t="shared" si="159"/>
        <v>44.256053846153847</v>
      </c>
      <c r="XD50" s="217" t="str">
        <f>IF(XF50=0," ",VLOOKUP(XF50,PROTOKOL!$A:$F,6,FALSE))</f>
        <v xml:space="preserve"> </v>
      </c>
      <c r="XE50" s="43"/>
      <c r="XF50" s="43"/>
      <c r="XG50" s="43"/>
      <c r="XH50" s="91" t="str">
        <f>IF(XF50=0," ",(VLOOKUP(XF50,PROTOKOL!$A$1:$E$29,2,FALSE))*XG50)</f>
        <v xml:space="preserve"> </v>
      </c>
      <c r="XI50" s="175" t="str">
        <f t="shared" si="57"/>
        <v xml:space="preserve"> </v>
      </c>
      <c r="XJ50" s="176" t="str">
        <f>IF(XF50=0," ",VLOOKUP(XF50,PROTOKOL!$A:$E,5,FALSE))</f>
        <v xml:space="preserve"> </v>
      </c>
      <c r="XK50" s="212" t="str">
        <f t="shared" si="205"/>
        <v xml:space="preserve"> </v>
      </c>
      <c r="XL50" s="176">
        <f t="shared" si="161"/>
        <v>0</v>
      </c>
      <c r="XM50" s="177" t="str">
        <f t="shared" si="162"/>
        <v xml:space="preserve"> </v>
      </c>
      <c r="XO50" s="173">
        <v>10</v>
      </c>
      <c r="XP50" s="231">
        <v>10</v>
      </c>
      <c r="XQ50" s="174" t="str">
        <f>IF(XS50=0," ",VLOOKUP(XS50,PROTOKOL!$A:$F,6,FALSE))</f>
        <v>WNZL. YERD.KLZ. TAŞLAMA</v>
      </c>
      <c r="XR50" s="43">
        <v>175</v>
      </c>
      <c r="XS50" s="43">
        <v>2</v>
      </c>
      <c r="XT50" s="43">
        <v>7</v>
      </c>
      <c r="XU50" s="42">
        <f>IF(XS50=0," ",(VLOOKUP(XS50,PROTOKOL!$A$1:$E$29,2,FALSE))*XT50)</f>
        <v>115.73333333333335</v>
      </c>
      <c r="XV50" s="175">
        <f t="shared" si="58"/>
        <v>59.266666666666652</v>
      </c>
      <c r="XW50" s="212">
        <f>IF(XS50=0," ",VLOOKUP(XS50,PROTOKOL!$A:$E,5,FALSE))</f>
        <v>0.54481884469696984</v>
      </c>
      <c r="XX50" s="176" t="s">
        <v>142</v>
      </c>
      <c r="XY50" s="177">
        <f t="shared" si="163"/>
        <v>32.289596862373735</v>
      </c>
      <c r="XZ50" s="217" t="str">
        <f>IF(YB50=0," ",VLOOKUP(YB50,PROTOKOL!$A:$F,6,FALSE))</f>
        <v>PERDE KESME SULU SİST.</v>
      </c>
      <c r="YA50" s="43">
        <v>58</v>
      </c>
      <c r="YB50" s="43">
        <v>8</v>
      </c>
      <c r="YC50" s="43">
        <v>3</v>
      </c>
      <c r="YD50" s="91">
        <f>IF(YB50=0," ",(VLOOKUP(YB50,PROTOKOL!$A$1:$E$29,2,FALSE))*YC50)</f>
        <v>39.200000000000003</v>
      </c>
      <c r="YE50" s="175">
        <f t="shared" si="59"/>
        <v>18.799999999999997</v>
      </c>
      <c r="YF50" s="176">
        <f>IF(YB50=0," ",VLOOKUP(YB50,PROTOKOL!$A:$E,5,FALSE))</f>
        <v>0.69150084134615386</v>
      </c>
      <c r="YG50" s="212">
        <f t="shared" si="206"/>
        <v>13.000215817307691</v>
      </c>
      <c r="YH50" s="176">
        <f t="shared" si="165"/>
        <v>6</v>
      </c>
      <c r="YI50" s="177">
        <f t="shared" si="166"/>
        <v>26.000431634615381</v>
      </c>
    </row>
    <row r="51" spans="1:659" ht="13.8">
      <c r="A51" s="173">
        <v>10</v>
      </c>
      <c r="B51" s="229"/>
      <c r="C51" s="174" t="str">
        <f>IF(E51=0," ",VLOOKUP(E51,PROTOKOL!$A:$F,6,FALSE))</f>
        <v xml:space="preserve"> </v>
      </c>
      <c r="D51" s="43"/>
      <c r="E51" s="43"/>
      <c r="F51" s="43"/>
      <c r="G51" s="42" t="str">
        <f>IF(E51=0," ",(VLOOKUP(E51,PROTOKOL!$A$1:$E$29,2,FALSE))*F51)</f>
        <v xml:space="preserve"> </v>
      </c>
      <c r="H51" s="175" t="str">
        <f t="shared" si="0"/>
        <v xml:space="preserve"> </v>
      </c>
      <c r="I51" s="212" t="str">
        <f>IF(E51=0," ",VLOOKUP(E51,PROTOKOL!$A:$E,5,FALSE))</f>
        <v xml:space="preserve"> </v>
      </c>
      <c r="J51" s="176" t="s">
        <v>142</v>
      </c>
      <c r="K51" s="177" t="str">
        <f t="shared" si="60"/>
        <v xml:space="preserve"> </v>
      </c>
      <c r="L51" s="217" t="str">
        <f>IF(N51=0," ",VLOOKUP(N51,PROTOKOL!$A:$F,6,FALSE))</f>
        <v xml:space="preserve"> </v>
      </c>
      <c r="M51" s="43"/>
      <c r="N51" s="43"/>
      <c r="O51" s="43"/>
      <c r="P51" s="91" t="str">
        <f>IF(N51=0," ",(VLOOKUP(N51,PROTOKOL!$A$1:$E$29,2,FALSE))*O51)</f>
        <v xml:space="preserve"> </v>
      </c>
      <c r="Q51" s="175" t="str">
        <f t="shared" si="1"/>
        <v xml:space="preserve"> </v>
      </c>
      <c r="R51" s="176" t="str">
        <f>IF(N51=0," ",VLOOKUP(N51,PROTOKOL!$A:$E,5,FALSE))</f>
        <v xml:space="preserve"> </v>
      </c>
      <c r="S51" s="212" t="str">
        <f t="shared" si="61"/>
        <v xml:space="preserve"> </v>
      </c>
      <c r="T51" s="176">
        <f t="shared" si="62"/>
        <v>0</v>
      </c>
      <c r="U51" s="177" t="str">
        <f t="shared" si="63"/>
        <v xml:space="preserve"> </v>
      </c>
      <c r="W51" s="173">
        <v>10</v>
      </c>
      <c r="X51" s="229"/>
      <c r="Y51" s="174" t="str">
        <f>IF(AA51=0," ",VLOOKUP(AA51,PROTOKOL!$A:$F,6,FALSE))</f>
        <v>ÜRÜN KONTROL</v>
      </c>
      <c r="Z51" s="43">
        <v>1</v>
      </c>
      <c r="AA51" s="43">
        <v>20</v>
      </c>
      <c r="AB51" s="43">
        <v>1</v>
      </c>
      <c r="AC51" s="42">
        <f>IF(AA51=0," ",(VLOOKUP(AA51,PROTOKOL!$A$1:$E$29,2,FALSE))*AB51)</f>
        <v>0</v>
      </c>
      <c r="AD51" s="175">
        <f t="shared" si="2"/>
        <v>1</v>
      </c>
      <c r="AE51" s="212" t="e">
        <f>IF(AA51=0," ",VLOOKUP(AA51,PROTOKOL!$A:$E,5,FALSE))</f>
        <v>#DIV/0!</v>
      </c>
      <c r="AF51" s="176" t="s">
        <v>142</v>
      </c>
      <c r="AG51" s="177" t="e">
        <f>IF(AA51=0," ",(AE51*AD51))/7.5*1</f>
        <v>#DIV/0!</v>
      </c>
      <c r="AH51" s="217" t="str">
        <f>IF(AJ51=0," ",VLOOKUP(AJ51,PROTOKOL!$A:$F,6,FALSE))</f>
        <v xml:space="preserve"> </v>
      </c>
      <c r="AI51" s="43"/>
      <c r="AJ51" s="43"/>
      <c r="AK51" s="43"/>
      <c r="AL51" s="91" t="str">
        <f>IF(AJ51=0," ",(VLOOKUP(AJ51,PROTOKOL!$A$1:$E$29,2,FALSE))*AK51)</f>
        <v xml:space="preserve"> </v>
      </c>
      <c r="AM51" s="175" t="str">
        <f t="shared" si="3"/>
        <v xml:space="preserve"> </v>
      </c>
      <c r="AN51" s="176" t="str">
        <f>IF(AJ51=0," ",VLOOKUP(AJ51,PROTOKOL!$A:$E,5,FALSE))</f>
        <v xml:space="preserve"> </v>
      </c>
      <c r="AO51" s="212" t="str">
        <f t="shared" si="180"/>
        <v xml:space="preserve"> </v>
      </c>
      <c r="AP51" s="176">
        <f t="shared" si="65"/>
        <v>0</v>
      </c>
      <c r="AQ51" s="177" t="str">
        <f t="shared" si="66"/>
        <v xml:space="preserve"> </v>
      </c>
      <c r="AS51" s="173">
        <v>10</v>
      </c>
      <c r="AT51" s="229"/>
      <c r="AU51" s="174" t="str">
        <f>IF(AW51=0," ",VLOOKUP(AW51,PROTOKOL!$A:$F,6,FALSE))</f>
        <v>ÜRÜN KONTROL</v>
      </c>
      <c r="AV51" s="43">
        <v>1</v>
      </c>
      <c r="AW51" s="43">
        <v>20</v>
      </c>
      <c r="AX51" s="43">
        <v>1.5</v>
      </c>
      <c r="AY51" s="42">
        <f>IF(AW51=0," ",(VLOOKUP(AW51,PROTOKOL!$A$1:$E$29,2,FALSE))*AX51)</f>
        <v>0</v>
      </c>
      <c r="AZ51" s="175">
        <f t="shared" si="4"/>
        <v>1</v>
      </c>
      <c r="BA51" s="212" t="e">
        <f>IF(AW51=0," ",VLOOKUP(AW51,PROTOKOL!$A:$E,5,FALSE))</f>
        <v>#DIV/0!</v>
      </c>
      <c r="BB51" s="176" t="s">
        <v>142</v>
      </c>
      <c r="BC51" s="177" t="e">
        <f>IF(AW51=0," ",(BA51*AZ51))/7.5*1.5</f>
        <v>#DIV/0!</v>
      </c>
      <c r="BD51" s="217" t="str">
        <f>IF(BF51=0," ",VLOOKUP(BF51,PROTOKOL!$A:$F,6,FALSE))</f>
        <v xml:space="preserve"> </v>
      </c>
      <c r="BE51" s="43"/>
      <c r="BF51" s="43"/>
      <c r="BG51" s="43"/>
      <c r="BH51" s="91" t="str">
        <f>IF(BF51=0," ",(VLOOKUP(BF51,PROTOKOL!$A$1:$E$29,2,FALSE))*BG51)</f>
        <v xml:space="preserve"> </v>
      </c>
      <c r="BI51" s="175" t="str">
        <f t="shared" si="5"/>
        <v xml:space="preserve"> </v>
      </c>
      <c r="BJ51" s="176" t="str">
        <f>IF(BF51=0," ",VLOOKUP(BF51,PROTOKOL!$A:$E,5,FALSE))</f>
        <v xml:space="preserve"> </v>
      </c>
      <c r="BK51" s="212" t="str">
        <f t="shared" si="181"/>
        <v xml:space="preserve"> </v>
      </c>
      <c r="BL51" s="176">
        <f t="shared" si="67"/>
        <v>0</v>
      </c>
      <c r="BM51" s="177" t="str">
        <f t="shared" si="68"/>
        <v xml:space="preserve"> </v>
      </c>
      <c r="BO51" s="173">
        <v>10</v>
      </c>
      <c r="BP51" s="229"/>
      <c r="BQ51" s="174" t="str">
        <f>IF(BS51=0," ",VLOOKUP(BS51,PROTOKOL!$A:$F,6,FALSE))</f>
        <v>ÜRÜN KONTROL</v>
      </c>
      <c r="BR51" s="43">
        <v>1</v>
      </c>
      <c r="BS51" s="43">
        <v>20</v>
      </c>
      <c r="BT51" s="43">
        <v>2</v>
      </c>
      <c r="BU51" s="42">
        <f>IF(BS51=0," ",(VLOOKUP(BS51,PROTOKOL!$A$1:$E$29,2,FALSE))*BT51)</f>
        <v>0</v>
      </c>
      <c r="BV51" s="175">
        <f t="shared" si="6"/>
        <v>1</v>
      </c>
      <c r="BW51" s="212" t="e">
        <f>IF(BS51=0," ",VLOOKUP(BS51,PROTOKOL!$A:$E,5,FALSE))</f>
        <v>#DIV/0!</v>
      </c>
      <c r="BX51" s="176" t="s">
        <v>142</v>
      </c>
      <c r="BY51" s="177" t="e">
        <f>IF(BS51=0," ",(BW51*BV51))/7.5*2</f>
        <v>#DIV/0!</v>
      </c>
      <c r="BZ51" s="217" t="str">
        <f>IF(CB51=0," ",VLOOKUP(CB51,PROTOKOL!$A:$F,6,FALSE))</f>
        <v xml:space="preserve"> </v>
      </c>
      <c r="CA51" s="43"/>
      <c r="CB51" s="43"/>
      <c r="CC51" s="43"/>
      <c r="CD51" s="91" t="str">
        <f>IF(CB51=0," ",(VLOOKUP(CB51,PROTOKOL!$A$1:$E$29,2,FALSE))*CC51)</f>
        <v xml:space="preserve"> </v>
      </c>
      <c r="CE51" s="175" t="str">
        <f t="shared" si="7"/>
        <v xml:space="preserve"> </v>
      </c>
      <c r="CF51" s="176" t="str">
        <f>IF(CB51=0," ",VLOOKUP(CB51,PROTOKOL!$A:$E,5,FALSE))</f>
        <v xml:space="preserve"> </v>
      </c>
      <c r="CG51" s="212" t="str">
        <f t="shared" si="207"/>
        <v xml:space="preserve"> </v>
      </c>
      <c r="CH51" s="176">
        <f t="shared" si="70"/>
        <v>0</v>
      </c>
      <c r="CI51" s="177" t="str">
        <f t="shared" si="71"/>
        <v xml:space="preserve"> </v>
      </c>
      <c r="CK51" s="173">
        <v>10</v>
      </c>
      <c r="CL51" s="229"/>
      <c r="CM51" s="174" t="str">
        <f>IF(CO51=0," ",VLOOKUP(CO51,PROTOKOL!$A:$F,6,FALSE))</f>
        <v xml:space="preserve"> </v>
      </c>
      <c r="CN51" s="43"/>
      <c r="CO51" s="43"/>
      <c r="CP51" s="43"/>
      <c r="CQ51" s="42" t="str">
        <f>IF(CO51=0," ",(VLOOKUP(CO51,PROTOKOL!$A$1:$E$29,2,FALSE))*CP51)</f>
        <v xml:space="preserve"> </v>
      </c>
      <c r="CR51" s="175" t="str">
        <f t="shared" si="8"/>
        <v xml:space="preserve"> </v>
      </c>
      <c r="CS51" s="212" t="str">
        <f>IF(CO51=0," ",VLOOKUP(CO51,PROTOKOL!$A:$E,5,FALSE))</f>
        <v xml:space="preserve"> </v>
      </c>
      <c r="CT51" s="176" t="s">
        <v>142</v>
      </c>
      <c r="CU51" s="177" t="str">
        <f t="shared" si="171"/>
        <v xml:space="preserve"> </v>
      </c>
      <c r="CV51" s="217" t="str">
        <f>IF(CX51=0," ",VLOOKUP(CX51,PROTOKOL!$A:$F,6,FALSE))</f>
        <v xml:space="preserve"> </v>
      </c>
      <c r="CW51" s="43"/>
      <c r="CX51" s="43"/>
      <c r="CY51" s="43"/>
      <c r="CZ51" s="91" t="str">
        <f>IF(CX51=0," ",(VLOOKUP(CX51,PROTOKOL!$A$1:$E$29,2,FALSE))*CY51)</f>
        <v xml:space="preserve"> </v>
      </c>
      <c r="DA51" s="175" t="str">
        <f t="shared" si="9"/>
        <v xml:space="preserve"> </v>
      </c>
      <c r="DB51" s="176" t="str">
        <f>IF(CX51=0," ",VLOOKUP(CX51,PROTOKOL!$A:$E,5,FALSE))</f>
        <v xml:space="preserve"> </v>
      </c>
      <c r="DC51" s="212" t="str">
        <f t="shared" si="182"/>
        <v xml:space="preserve"> </v>
      </c>
      <c r="DD51" s="176">
        <f t="shared" si="73"/>
        <v>0</v>
      </c>
      <c r="DE51" s="177" t="str">
        <f t="shared" si="74"/>
        <v xml:space="preserve"> </v>
      </c>
      <c r="DG51" s="173">
        <v>10</v>
      </c>
      <c r="DH51" s="229"/>
      <c r="DI51" s="174" t="str">
        <f>IF(DK51=0," ",VLOOKUP(DK51,PROTOKOL!$A:$F,6,FALSE))</f>
        <v xml:space="preserve"> </v>
      </c>
      <c r="DJ51" s="43"/>
      <c r="DK51" s="43"/>
      <c r="DL51" s="43"/>
      <c r="DM51" s="42" t="str">
        <f>IF(DK51=0," ",(VLOOKUP(DK51,PROTOKOL!$A$1:$E$29,2,FALSE))*DL51)</f>
        <v xml:space="preserve"> </v>
      </c>
      <c r="DN51" s="175" t="str">
        <f t="shared" si="10"/>
        <v xml:space="preserve"> </v>
      </c>
      <c r="DO51" s="212" t="str">
        <f>IF(DK51=0," ",VLOOKUP(DK51,PROTOKOL!$A:$E,5,FALSE))</f>
        <v xml:space="preserve"> </v>
      </c>
      <c r="DP51" s="176" t="s">
        <v>142</v>
      </c>
      <c r="DQ51" s="177" t="str">
        <f t="shared" si="75"/>
        <v xml:space="preserve"> </v>
      </c>
      <c r="DR51" s="217" t="str">
        <f>IF(DT51=0," ",VLOOKUP(DT51,PROTOKOL!$A:$F,6,FALSE))</f>
        <v xml:space="preserve"> </v>
      </c>
      <c r="DS51" s="43"/>
      <c r="DT51" s="43"/>
      <c r="DU51" s="43"/>
      <c r="DV51" s="91" t="str">
        <f>IF(DT51=0," ",(VLOOKUP(DT51,PROTOKOL!$A$1:$E$29,2,FALSE))*DU51)</f>
        <v xml:space="preserve"> </v>
      </c>
      <c r="DW51" s="175" t="str">
        <f t="shared" si="11"/>
        <v xml:space="preserve"> </v>
      </c>
      <c r="DX51" s="176" t="str">
        <f>IF(DT51=0," ",VLOOKUP(DT51,PROTOKOL!$A:$E,5,FALSE))</f>
        <v xml:space="preserve"> </v>
      </c>
      <c r="DY51" s="212" t="str">
        <f t="shared" si="183"/>
        <v xml:space="preserve"> </v>
      </c>
      <c r="DZ51" s="176">
        <f t="shared" si="77"/>
        <v>0</v>
      </c>
      <c r="EA51" s="177" t="str">
        <f t="shared" si="78"/>
        <v xml:space="preserve"> </v>
      </c>
      <c r="EC51" s="173">
        <v>10</v>
      </c>
      <c r="ED51" s="229"/>
      <c r="EE51" s="174" t="str">
        <f>IF(EG51=0," ",VLOOKUP(EG51,PROTOKOL!$A:$F,6,FALSE))</f>
        <v xml:space="preserve"> </v>
      </c>
      <c r="EF51" s="43"/>
      <c r="EG51" s="43"/>
      <c r="EH51" s="43"/>
      <c r="EI51" s="42" t="str">
        <f>IF(EG51=0," ",(VLOOKUP(EG51,PROTOKOL!$A$1:$E$29,2,FALSE))*EH51)</f>
        <v xml:space="preserve"> </v>
      </c>
      <c r="EJ51" s="175" t="str">
        <f t="shared" si="12"/>
        <v xml:space="preserve"> </v>
      </c>
      <c r="EK51" s="212" t="str">
        <f>IF(EG51=0," ",VLOOKUP(EG51,PROTOKOL!$A:$E,5,FALSE))</f>
        <v xml:space="preserve"> </v>
      </c>
      <c r="EL51" s="176" t="s">
        <v>142</v>
      </c>
      <c r="EM51" s="177" t="str">
        <f t="shared" si="79"/>
        <v xml:space="preserve"> </v>
      </c>
      <c r="EN51" s="217" t="str">
        <f>IF(EP51=0," ",VLOOKUP(EP51,PROTOKOL!$A:$F,6,FALSE))</f>
        <v xml:space="preserve"> </v>
      </c>
      <c r="EO51" s="43"/>
      <c r="EP51" s="43"/>
      <c r="EQ51" s="43"/>
      <c r="ER51" s="91" t="str">
        <f>IF(EP51=0," ",(VLOOKUP(EP51,PROTOKOL!$A$1:$E$29,2,FALSE))*EQ51)</f>
        <v xml:space="preserve"> </v>
      </c>
      <c r="ES51" s="175" t="str">
        <f t="shared" si="13"/>
        <v xml:space="preserve"> </v>
      </c>
      <c r="ET51" s="176" t="str">
        <f>IF(EP51=0," ",VLOOKUP(EP51,PROTOKOL!$A:$E,5,FALSE))</f>
        <v xml:space="preserve"> </v>
      </c>
      <c r="EU51" s="212" t="str">
        <f t="shared" si="184"/>
        <v xml:space="preserve"> </v>
      </c>
      <c r="EV51" s="176">
        <f t="shared" si="81"/>
        <v>0</v>
      </c>
      <c r="EW51" s="177" t="str">
        <f t="shared" si="82"/>
        <v xml:space="preserve"> </v>
      </c>
      <c r="EY51" s="173">
        <v>10</v>
      </c>
      <c r="EZ51" s="229"/>
      <c r="FA51" s="174" t="str">
        <f>IF(FC51=0," ",VLOOKUP(FC51,PROTOKOL!$A:$F,6,FALSE))</f>
        <v xml:space="preserve"> </v>
      </c>
      <c r="FB51" s="43"/>
      <c r="FC51" s="43"/>
      <c r="FD51" s="43"/>
      <c r="FE51" s="42" t="str">
        <f>IF(FC51=0," ",(VLOOKUP(FC51,PROTOKOL!$A$1:$E$29,2,FALSE))*FD51)</f>
        <v xml:space="preserve"> </v>
      </c>
      <c r="FF51" s="175" t="str">
        <f t="shared" si="14"/>
        <v xml:space="preserve"> </v>
      </c>
      <c r="FG51" s="212" t="str">
        <f>IF(FC51=0," ",VLOOKUP(FC51,PROTOKOL!$A:$E,5,FALSE))</f>
        <v xml:space="preserve"> </v>
      </c>
      <c r="FH51" s="176" t="s">
        <v>142</v>
      </c>
      <c r="FI51" s="177" t="str">
        <f t="shared" si="83"/>
        <v xml:space="preserve"> </v>
      </c>
      <c r="FJ51" s="217" t="str">
        <f>IF(FL51=0," ",VLOOKUP(FL51,PROTOKOL!$A:$F,6,FALSE))</f>
        <v xml:space="preserve"> </v>
      </c>
      <c r="FK51" s="43"/>
      <c r="FL51" s="43"/>
      <c r="FM51" s="43"/>
      <c r="FN51" s="91" t="str">
        <f>IF(FL51=0," ",(VLOOKUP(FL51,PROTOKOL!$A$1:$E$29,2,FALSE))*FM51)</f>
        <v xml:space="preserve"> </v>
      </c>
      <c r="FO51" s="175" t="str">
        <f t="shared" si="15"/>
        <v xml:space="preserve"> </v>
      </c>
      <c r="FP51" s="176" t="str">
        <f>IF(FL51=0," ",VLOOKUP(FL51,PROTOKOL!$A:$E,5,FALSE))</f>
        <v xml:space="preserve"> </v>
      </c>
      <c r="FQ51" s="212" t="str">
        <f t="shared" si="185"/>
        <v xml:space="preserve"> </v>
      </c>
      <c r="FR51" s="176">
        <f t="shared" si="85"/>
        <v>0</v>
      </c>
      <c r="FS51" s="177" t="str">
        <f t="shared" si="86"/>
        <v xml:space="preserve"> </v>
      </c>
      <c r="FU51" s="173">
        <v>10</v>
      </c>
      <c r="FV51" s="229"/>
      <c r="FW51" s="174" t="str">
        <f>IF(FY51=0," ",VLOOKUP(FY51,PROTOKOL!$A:$F,6,FALSE))</f>
        <v xml:space="preserve"> </v>
      </c>
      <c r="FX51" s="43"/>
      <c r="FY51" s="43"/>
      <c r="FZ51" s="43"/>
      <c r="GA51" s="42" t="str">
        <f>IF(FY51=0," ",(VLOOKUP(FY51,PROTOKOL!$A$1:$E$29,2,FALSE))*FZ51)</f>
        <v xml:space="preserve"> </v>
      </c>
      <c r="GB51" s="175" t="str">
        <f t="shared" si="16"/>
        <v xml:space="preserve"> </v>
      </c>
      <c r="GC51" s="212" t="str">
        <f>IF(FY51=0," ",VLOOKUP(FY51,PROTOKOL!$A:$E,5,FALSE))</f>
        <v xml:space="preserve"> </v>
      </c>
      <c r="GD51" s="176" t="s">
        <v>142</v>
      </c>
      <c r="GE51" s="177" t="str">
        <f t="shared" si="87"/>
        <v xml:space="preserve"> </v>
      </c>
      <c r="GF51" s="217" t="str">
        <f>IF(GH51=0," ",VLOOKUP(GH51,PROTOKOL!$A:$F,6,FALSE))</f>
        <v xml:space="preserve"> </v>
      </c>
      <c r="GG51" s="43"/>
      <c r="GH51" s="43"/>
      <c r="GI51" s="43"/>
      <c r="GJ51" s="91" t="str">
        <f>IF(GH51=0," ",(VLOOKUP(GH51,PROTOKOL!$A$1:$E$29,2,FALSE))*GI51)</f>
        <v xml:space="preserve"> </v>
      </c>
      <c r="GK51" s="175" t="str">
        <f t="shared" si="17"/>
        <v xml:space="preserve"> </v>
      </c>
      <c r="GL51" s="176" t="str">
        <f>IF(GH51=0," ",VLOOKUP(GH51,PROTOKOL!$A:$E,5,FALSE))</f>
        <v xml:space="preserve"> </v>
      </c>
      <c r="GM51" s="212" t="str">
        <f t="shared" si="186"/>
        <v xml:space="preserve"> </v>
      </c>
      <c r="GN51" s="176">
        <f t="shared" si="89"/>
        <v>0</v>
      </c>
      <c r="GO51" s="177" t="str">
        <f t="shared" si="90"/>
        <v xml:space="preserve"> </v>
      </c>
      <c r="GQ51" s="173">
        <v>10</v>
      </c>
      <c r="GR51" s="229"/>
      <c r="GS51" s="174" t="str">
        <f>IF(GU51=0," ",VLOOKUP(GU51,PROTOKOL!$A:$F,6,FALSE))</f>
        <v>TAH.BORU MONTAJ</v>
      </c>
      <c r="GT51" s="43">
        <v>30</v>
      </c>
      <c r="GU51" s="43">
        <v>3</v>
      </c>
      <c r="GV51" s="43">
        <v>1.5</v>
      </c>
      <c r="GW51" s="42">
        <f>IF(GU51=0," ",(VLOOKUP(GU51,PROTOKOL!$A$1:$E$29,2,FALSE))*GV51)</f>
        <v>19.600000000000001</v>
      </c>
      <c r="GX51" s="175">
        <f t="shared" si="18"/>
        <v>10.399999999999999</v>
      </c>
      <c r="GY51" s="212">
        <f>IF(GU51=0," ",VLOOKUP(GU51,PROTOKOL!$A:$E,5,FALSE))</f>
        <v>0.69150084134615386</v>
      </c>
      <c r="GZ51" s="176" t="s">
        <v>142</v>
      </c>
      <c r="HA51" s="177">
        <f t="shared" si="91"/>
        <v>7.1916087499999994</v>
      </c>
      <c r="HB51" s="217" t="str">
        <f>IF(HD51=0," ",VLOOKUP(HD51,PROTOKOL!$A:$F,6,FALSE))</f>
        <v xml:space="preserve"> </v>
      </c>
      <c r="HC51" s="43"/>
      <c r="HD51" s="43"/>
      <c r="HE51" s="43"/>
      <c r="HF51" s="91" t="str">
        <f>IF(HD51=0," ",(VLOOKUP(HD51,PROTOKOL!$A$1:$E$29,2,FALSE))*HE51)</f>
        <v xml:space="preserve"> </v>
      </c>
      <c r="HG51" s="175" t="str">
        <f t="shared" si="19"/>
        <v xml:space="preserve"> </v>
      </c>
      <c r="HH51" s="176" t="str">
        <f>IF(HD51=0," ",VLOOKUP(HD51,PROTOKOL!$A:$E,5,FALSE))</f>
        <v xml:space="preserve"> </v>
      </c>
      <c r="HI51" s="212" t="str">
        <f t="shared" si="187"/>
        <v xml:space="preserve"> </v>
      </c>
      <c r="HJ51" s="176">
        <f t="shared" si="92"/>
        <v>0</v>
      </c>
      <c r="HK51" s="177" t="str">
        <f t="shared" si="93"/>
        <v xml:space="preserve"> </v>
      </c>
      <c r="HM51" s="173">
        <v>10</v>
      </c>
      <c r="HN51" s="229"/>
      <c r="HO51" s="174" t="str">
        <f>IF(HQ51=0," ",VLOOKUP(HQ51,PROTOKOL!$A:$F,6,FALSE))</f>
        <v>PERDE KESME SULU SİST.</v>
      </c>
      <c r="HP51" s="43">
        <v>97</v>
      </c>
      <c r="HQ51" s="43">
        <v>8</v>
      </c>
      <c r="HR51" s="43">
        <v>4.5</v>
      </c>
      <c r="HS51" s="42">
        <f>IF(HQ51=0," ",(VLOOKUP(HQ51,PROTOKOL!$A$1:$E$29,2,FALSE))*HR51)</f>
        <v>58.8</v>
      </c>
      <c r="HT51" s="175">
        <f t="shared" si="20"/>
        <v>38.200000000000003</v>
      </c>
      <c r="HU51" s="212">
        <f>IF(HQ51=0," ",VLOOKUP(HQ51,PROTOKOL!$A:$E,5,FALSE))</f>
        <v>0.69150084134615386</v>
      </c>
      <c r="HV51" s="176" t="s">
        <v>142</v>
      </c>
      <c r="HW51" s="177">
        <f t="shared" si="94"/>
        <v>26.415332139423079</v>
      </c>
      <c r="HX51" s="217" t="str">
        <f>IF(HZ51=0," ",VLOOKUP(HZ51,PROTOKOL!$A:$F,6,FALSE))</f>
        <v xml:space="preserve"> </v>
      </c>
      <c r="HY51" s="43"/>
      <c r="HZ51" s="43"/>
      <c r="IA51" s="43"/>
      <c r="IB51" s="91" t="str">
        <f>IF(HZ51=0," ",(VLOOKUP(HZ51,PROTOKOL!$A$1:$E$29,2,FALSE))*IA51)</f>
        <v xml:space="preserve"> </v>
      </c>
      <c r="IC51" s="175" t="str">
        <f t="shared" si="21"/>
        <v xml:space="preserve"> </v>
      </c>
      <c r="ID51" s="176" t="str">
        <f>IF(HZ51=0," ",VLOOKUP(HZ51,PROTOKOL!$A:$E,5,FALSE))</f>
        <v xml:space="preserve"> </v>
      </c>
      <c r="IE51" s="212" t="str">
        <f t="shared" si="208"/>
        <v xml:space="preserve"> </v>
      </c>
      <c r="IF51" s="176">
        <f t="shared" si="96"/>
        <v>0</v>
      </c>
      <c r="IG51" s="177" t="str">
        <f t="shared" si="97"/>
        <v xml:space="preserve"> </v>
      </c>
      <c r="II51" s="173">
        <v>10</v>
      </c>
      <c r="IJ51" s="229"/>
      <c r="IK51" s="174" t="str">
        <f>IF(IM51=0," ",VLOOKUP(IM51,PROTOKOL!$A:$F,6,FALSE))</f>
        <v>ÜRÜN KONTROL</v>
      </c>
      <c r="IL51" s="43">
        <v>30</v>
      </c>
      <c r="IM51" s="43">
        <v>20</v>
      </c>
      <c r="IN51" s="43">
        <v>1</v>
      </c>
      <c r="IO51" s="42">
        <f>IF(IM51=0," ",(VLOOKUP(IM51,PROTOKOL!$A$1:$E$29,2,FALSE))*IN51)</f>
        <v>0</v>
      </c>
      <c r="IP51" s="175">
        <f t="shared" si="22"/>
        <v>30</v>
      </c>
      <c r="IQ51" s="212" t="e">
        <f>IF(IM51=0," ",VLOOKUP(IM51,PROTOKOL!$A:$E,5,FALSE))</f>
        <v>#DIV/0!</v>
      </c>
      <c r="IR51" s="176" t="s">
        <v>142</v>
      </c>
      <c r="IS51" s="177" t="e">
        <f t="shared" si="98"/>
        <v>#DIV/0!</v>
      </c>
      <c r="IT51" s="217" t="str">
        <f>IF(IV51=0," ",VLOOKUP(IV51,PROTOKOL!$A:$F,6,FALSE))</f>
        <v xml:space="preserve"> </v>
      </c>
      <c r="IU51" s="43"/>
      <c r="IV51" s="43"/>
      <c r="IW51" s="43"/>
      <c r="IX51" s="91" t="str">
        <f>IF(IV51=0," ",(VLOOKUP(IV51,PROTOKOL!$A$1:$E$29,2,FALSE))*IW51)</f>
        <v xml:space="preserve"> </v>
      </c>
      <c r="IY51" s="175" t="str">
        <f t="shared" si="23"/>
        <v xml:space="preserve"> </v>
      </c>
      <c r="IZ51" s="176" t="str">
        <f>IF(IV51=0," ",VLOOKUP(IV51,PROTOKOL!$A:$E,5,FALSE))</f>
        <v xml:space="preserve"> </v>
      </c>
      <c r="JA51" s="212" t="str">
        <f t="shared" si="188"/>
        <v xml:space="preserve"> </v>
      </c>
      <c r="JB51" s="176">
        <f t="shared" si="100"/>
        <v>0</v>
      </c>
      <c r="JC51" s="177" t="str">
        <f t="shared" si="101"/>
        <v xml:space="preserve"> </v>
      </c>
      <c r="JE51" s="173">
        <v>10</v>
      </c>
      <c r="JF51" s="229"/>
      <c r="JG51" s="174" t="str">
        <f>IF(JI51=0," ",VLOOKUP(JI51,PROTOKOL!$A:$F,6,FALSE))</f>
        <v xml:space="preserve"> </v>
      </c>
      <c r="JH51" s="43"/>
      <c r="JI51" s="43"/>
      <c r="JJ51" s="43"/>
      <c r="JK51" s="42" t="str">
        <f>IF(JI51=0," ",(VLOOKUP(JI51,PROTOKOL!$A$1:$E$29,2,FALSE))*JJ51)</f>
        <v xml:space="preserve"> </v>
      </c>
      <c r="JL51" s="175" t="str">
        <f t="shared" si="24"/>
        <v xml:space="preserve"> </v>
      </c>
      <c r="JM51" s="212" t="str">
        <f>IF(JI51=0," ",VLOOKUP(JI51,PROTOKOL!$A:$E,5,FALSE))</f>
        <v xml:space="preserve"> </v>
      </c>
      <c r="JN51" s="176" t="s">
        <v>142</v>
      </c>
      <c r="JO51" s="177" t="str">
        <f t="shared" si="102"/>
        <v xml:space="preserve"> </v>
      </c>
      <c r="JP51" s="217" t="str">
        <f>IF(JR51=0," ",VLOOKUP(JR51,PROTOKOL!$A:$F,6,FALSE))</f>
        <v xml:space="preserve"> </v>
      </c>
      <c r="JQ51" s="43"/>
      <c r="JR51" s="43"/>
      <c r="JS51" s="43"/>
      <c r="JT51" s="91" t="str">
        <f>IF(JR51=0," ",(VLOOKUP(JR51,PROTOKOL!$A$1:$E$29,2,FALSE))*JS51)</f>
        <v xml:space="preserve"> </v>
      </c>
      <c r="JU51" s="175" t="str">
        <f t="shared" si="25"/>
        <v xml:space="preserve"> </v>
      </c>
      <c r="JV51" s="176" t="str">
        <f>IF(JR51=0," ",VLOOKUP(JR51,PROTOKOL!$A:$E,5,FALSE))</f>
        <v xml:space="preserve"> </v>
      </c>
      <c r="JW51" s="212" t="str">
        <f t="shared" si="189"/>
        <v xml:space="preserve"> </v>
      </c>
      <c r="JX51" s="176">
        <f t="shared" si="104"/>
        <v>0</v>
      </c>
      <c r="JY51" s="177" t="str">
        <f t="shared" si="105"/>
        <v xml:space="preserve"> </v>
      </c>
      <c r="KA51" s="173">
        <v>10</v>
      </c>
      <c r="KB51" s="229"/>
      <c r="KC51" s="174" t="str">
        <f>IF(KE51=0," ",VLOOKUP(KE51,PROTOKOL!$A:$F,6,FALSE))</f>
        <v xml:space="preserve"> </v>
      </c>
      <c r="KD51" s="43"/>
      <c r="KE51" s="43"/>
      <c r="KF51" s="43"/>
      <c r="KG51" s="42" t="str">
        <f>IF(KE51=0," ",(VLOOKUP(KE51,PROTOKOL!$A$1:$E$29,2,FALSE))*KF51)</f>
        <v xml:space="preserve"> </v>
      </c>
      <c r="KH51" s="175" t="str">
        <f t="shared" si="26"/>
        <v xml:space="preserve"> </v>
      </c>
      <c r="KI51" s="212" t="str">
        <f>IF(KE51=0," ",VLOOKUP(KE51,PROTOKOL!$A:$E,5,FALSE))</f>
        <v xml:space="preserve"> </v>
      </c>
      <c r="KJ51" s="176" t="s">
        <v>142</v>
      </c>
      <c r="KK51" s="177" t="str">
        <f t="shared" si="173"/>
        <v xml:space="preserve"> </v>
      </c>
      <c r="KL51" s="217" t="str">
        <f>IF(KN51=0," ",VLOOKUP(KN51,PROTOKOL!$A:$F,6,FALSE))</f>
        <v xml:space="preserve"> </v>
      </c>
      <c r="KM51" s="43"/>
      <c r="KN51" s="43"/>
      <c r="KO51" s="43"/>
      <c r="KP51" s="91" t="str">
        <f>IF(KN51=0," ",(VLOOKUP(KN51,PROTOKOL!$A$1:$E$29,2,FALSE))*KO51)</f>
        <v xml:space="preserve"> </v>
      </c>
      <c r="KQ51" s="175" t="str">
        <f t="shared" si="27"/>
        <v xml:space="preserve"> </v>
      </c>
      <c r="KR51" s="176" t="str">
        <f>IF(KN51=0," ",VLOOKUP(KN51,PROTOKOL!$A:$E,5,FALSE))</f>
        <v xml:space="preserve"> </v>
      </c>
      <c r="KS51" s="212" t="str">
        <f t="shared" si="190"/>
        <v xml:space="preserve"> </v>
      </c>
      <c r="KT51" s="176">
        <f t="shared" si="106"/>
        <v>0</v>
      </c>
      <c r="KU51" s="177" t="str">
        <f t="shared" si="107"/>
        <v xml:space="preserve"> </v>
      </c>
      <c r="KW51" s="173">
        <v>10</v>
      </c>
      <c r="KX51" s="229"/>
      <c r="KY51" s="174" t="str">
        <f>IF(LA51=0," ",VLOOKUP(LA51,PROTOKOL!$A:$F,6,FALSE))</f>
        <v xml:space="preserve"> </v>
      </c>
      <c r="KZ51" s="43"/>
      <c r="LA51" s="43"/>
      <c r="LB51" s="43"/>
      <c r="LC51" s="42" t="str">
        <f>IF(LA51=0," ",(VLOOKUP(LA51,PROTOKOL!$A$1:$E$29,2,FALSE))*LB51)</f>
        <v xml:space="preserve"> </v>
      </c>
      <c r="LD51" s="175" t="str">
        <f t="shared" si="28"/>
        <v xml:space="preserve"> </v>
      </c>
      <c r="LE51" s="212" t="str">
        <f>IF(LA51=0," ",VLOOKUP(LA51,PROTOKOL!$A:$E,5,FALSE))</f>
        <v xml:space="preserve"> </v>
      </c>
      <c r="LF51" s="176" t="s">
        <v>142</v>
      </c>
      <c r="LG51" s="177" t="str">
        <f t="shared" si="108"/>
        <v xml:space="preserve"> </v>
      </c>
      <c r="LH51" s="217" t="str">
        <f>IF(LJ51=0," ",VLOOKUP(LJ51,PROTOKOL!$A:$F,6,FALSE))</f>
        <v xml:space="preserve"> </v>
      </c>
      <c r="LI51" s="43"/>
      <c r="LJ51" s="43"/>
      <c r="LK51" s="43"/>
      <c r="LL51" s="91" t="str">
        <f>IF(LJ51=0," ",(VLOOKUP(LJ51,PROTOKOL!$A$1:$E$29,2,FALSE))*LK51)</f>
        <v xml:space="preserve"> </v>
      </c>
      <c r="LM51" s="175" t="str">
        <f t="shared" si="29"/>
        <v xml:space="preserve"> </v>
      </c>
      <c r="LN51" s="176" t="str">
        <f>IF(LJ51=0," ",VLOOKUP(LJ51,PROTOKOL!$A:$E,5,FALSE))</f>
        <v xml:space="preserve"> </v>
      </c>
      <c r="LO51" s="212" t="str">
        <f t="shared" si="191"/>
        <v xml:space="preserve"> </v>
      </c>
      <c r="LP51" s="176">
        <f t="shared" si="110"/>
        <v>0</v>
      </c>
      <c r="LQ51" s="177" t="str">
        <f t="shared" si="111"/>
        <v xml:space="preserve"> </v>
      </c>
      <c r="LS51" s="173">
        <v>10</v>
      </c>
      <c r="LT51" s="229"/>
      <c r="LU51" s="174" t="str">
        <f>IF(LW51=0," ",VLOOKUP(LW51,PROTOKOL!$A:$F,6,FALSE))</f>
        <v>ÜRÜN KONTROL</v>
      </c>
      <c r="LV51" s="43">
        <v>1</v>
      </c>
      <c r="LW51" s="43">
        <v>20</v>
      </c>
      <c r="LX51" s="43">
        <v>5</v>
      </c>
      <c r="LY51" s="42">
        <f>IF(LW51=0," ",(VLOOKUP(LW51,PROTOKOL!$A$1:$E$29,2,FALSE))*LX51)</f>
        <v>0</v>
      </c>
      <c r="LZ51" s="175">
        <f t="shared" si="30"/>
        <v>1</v>
      </c>
      <c r="MA51" s="212" t="e">
        <f>IF(LW51=0," ",VLOOKUP(LW51,PROTOKOL!$A:$E,5,FALSE))</f>
        <v>#DIV/0!</v>
      </c>
      <c r="MB51" s="176" t="s">
        <v>142</v>
      </c>
      <c r="MC51" s="177" t="e">
        <f>IF(LW51=0," ",(MA51*LZ51))/7.5*5</f>
        <v>#DIV/0!</v>
      </c>
      <c r="MD51" s="217" t="str">
        <f>IF(MF51=0," ",VLOOKUP(MF51,PROTOKOL!$A:$F,6,FALSE))</f>
        <v xml:space="preserve"> </v>
      </c>
      <c r="ME51" s="43"/>
      <c r="MF51" s="43"/>
      <c r="MG51" s="43"/>
      <c r="MH51" s="91" t="str">
        <f>IF(MF51=0," ",(VLOOKUP(MF51,PROTOKOL!$A$1:$E$29,2,FALSE))*MG51)</f>
        <v xml:space="preserve"> </v>
      </c>
      <c r="MI51" s="175" t="str">
        <f t="shared" si="31"/>
        <v xml:space="preserve"> </v>
      </c>
      <c r="MJ51" s="176" t="str">
        <f>IF(MF51=0," ",VLOOKUP(MF51,PROTOKOL!$A:$E,5,FALSE))</f>
        <v xml:space="preserve"> </v>
      </c>
      <c r="MK51" s="212" t="str">
        <f t="shared" si="192"/>
        <v xml:space="preserve"> </v>
      </c>
      <c r="ML51" s="176">
        <f t="shared" si="113"/>
        <v>0</v>
      </c>
      <c r="MM51" s="177" t="str">
        <f t="shared" si="114"/>
        <v xml:space="preserve"> </v>
      </c>
      <c r="MO51" s="173">
        <v>10</v>
      </c>
      <c r="MP51" s="229"/>
      <c r="MQ51" s="174" t="str">
        <f>IF(MS51=0," ",VLOOKUP(MS51,PROTOKOL!$A:$F,6,FALSE))</f>
        <v xml:space="preserve"> </v>
      </c>
      <c r="MR51" s="43"/>
      <c r="MS51" s="43"/>
      <c r="MT51" s="43"/>
      <c r="MU51" s="42" t="str">
        <f>IF(MS51=0," ",(VLOOKUP(MS51,PROTOKOL!$A$1:$E$29,2,FALSE))*MT51)</f>
        <v xml:space="preserve"> </v>
      </c>
      <c r="MV51" s="175" t="str">
        <f t="shared" si="32"/>
        <v xml:space="preserve"> </v>
      </c>
      <c r="MW51" s="212" t="str">
        <f>IF(MS51=0," ",VLOOKUP(MS51,PROTOKOL!$A:$E,5,FALSE))</f>
        <v xml:space="preserve"> </v>
      </c>
      <c r="MX51" s="176" t="s">
        <v>142</v>
      </c>
      <c r="MY51" s="177" t="str">
        <f t="shared" si="115"/>
        <v xml:space="preserve"> </v>
      </c>
      <c r="MZ51" s="217" t="str">
        <f>IF(NB51=0," ",VLOOKUP(NB51,PROTOKOL!$A:$F,6,FALSE))</f>
        <v xml:space="preserve"> </v>
      </c>
      <c r="NA51" s="43"/>
      <c r="NB51" s="43"/>
      <c r="NC51" s="43"/>
      <c r="ND51" s="91" t="str">
        <f>IF(NB51=0," ",(VLOOKUP(NB51,PROTOKOL!$A$1:$E$29,2,FALSE))*NC51)</f>
        <v xml:space="preserve"> </v>
      </c>
      <c r="NE51" s="175" t="str">
        <f t="shared" si="33"/>
        <v xml:space="preserve"> </v>
      </c>
      <c r="NF51" s="176" t="str">
        <f>IF(NB51=0," ",VLOOKUP(NB51,PROTOKOL!$A:$E,5,FALSE))</f>
        <v xml:space="preserve"> </v>
      </c>
      <c r="NG51" s="212" t="str">
        <f t="shared" si="193"/>
        <v xml:space="preserve"> </v>
      </c>
      <c r="NH51" s="176">
        <f t="shared" si="117"/>
        <v>0</v>
      </c>
      <c r="NI51" s="177" t="str">
        <f t="shared" si="118"/>
        <v xml:space="preserve"> </v>
      </c>
      <c r="NK51" s="173">
        <v>10</v>
      </c>
      <c r="NL51" s="229"/>
      <c r="NM51" s="174" t="str">
        <f>IF(NO51=0," ",VLOOKUP(NO51,PROTOKOL!$A:$F,6,FALSE))</f>
        <v xml:space="preserve"> </v>
      </c>
      <c r="NN51" s="43"/>
      <c r="NO51" s="43"/>
      <c r="NP51" s="43"/>
      <c r="NQ51" s="42" t="str">
        <f>IF(NO51=0," ",(VLOOKUP(NO51,PROTOKOL!$A$1:$E$29,2,FALSE))*NP51)</f>
        <v xml:space="preserve"> </v>
      </c>
      <c r="NR51" s="175" t="str">
        <f t="shared" si="34"/>
        <v xml:space="preserve"> </v>
      </c>
      <c r="NS51" s="212" t="str">
        <f>IF(NO51=0," ",VLOOKUP(NO51,PROTOKOL!$A:$E,5,FALSE))</f>
        <v xml:space="preserve"> </v>
      </c>
      <c r="NT51" s="176" t="s">
        <v>142</v>
      </c>
      <c r="NU51" s="177" t="str">
        <f t="shared" si="119"/>
        <v xml:space="preserve"> </v>
      </c>
      <c r="NV51" s="217" t="str">
        <f>IF(NX51=0," ",VLOOKUP(NX51,PROTOKOL!$A:$F,6,FALSE))</f>
        <v>KOKU TESTİ</v>
      </c>
      <c r="NW51" s="43">
        <v>1</v>
      </c>
      <c r="NX51" s="43">
        <v>17</v>
      </c>
      <c r="NY51" s="43">
        <v>1</v>
      </c>
      <c r="NZ51" s="91">
        <f>IF(NX51=0," ",(VLOOKUP(NX51,PROTOKOL!$A$1:$E$29,2,FALSE))*NY51)</f>
        <v>0</v>
      </c>
      <c r="OA51" s="175">
        <f t="shared" si="35"/>
        <v>1</v>
      </c>
      <c r="OB51" s="176" t="e">
        <f>IF(NX51=0," ",VLOOKUP(NX51,PROTOKOL!$A:$E,5,FALSE))</f>
        <v>#DIV/0!</v>
      </c>
      <c r="OC51" s="212" t="e">
        <f>IF(NX51=0," ",(OA51*OB51))/7.5*1</f>
        <v>#DIV/0!</v>
      </c>
      <c r="OD51" s="176">
        <f t="shared" si="120"/>
        <v>2</v>
      </c>
      <c r="OE51" s="177" t="e">
        <f t="shared" si="121"/>
        <v>#DIV/0!</v>
      </c>
      <c r="OG51" s="173">
        <v>10</v>
      </c>
      <c r="OH51" s="229"/>
      <c r="OI51" s="174" t="str">
        <f>IF(OK51=0," ",VLOOKUP(OK51,PROTOKOL!$A:$F,6,FALSE))</f>
        <v xml:space="preserve"> </v>
      </c>
      <c r="OJ51" s="43"/>
      <c r="OK51" s="43"/>
      <c r="OL51" s="43"/>
      <c r="OM51" s="42" t="str">
        <f>IF(OK51=0," ",(VLOOKUP(OK51,PROTOKOL!$A$1:$E$29,2,FALSE))*OL51)</f>
        <v xml:space="preserve"> </v>
      </c>
      <c r="ON51" s="175" t="str">
        <f t="shared" si="36"/>
        <v xml:space="preserve"> </v>
      </c>
      <c r="OO51" s="212" t="str">
        <f>IF(OK51=0," ",VLOOKUP(OK51,PROTOKOL!$A:$E,5,FALSE))</f>
        <v xml:space="preserve"> </v>
      </c>
      <c r="OP51" s="176" t="s">
        <v>142</v>
      </c>
      <c r="OQ51" s="177" t="str">
        <f t="shared" si="177"/>
        <v xml:space="preserve"> </v>
      </c>
      <c r="OR51" s="217" t="str">
        <f>IF(OT51=0," ",VLOOKUP(OT51,PROTOKOL!$A:$F,6,FALSE))</f>
        <v xml:space="preserve"> </v>
      </c>
      <c r="OS51" s="43"/>
      <c r="OT51" s="43"/>
      <c r="OU51" s="43"/>
      <c r="OV51" s="91" t="str">
        <f>IF(OT51=0," ",(VLOOKUP(OT51,PROTOKOL!$A$1:$E$29,2,FALSE))*OU51)</f>
        <v xml:space="preserve"> </v>
      </c>
      <c r="OW51" s="175" t="str">
        <f t="shared" si="37"/>
        <v xml:space="preserve"> </v>
      </c>
      <c r="OX51" s="176" t="str">
        <f>IF(OT51=0," ",VLOOKUP(OT51,PROTOKOL!$A:$E,5,FALSE))</f>
        <v xml:space="preserve"> </v>
      </c>
      <c r="OY51" s="212" t="str">
        <f t="shared" si="195"/>
        <v xml:space="preserve"> </v>
      </c>
      <c r="OZ51" s="176">
        <f t="shared" si="123"/>
        <v>0</v>
      </c>
      <c r="PA51" s="177" t="str">
        <f t="shared" si="124"/>
        <v xml:space="preserve"> </v>
      </c>
      <c r="PC51" s="173">
        <v>10</v>
      </c>
      <c r="PD51" s="229"/>
      <c r="PE51" s="174" t="str">
        <f>IF(PG51=0," ",VLOOKUP(PG51,PROTOKOL!$A:$F,6,FALSE))</f>
        <v xml:space="preserve"> </v>
      </c>
      <c r="PF51" s="43"/>
      <c r="PG51" s="43"/>
      <c r="PH51" s="43"/>
      <c r="PI51" s="42" t="str">
        <f>IF(PG51=0," ",(VLOOKUP(PG51,PROTOKOL!$A$1:$E$29,2,FALSE))*PH51)</f>
        <v xml:space="preserve"> </v>
      </c>
      <c r="PJ51" s="175" t="str">
        <f t="shared" si="38"/>
        <v xml:space="preserve"> </v>
      </c>
      <c r="PK51" s="212" t="str">
        <f>IF(PG51=0," ",VLOOKUP(PG51,PROTOKOL!$A:$E,5,FALSE))</f>
        <v xml:space="preserve"> </v>
      </c>
      <c r="PL51" s="176" t="s">
        <v>142</v>
      </c>
      <c r="PM51" s="177" t="str">
        <f t="shared" si="178"/>
        <v xml:space="preserve"> </v>
      </c>
      <c r="PN51" s="217" t="str">
        <f>IF(PP51=0," ",VLOOKUP(PP51,PROTOKOL!$A:$F,6,FALSE))</f>
        <v xml:space="preserve"> </v>
      </c>
      <c r="PO51" s="43"/>
      <c r="PP51" s="43"/>
      <c r="PQ51" s="43"/>
      <c r="PR51" s="91" t="str">
        <f>IF(PP51=0," ",(VLOOKUP(PP51,PROTOKOL!$A$1:$E$29,2,FALSE))*PQ51)</f>
        <v xml:space="preserve"> </v>
      </c>
      <c r="PS51" s="175" t="str">
        <f t="shared" si="39"/>
        <v xml:space="preserve"> </v>
      </c>
      <c r="PT51" s="176" t="str">
        <f>IF(PP51=0," ",VLOOKUP(PP51,PROTOKOL!$A:$E,5,FALSE))</f>
        <v xml:space="preserve"> </v>
      </c>
      <c r="PU51" s="212" t="str">
        <f t="shared" si="196"/>
        <v xml:space="preserve"> </v>
      </c>
      <c r="PV51" s="176">
        <f t="shared" si="126"/>
        <v>0</v>
      </c>
      <c r="PW51" s="177" t="str">
        <f t="shared" si="127"/>
        <v xml:space="preserve"> </v>
      </c>
      <c r="PY51" s="173">
        <v>10</v>
      </c>
      <c r="PZ51" s="229"/>
      <c r="QA51" s="174" t="str">
        <f>IF(QC51=0," ",VLOOKUP(QC51,PROTOKOL!$A:$F,6,FALSE))</f>
        <v xml:space="preserve"> </v>
      </c>
      <c r="QB51" s="43"/>
      <c r="QC51" s="43"/>
      <c r="QD51" s="43"/>
      <c r="QE51" s="42" t="str">
        <f>IF(QC51=0," ",(VLOOKUP(QC51,PROTOKOL!$A$1:$E$29,2,FALSE))*QD51)</f>
        <v xml:space="preserve"> </v>
      </c>
      <c r="QF51" s="175" t="str">
        <f t="shared" si="40"/>
        <v xml:space="preserve"> </v>
      </c>
      <c r="QG51" s="212" t="str">
        <f>IF(QC51=0," ",VLOOKUP(QC51,PROTOKOL!$A:$E,5,FALSE))</f>
        <v xml:space="preserve"> </v>
      </c>
      <c r="QH51" s="176" t="s">
        <v>142</v>
      </c>
      <c r="QI51" s="177" t="str">
        <f t="shared" si="128"/>
        <v xml:space="preserve"> </v>
      </c>
      <c r="QJ51" s="217" t="str">
        <f>IF(QL51=0," ",VLOOKUP(QL51,PROTOKOL!$A:$F,6,FALSE))</f>
        <v xml:space="preserve"> </v>
      </c>
      <c r="QK51" s="43"/>
      <c r="QL51" s="43"/>
      <c r="QM51" s="43"/>
      <c r="QN51" s="91" t="str">
        <f>IF(QL51=0," ",(VLOOKUP(QL51,PROTOKOL!$A$1:$E$29,2,FALSE))*QM51)</f>
        <v xml:space="preserve"> </v>
      </c>
      <c r="QO51" s="175" t="str">
        <f t="shared" si="41"/>
        <v xml:space="preserve"> </v>
      </c>
      <c r="QP51" s="176" t="str">
        <f>IF(QL51=0," ",VLOOKUP(QL51,PROTOKOL!$A:$E,5,FALSE))</f>
        <v xml:space="preserve"> </v>
      </c>
      <c r="QQ51" s="212" t="str">
        <f t="shared" si="197"/>
        <v xml:space="preserve"> </v>
      </c>
      <c r="QR51" s="176">
        <f t="shared" si="130"/>
        <v>0</v>
      </c>
      <c r="QS51" s="177" t="str">
        <f t="shared" si="131"/>
        <v xml:space="preserve"> </v>
      </c>
      <c r="QU51" s="173">
        <v>10</v>
      </c>
      <c r="QV51" s="229"/>
      <c r="QW51" s="174" t="str">
        <f>IF(QY51=0," ",VLOOKUP(QY51,PROTOKOL!$A:$F,6,FALSE))</f>
        <v xml:space="preserve"> </v>
      </c>
      <c r="QX51" s="43"/>
      <c r="QY51" s="43"/>
      <c r="QZ51" s="43"/>
      <c r="RA51" s="42" t="str">
        <f>IF(QY51=0," ",(VLOOKUP(QY51,PROTOKOL!$A$1:$E$29,2,FALSE))*QZ51)</f>
        <v xml:space="preserve"> </v>
      </c>
      <c r="RB51" s="175" t="str">
        <f t="shared" si="42"/>
        <v xml:space="preserve"> </v>
      </c>
      <c r="RC51" s="212" t="str">
        <f>IF(QY51=0," ",VLOOKUP(QY51,PROTOKOL!$A:$E,5,FALSE))</f>
        <v xml:space="preserve"> </v>
      </c>
      <c r="RD51" s="176" t="s">
        <v>142</v>
      </c>
      <c r="RE51" s="177" t="str">
        <f t="shared" si="132"/>
        <v xml:space="preserve"> </v>
      </c>
      <c r="RF51" s="217" t="str">
        <f>IF(RH51=0," ",VLOOKUP(RH51,PROTOKOL!$A:$F,6,FALSE))</f>
        <v xml:space="preserve"> </v>
      </c>
      <c r="RG51" s="43"/>
      <c r="RH51" s="43"/>
      <c r="RI51" s="43"/>
      <c r="RJ51" s="91" t="str">
        <f>IF(RH51=0," ",(VLOOKUP(RH51,PROTOKOL!$A$1:$E$29,2,FALSE))*RI51)</f>
        <v xml:space="preserve"> </v>
      </c>
      <c r="RK51" s="175" t="str">
        <f t="shared" si="43"/>
        <v xml:space="preserve"> </v>
      </c>
      <c r="RL51" s="176" t="str">
        <f>IF(RH51=0," ",VLOOKUP(RH51,PROTOKOL!$A:$E,5,FALSE))</f>
        <v xml:space="preserve"> </v>
      </c>
      <c r="RM51" s="212" t="str">
        <f t="shared" si="198"/>
        <v xml:space="preserve"> </v>
      </c>
      <c r="RN51" s="176">
        <f t="shared" si="134"/>
        <v>0</v>
      </c>
      <c r="RO51" s="177" t="str">
        <f t="shared" si="135"/>
        <v xml:space="preserve"> </v>
      </c>
      <c r="RQ51" s="173">
        <v>10</v>
      </c>
      <c r="RR51" s="229"/>
      <c r="RS51" s="174" t="str">
        <f>IF(RU51=0," ",VLOOKUP(RU51,PROTOKOL!$A:$F,6,FALSE))</f>
        <v xml:space="preserve"> </v>
      </c>
      <c r="RT51" s="43"/>
      <c r="RU51" s="43"/>
      <c r="RV51" s="43"/>
      <c r="RW51" s="42" t="str">
        <f>IF(RU51=0," ",(VLOOKUP(RU51,PROTOKOL!$A$1:$E$29,2,FALSE))*RV51)</f>
        <v xml:space="preserve"> </v>
      </c>
      <c r="RX51" s="175" t="str">
        <f t="shared" si="44"/>
        <v xml:space="preserve"> </v>
      </c>
      <c r="RY51" s="212" t="str">
        <f>IF(RU51=0," ",VLOOKUP(RU51,PROTOKOL!$A:$E,5,FALSE))</f>
        <v xml:space="preserve"> </v>
      </c>
      <c r="RZ51" s="176" t="s">
        <v>142</v>
      </c>
      <c r="SA51" s="177" t="str">
        <f t="shared" si="179"/>
        <v xml:space="preserve"> </v>
      </c>
      <c r="SB51" s="217" t="str">
        <f>IF(SD51=0," ",VLOOKUP(SD51,PROTOKOL!$A:$F,6,FALSE))</f>
        <v xml:space="preserve"> </v>
      </c>
      <c r="SC51" s="43"/>
      <c r="SD51" s="43"/>
      <c r="SE51" s="43"/>
      <c r="SF51" s="91" t="str">
        <f>IF(SD51=0," ",(VLOOKUP(SD51,PROTOKOL!$A$1:$E$29,2,FALSE))*SE51)</f>
        <v xml:space="preserve"> </v>
      </c>
      <c r="SG51" s="175" t="str">
        <f t="shared" si="45"/>
        <v xml:space="preserve"> </v>
      </c>
      <c r="SH51" s="176" t="str">
        <f>IF(SD51=0," ",VLOOKUP(SD51,PROTOKOL!$A:$E,5,FALSE))</f>
        <v xml:space="preserve"> </v>
      </c>
      <c r="SI51" s="212" t="str">
        <f t="shared" si="199"/>
        <v xml:space="preserve"> </v>
      </c>
      <c r="SJ51" s="176">
        <f t="shared" si="137"/>
        <v>0</v>
      </c>
      <c r="SK51" s="177" t="str">
        <f t="shared" si="138"/>
        <v xml:space="preserve"> </v>
      </c>
      <c r="SM51" s="173">
        <v>10</v>
      </c>
      <c r="SN51" s="229"/>
      <c r="SO51" s="174" t="str">
        <f>IF(SQ51=0," ",VLOOKUP(SQ51,PROTOKOL!$A:$F,6,FALSE))</f>
        <v xml:space="preserve"> </v>
      </c>
      <c r="SP51" s="43"/>
      <c r="SQ51" s="43"/>
      <c r="SR51" s="43"/>
      <c r="SS51" s="42" t="str">
        <f>IF(SQ51=0," ",(VLOOKUP(SQ51,PROTOKOL!$A$1:$E$29,2,FALSE))*SR51)</f>
        <v xml:space="preserve"> </v>
      </c>
      <c r="ST51" s="175" t="str">
        <f t="shared" si="46"/>
        <v xml:space="preserve"> </v>
      </c>
      <c r="SU51" s="212" t="str">
        <f>IF(SQ51=0," ",VLOOKUP(SQ51,PROTOKOL!$A:$E,5,FALSE))</f>
        <v xml:space="preserve"> </v>
      </c>
      <c r="SV51" s="176" t="s">
        <v>142</v>
      </c>
      <c r="SW51" s="177" t="str">
        <f t="shared" si="139"/>
        <v xml:space="preserve"> </v>
      </c>
      <c r="SX51" s="217" t="str">
        <f>IF(SZ51=0," ",VLOOKUP(SZ51,PROTOKOL!$A:$F,6,FALSE))</f>
        <v xml:space="preserve"> </v>
      </c>
      <c r="SY51" s="43"/>
      <c r="SZ51" s="43"/>
      <c r="TA51" s="43"/>
      <c r="TB51" s="91" t="str">
        <f>IF(SZ51=0," ",(VLOOKUP(SZ51,PROTOKOL!$A$1:$E$29,2,FALSE))*TA51)</f>
        <v xml:space="preserve"> </v>
      </c>
      <c r="TC51" s="175" t="str">
        <f t="shared" si="47"/>
        <v xml:space="preserve"> </v>
      </c>
      <c r="TD51" s="176" t="str">
        <f>IF(SZ51=0," ",VLOOKUP(SZ51,PROTOKOL!$A:$E,5,FALSE))</f>
        <v xml:space="preserve"> </v>
      </c>
      <c r="TE51" s="212" t="str">
        <f t="shared" si="200"/>
        <v xml:space="preserve"> </v>
      </c>
      <c r="TF51" s="176">
        <f t="shared" si="141"/>
        <v>0</v>
      </c>
      <c r="TG51" s="177" t="str">
        <f t="shared" si="142"/>
        <v xml:space="preserve"> </v>
      </c>
      <c r="TI51" s="173">
        <v>10</v>
      </c>
      <c r="TJ51" s="229"/>
      <c r="TK51" s="174" t="str">
        <f>IF(TM51=0," ",VLOOKUP(TM51,PROTOKOL!$A:$F,6,FALSE))</f>
        <v xml:space="preserve"> </v>
      </c>
      <c r="TL51" s="43"/>
      <c r="TM51" s="43"/>
      <c r="TN51" s="43"/>
      <c r="TO51" s="42" t="str">
        <f>IF(TM51=0," ",(VLOOKUP(TM51,PROTOKOL!$A$1:$E$29,2,FALSE))*TN51)</f>
        <v xml:space="preserve"> </v>
      </c>
      <c r="TP51" s="175" t="str">
        <f t="shared" si="48"/>
        <v xml:space="preserve"> </v>
      </c>
      <c r="TQ51" s="212" t="str">
        <f>IF(TM51=0," ",VLOOKUP(TM51,PROTOKOL!$A:$E,5,FALSE))</f>
        <v xml:space="preserve"> </v>
      </c>
      <c r="TR51" s="176" t="s">
        <v>142</v>
      </c>
      <c r="TS51" s="177" t="str">
        <f t="shared" si="143"/>
        <v xml:space="preserve"> </v>
      </c>
      <c r="TT51" s="217" t="str">
        <f>IF(TV51=0," ",VLOOKUP(TV51,PROTOKOL!$A:$F,6,FALSE))</f>
        <v xml:space="preserve"> </v>
      </c>
      <c r="TU51" s="43"/>
      <c r="TV51" s="43"/>
      <c r="TW51" s="43"/>
      <c r="TX51" s="91" t="str">
        <f>IF(TV51=0," ",(VLOOKUP(TV51,PROTOKOL!$A$1:$E$29,2,FALSE))*TW51)</f>
        <v xml:space="preserve"> </v>
      </c>
      <c r="TY51" s="175" t="str">
        <f t="shared" si="49"/>
        <v xml:space="preserve"> </v>
      </c>
      <c r="TZ51" s="176" t="str">
        <f>IF(TV51=0," ",VLOOKUP(TV51,PROTOKOL!$A:$E,5,FALSE))</f>
        <v xml:space="preserve"> </v>
      </c>
      <c r="UA51" s="212" t="str">
        <f t="shared" si="201"/>
        <v xml:space="preserve"> </v>
      </c>
      <c r="UB51" s="176">
        <f t="shared" si="145"/>
        <v>0</v>
      </c>
      <c r="UC51" s="177" t="str">
        <f t="shared" si="146"/>
        <v xml:space="preserve"> </v>
      </c>
      <c r="UE51" s="173">
        <v>10</v>
      </c>
      <c r="UF51" s="229"/>
      <c r="UG51" s="174" t="str">
        <f>IF(UI51=0," ",VLOOKUP(UI51,PROTOKOL!$A:$F,6,FALSE))</f>
        <v xml:space="preserve"> </v>
      </c>
      <c r="UH51" s="43"/>
      <c r="UI51" s="43"/>
      <c r="UJ51" s="43"/>
      <c r="UK51" s="42" t="str">
        <f>IF(UI51=0," ",(VLOOKUP(UI51,PROTOKOL!$A$1:$E$29,2,FALSE))*UJ51)</f>
        <v xml:space="preserve"> </v>
      </c>
      <c r="UL51" s="175" t="str">
        <f t="shared" si="50"/>
        <v xml:space="preserve"> </v>
      </c>
      <c r="UM51" s="212" t="str">
        <f>IF(UI51=0," ",VLOOKUP(UI51,PROTOKOL!$A:$E,5,FALSE))</f>
        <v xml:space="preserve"> </v>
      </c>
      <c r="UN51" s="176" t="s">
        <v>142</v>
      </c>
      <c r="UO51" s="177" t="str">
        <f t="shared" si="147"/>
        <v xml:space="preserve"> </v>
      </c>
      <c r="UP51" s="217" t="str">
        <f>IF(UR51=0," ",VLOOKUP(UR51,PROTOKOL!$A:$F,6,FALSE))</f>
        <v xml:space="preserve"> </v>
      </c>
      <c r="UQ51" s="43"/>
      <c r="UR51" s="43"/>
      <c r="US51" s="43"/>
      <c r="UT51" s="91" t="str">
        <f>IF(UR51=0," ",(VLOOKUP(UR51,PROTOKOL!$A$1:$E$29,2,FALSE))*US51)</f>
        <v xml:space="preserve"> </v>
      </c>
      <c r="UU51" s="175" t="str">
        <f t="shared" si="51"/>
        <v xml:space="preserve"> </v>
      </c>
      <c r="UV51" s="176" t="str">
        <f>IF(UR51=0," ",VLOOKUP(UR51,PROTOKOL!$A:$E,5,FALSE))</f>
        <v xml:space="preserve"> </v>
      </c>
      <c r="UW51" s="212" t="str">
        <f t="shared" si="202"/>
        <v xml:space="preserve"> </v>
      </c>
      <c r="UX51" s="176">
        <f t="shared" si="149"/>
        <v>0</v>
      </c>
      <c r="UY51" s="177" t="str">
        <f t="shared" si="150"/>
        <v xml:space="preserve"> </v>
      </c>
      <c r="VA51" s="173">
        <v>10</v>
      </c>
      <c r="VB51" s="229"/>
      <c r="VC51" s="174" t="str">
        <f>IF(VE51=0," ",VLOOKUP(VE51,PROTOKOL!$A:$F,6,FALSE))</f>
        <v>TAH.BORU MONTAJ</v>
      </c>
      <c r="VD51" s="43">
        <v>75</v>
      </c>
      <c r="VE51" s="43">
        <v>3</v>
      </c>
      <c r="VF51" s="43">
        <v>3.5</v>
      </c>
      <c r="VG51" s="42">
        <f>IF(VE51=0," ",(VLOOKUP(VE51,PROTOKOL!$A$1:$E$29,2,FALSE))*VF51)</f>
        <v>45.733333333333334</v>
      </c>
      <c r="VH51" s="175">
        <f t="shared" si="52"/>
        <v>29.266666666666666</v>
      </c>
      <c r="VI51" s="212">
        <f>IF(VE51=0," ",VLOOKUP(VE51,PROTOKOL!$A:$E,5,FALSE))</f>
        <v>0.69150084134615386</v>
      </c>
      <c r="VJ51" s="176" t="s">
        <v>142</v>
      </c>
      <c r="VK51" s="177">
        <f t="shared" si="151"/>
        <v>20.237924623397436</v>
      </c>
      <c r="VL51" s="217" t="str">
        <f>IF(VN51=0," ",VLOOKUP(VN51,PROTOKOL!$A:$F,6,FALSE))</f>
        <v xml:space="preserve"> </v>
      </c>
      <c r="VM51" s="43"/>
      <c r="VN51" s="43"/>
      <c r="VO51" s="43"/>
      <c r="VP51" s="91" t="str">
        <f>IF(VN51=0," ",(VLOOKUP(VN51,PROTOKOL!$A$1:$E$29,2,FALSE))*VO51)</f>
        <v xml:space="preserve"> </v>
      </c>
      <c r="VQ51" s="175" t="str">
        <f t="shared" si="53"/>
        <v xml:space="preserve"> </v>
      </c>
      <c r="VR51" s="176" t="str">
        <f>IF(VN51=0," ",VLOOKUP(VN51,PROTOKOL!$A:$E,5,FALSE))</f>
        <v xml:space="preserve"> </v>
      </c>
      <c r="VS51" s="212" t="str">
        <f t="shared" si="203"/>
        <v xml:space="preserve"> </v>
      </c>
      <c r="VT51" s="176">
        <f t="shared" si="153"/>
        <v>0</v>
      </c>
      <c r="VU51" s="177" t="str">
        <f t="shared" si="154"/>
        <v xml:space="preserve"> </v>
      </c>
      <c r="VW51" s="173">
        <v>10</v>
      </c>
      <c r="VX51" s="229"/>
      <c r="VY51" s="174" t="str">
        <f>IF(WA51=0," ",VLOOKUP(WA51,PROTOKOL!$A:$F,6,FALSE))</f>
        <v xml:space="preserve"> </v>
      </c>
      <c r="VZ51" s="43"/>
      <c r="WA51" s="43"/>
      <c r="WB51" s="43"/>
      <c r="WC51" s="42" t="str">
        <f>IF(WA51=0," ",(VLOOKUP(WA51,PROTOKOL!$A$1:$E$29,2,FALSE))*WB51)</f>
        <v xml:space="preserve"> </v>
      </c>
      <c r="WD51" s="175" t="str">
        <f t="shared" si="54"/>
        <v xml:space="preserve"> </v>
      </c>
      <c r="WE51" s="212" t="str">
        <f>IF(WA51=0," ",VLOOKUP(WA51,PROTOKOL!$A:$E,5,FALSE))</f>
        <v xml:space="preserve"> </v>
      </c>
      <c r="WF51" s="176" t="s">
        <v>142</v>
      </c>
      <c r="WG51" s="177" t="str">
        <f t="shared" si="155"/>
        <v xml:space="preserve"> </v>
      </c>
      <c r="WH51" s="217" t="str">
        <f>IF(WJ51=0," ",VLOOKUP(WJ51,PROTOKOL!$A:$F,6,FALSE))</f>
        <v xml:space="preserve"> </v>
      </c>
      <c r="WI51" s="43"/>
      <c r="WJ51" s="43"/>
      <c r="WK51" s="43"/>
      <c r="WL51" s="91" t="str">
        <f>IF(WJ51=0," ",(VLOOKUP(WJ51,PROTOKOL!$A$1:$E$29,2,FALSE))*WK51)</f>
        <v xml:space="preserve"> </v>
      </c>
      <c r="WM51" s="175" t="str">
        <f t="shared" si="55"/>
        <v xml:space="preserve"> </v>
      </c>
      <c r="WN51" s="176" t="str">
        <f>IF(WJ51=0," ",VLOOKUP(WJ51,PROTOKOL!$A:$E,5,FALSE))</f>
        <v xml:space="preserve"> </v>
      </c>
      <c r="WO51" s="212" t="str">
        <f t="shared" si="204"/>
        <v xml:space="preserve"> </v>
      </c>
      <c r="WP51" s="176">
        <f t="shared" si="157"/>
        <v>0</v>
      </c>
      <c r="WQ51" s="177" t="str">
        <f t="shared" si="158"/>
        <v xml:space="preserve"> </v>
      </c>
      <c r="WS51" s="173">
        <v>10</v>
      </c>
      <c r="WT51" s="229"/>
      <c r="WU51" s="174" t="str">
        <f>IF(WW51=0," ",VLOOKUP(WW51,PROTOKOL!$A:$F,6,FALSE))</f>
        <v xml:space="preserve"> </v>
      </c>
      <c r="WV51" s="43"/>
      <c r="WW51" s="43"/>
      <c r="WX51" s="43"/>
      <c r="WY51" s="42" t="str">
        <f>IF(WW51=0," ",(VLOOKUP(WW51,PROTOKOL!$A$1:$E$29,2,FALSE))*WX51)</f>
        <v xml:space="preserve"> </v>
      </c>
      <c r="WZ51" s="175" t="str">
        <f t="shared" si="56"/>
        <v xml:space="preserve"> </v>
      </c>
      <c r="XA51" s="212" t="str">
        <f>IF(WW51=0," ",VLOOKUP(WW51,PROTOKOL!$A:$E,5,FALSE))</f>
        <v xml:space="preserve"> </v>
      </c>
      <c r="XB51" s="176" t="s">
        <v>142</v>
      </c>
      <c r="XC51" s="177" t="str">
        <f t="shared" si="159"/>
        <v xml:space="preserve"> </v>
      </c>
      <c r="XD51" s="217" t="str">
        <f>IF(XF51=0," ",VLOOKUP(XF51,PROTOKOL!$A:$F,6,FALSE))</f>
        <v xml:space="preserve"> </v>
      </c>
      <c r="XE51" s="43"/>
      <c r="XF51" s="43"/>
      <c r="XG51" s="43"/>
      <c r="XH51" s="91" t="str">
        <f>IF(XF51=0," ",(VLOOKUP(XF51,PROTOKOL!$A$1:$E$29,2,FALSE))*XG51)</f>
        <v xml:space="preserve"> </v>
      </c>
      <c r="XI51" s="175" t="str">
        <f t="shared" si="57"/>
        <v xml:space="preserve"> </v>
      </c>
      <c r="XJ51" s="176" t="str">
        <f>IF(XF51=0," ",VLOOKUP(XF51,PROTOKOL!$A:$E,5,FALSE))</f>
        <v xml:space="preserve"> </v>
      </c>
      <c r="XK51" s="212" t="str">
        <f t="shared" si="205"/>
        <v xml:space="preserve"> </v>
      </c>
      <c r="XL51" s="176">
        <f t="shared" si="161"/>
        <v>0</v>
      </c>
      <c r="XM51" s="177" t="str">
        <f t="shared" si="162"/>
        <v xml:space="preserve"> </v>
      </c>
      <c r="XO51" s="173">
        <v>10</v>
      </c>
      <c r="XP51" s="229"/>
      <c r="XQ51" s="174" t="str">
        <f>IF(XS51=0," ",VLOOKUP(XS51,PROTOKOL!$A:$F,6,FALSE))</f>
        <v>ÜRÜN KONTROL</v>
      </c>
      <c r="XR51" s="43">
        <v>1</v>
      </c>
      <c r="XS51" s="43">
        <v>20</v>
      </c>
      <c r="XT51" s="43">
        <v>0.5</v>
      </c>
      <c r="XU51" s="42">
        <f>IF(XS51=0," ",(VLOOKUP(XS51,PROTOKOL!$A$1:$E$29,2,FALSE))*XT51)</f>
        <v>0</v>
      </c>
      <c r="XV51" s="175">
        <f t="shared" si="58"/>
        <v>1</v>
      </c>
      <c r="XW51" s="212" t="e">
        <f>IF(XS51=0," ",VLOOKUP(XS51,PROTOKOL!$A:$E,5,FALSE))</f>
        <v>#DIV/0!</v>
      </c>
      <c r="XX51" s="176" t="s">
        <v>142</v>
      </c>
      <c r="XY51" s="177" t="e">
        <f>IF(XS51=0," ",(XW51*XV51))/7.5*0.5</f>
        <v>#DIV/0!</v>
      </c>
      <c r="XZ51" s="217" t="str">
        <f>IF(YB51=0," ",VLOOKUP(YB51,PROTOKOL!$A:$F,6,FALSE))</f>
        <v xml:space="preserve"> </v>
      </c>
      <c r="YA51" s="43"/>
      <c r="YB51" s="43"/>
      <c r="YC51" s="43"/>
      <c r="YD51" s="91" t="str">
        <f>IF(YB51=0," ",(VLOOKUP(YB51,PROTOKOL!$A$1:$E$29,2,FALSE))*YC51)</f>
        <v xml:space="preserve"> </v>
      </c>
      <c r="YE51" s="175" t="str">
        <f t="shared" si="59"/>
        <v xml:space="preserve"> </v>
      </c>
      <c r="YF51" s="176" t="str">
        <f>IF(YB51=0," ",VLOOKUP(YB51,PROTOKOL!$A:$E,5,FALSE))</f>
        <v xml:space="preserve"> </v>
      </c>
      <c r="YG51" s="212" t="str">
        <f t="shared" si="206"/>
        <v xml:space="preserve"> </v>
      </c>
      <c r="YH51" s="176">
        <f t="shared" si="165"/>
        <v>0</v>
      </c>
      <c r="YI51" s="177" t="str">
        <f t="shared" si="166"/>
        <v xml:space="preserve"> </v>
      </c>
    </row>
    <row r="52" spans="1:659" ht="13.8">
      <c r="A52" s="173">
        <v>10</v>
      </c>
      <c r="B52" s="230"/>
      <c r="C52" s="174" t="str">
        <f>IF(E52=0," ",VLOOKUP(E52,PROTOKOL!$A:$F,6,FALSE))</f>
        <v xml:space="preserve"> </v>
      </c>
      <c r="D52" s="43"/>
      <c r="E52" s="43"/>
      <c r="F52" s="43"/>
      <c r="G52" s="42" t="str">
        <f>IF(E52=0," ",(VLOOKUP(E52,PROTOKOL!$A$1:$E$29,2,FALSE))*F52)</f>
        <v xml:space="preserve"> </v>
      </c>
      <c r="H52" s="175" t="str">
        <f t="shared" si="0"/>
        <v xml:space="preserve"> </v>
      </c>
      <c r="I52" s="212" t="str">
        <f>IF(E52=0," ",VLOOKUP(E52,PROTOKOL!$A:$E,5,FALSE))</f>
        <v xml:space="preserve"> </v>
      </c>
      <c r="J52" s="176" t="s">
        <v>142</v>
      </c>
      <c r="K52" s="177" t="str">
        <f t="shared" si="60"/>
        <v xml:space="preserve"> </v>
      </c>
      <c r="L52" s="217" t="str">
        <f>IF(N52=0," ",VLOOKUP(N52,PROTOKOL!$A:$F,6,FALSE))</f>
        <v xml:space="preserve"> </v>
      </c>
      <c r="M52" s="43"/>
      <c r="N52" s="43"/>
      <c r="O52" s="43"/>
      <c r="P52" s="91" t="str">
        <f>IF(N52=0," ",(VLOOKUP(N52,PROTOKOL!$A$1:$E$29,2,FALSE))*O52)</f>
        <v xml:space="preserve"> </v>
      </c>
      <c r="Q52" s="175" t="str">
        <f t="shared" si="1"/>
        <v xml:space="preserve"> </v>
      </c>
      <c r="R52" s="176" t="str">
        <f>IF(N52=0," ",VLOOKUP(N52,PROTOKOL!$A:$E,5,FALSE))</f>
        <v xml:space="preserve"> </v>
      </c>
      <c r="S52" s="212" t="str">
        <f t="shared" si="61"/>
        <v xml:space="preserve"> </v>
      </c>
      <c r="T52" s="176">
        <f t="shared" si="62"/>
        <v>0</v>
      </c>
      <c r="U52" s="177" t="str">
        <f t="shared" si="63"/>
        <v xml:space="preserve"> </v>
      </c>
      <c r="W52" s="173">
        <v>10</v>
      </c>
      <c r="X52" s="230"/>
      <c r="Y52" s="174" t="str">
        <f>IF(AA52=0," ",VLOOKUP(AA52,PROTOKOL!$A:$F,6,FALSE))</f>
        <v xml:space="preserve"> </v>
      </c>
      <c r="Z52" s="43"/>
      <c r="AA52" s="43"/>
      <c r="AB52" s="43"/>
      <c r="AC52" s="42" t="str">
        <f>IF(AA52=0," ",(VLOOKUP(AA52,PROTOKOL!$A$1:$E$29,2,FALSE))*AB52)</f>
        <v xml:space="preserve"> </v>
      </c>
      <c r="AD52" s="175" t="str">
        <f t="shared" si="2"/>
        <v xml:space="preserve"> </v>
      </c>
      <c r="AE52" s="212" t="str">
        <f>IF(AA52=0," ",VLOOKUP(AA52,PROTOKOL!$A:$E,5,FALSE))</f>
        <v xml:space="preserve"> </v>
      </c>
      <c r="AF52" s="176" t="s">
        <v>142</v>
      </c>
      <c r="AG52" s="177" t="str">
        <f t="shared" si="167"/>
        <v xml:space="preserve"> </v>
      </c>
      <c r="AH52" s="217" t="str">
        <f>IF(AJ52=0," ",VLOOKUP(AJ52,PROTOKOL!$A:$F,6,FALSE))</f>
        <v xml:space="preserve"> </v>
      </c>
      <c r="AI52" s="43"/>
      <c r="AJ52" s="43"/>
      <c r="AK52" s="43"/>
      <c r="AL52" s="91" t="str">
        <f>IF(AJ52=0," ",(VLOOKUP(AJ52,PROTOKOL!$A$1:$E$29,2,FALSE))*AK52)</f>
        <v xml:space="preserve"> </v>
      </c>
      <c r="AM52" s="175" t="str">
        <f t="shared" si="3"/>
        <v xml:space="preserve"> </v>
      </c>
      <c r="AN52" s="176" t="str">
        <f>IF(AJ52=0," ",VLOOKUP(AJ52,PROTOKOL!$A:$E,5,FALSE))</f>
        <v xml:space="preserve"> </v>
      </c>
      <c r="AO52" s="212" t="str">
        <f t="shared" si="180"/>
        <v xml:space="preserve"> </v>
      </c>
      <c r="AP52" s="176">
        <f t="shared" si="65"/>
        <v>0</v>
      </c>
      <c r="AQ52" s="177" t="str">
        <f t="shared" si="66"/>
        <v xml:space="preserve"> </v>
      </c>
      <c r="AS52" s="173">
        <v>10</v>
      </c>
      <c r="AT52" s="230"/>
      <c r="AU52" s="174" t="str">
        <f>IF(AW52=0," ",VLOOKUP(AW52,PROTOKOL!$A:$F,6,FALSE))</f>
        <v xml:space="preserve"> </v>
      </c>
      <c r="AV52" s="43"/>
      <c r="AW52" s="43"/>
      <c r="AX52" s="43"/>
      <c r="AY52" s="42" t="str">
        <f>IF(AW52=0," ",(VLOOKUP(AW52,PROTOKOL!$A$1:$E$29,2,FALSE))*AX52)</f>
        <v xml:space="preserve"> </v>
      </c>
      <c r="AZ52" s="175" t="str">
        <f t="shared" si="4"/>
        <v xml:space="preserve"> </v>
      </c>
      <c r="BA52" s="212" t="str">
        <f>IF(AW52=0," ",VLOOKUP(AW52,PROTOKOL!$A:$E,5,FALSE))</f>
        <v xml:space="preserve"> </v>
      </c>
      <c r="BB52" s="176" t="s">
        <v>142</v>
      </c>
      <c r="BC52" s="177" t="str">
        <f t="shared" si="168"/>
        <v xml:space="preserve"> </v>
      </c>
      <c r="BD52" s="217" t="str">
        <f>IF(BF52=0," ",VLOOKUP(BF52,PROTOKOL!$A:$F,6,FALSE))</f>
        <v xml:space="preserve"> </v>
      </c>
      <c r="BE52" s="43"/>
      <c r="BF52" s="43"/>
      <c r="BG52" s="43"/>
      <c r="BH52" s="91" t="str">
        <f>IF(BF52=0," ",(VLOOKUP(BF52,PROTOKOL!$A$1:$E$29,2,FALSE))*BG52)</f>
        <v xml:space="preserve"> </v>
      </c>
      <c r="BI52" s="175" t="str">
        <f t="shared" si="5"/>
        <v xml:space="preserve"> </v>
      </c>
      <c r="BJ52" s="176" t="str">
        <f>IF(BF52=0," ",VLOOKUP(BF52,PROTOKOL!$A:$E,5,FALSE))</f>
        <v xml:space="preserve"> </v>
      </c>
      <c r="BK52" s="212" t="str">
        <f t="shared" si="181"/>
        <v xml:space="preserve"> </v>
      </c>
      <c r="BL52" s="176">
        <f t="shared" si="67"/>
        <v>0</v>
      </c>
      <c r="BM52" s="177" t="str">
        <f t="shared" si="68"/>
        <v xml:space="preserve"> </v>
      </c>
      <c r="BO52" s="173">
        <v>10</v>
      </c>
      <c r="BP52" s="230"/>
      <c r="BQ52" s="174" t="str">
        <f>IF(BS52=0," ",VLOOKUP(BS52,PROTOKOL!$A:$F,6,FALSE))</f>
        <v xml:space="preserve"> </v>
      </c>
      <c r="BR52" s="43"/>
      <c r="BS52" s="43"/>
      <c r="BT52" s="43"/>
      <c r="BU52" s="42" t="str">
        <f>IF(BS52=0," ",(VLOOKUP(BS52,PROTOKOL!$A$1:$E$29,2,FALSE))*BT52)</f>
        <v xml:space="preserve"> </v>
      </c>
      <c r="BV52" s="175" t="str">
        <f t="shared" si="6"/>
        <v xml:space="preserve"> </v>
      </c>
      <c r="BW52" s="212" t="str">
        <f>IF(BS52=0," ",VLOOKUP(BS52,PROTOKOL!$A:$E,5,FALSE))</f>
        <v xml:space="preserve"> </v>
      </c>
      <c r="BX52" s="176" t="s">
        <v>142</v>
      </c>
      <c r="BY52" s="177" t="str">
        <f t="shared" si="170"/>
        <v xml:space="preserve"> </v>
      </c>
      <c r="BZ52" s="217" t="str">
        <f>IF(CB52=0," ",VLOOKUP(CB52,PROTOKOL!$A:$F,6,FALSE))</f>
        <v xml:space="preserve"> </v>
      </c>
      <c r="CA52" s="43"/>
      <c r="CB52" s="43"/>
      <c r="CC52" s="43"/>
      <c r="CD52" s="91" t="str">
        <f>IF(CB52=0," ",(VLOOKUP(CB52,PROTOKOL!$A$1:$E$29,2,FALSE))*CC52)</f>
        <v xml:space="preserve"> </v>
      </c>
      <c r="CE52" s="175" t="str">
        <f t="shared" si="7"/>
        <v xml:space="preserve"> </v>
      </c>
      <c r="CF52" s="176" t="str">
        <f>IF(CB52=0," ",VLOOKUP(CB52,PROTOKOL!$A:$E,5,FALSE))</f>
        <v xml:space="preserve"> </v>
      </c>
      <c r="CG52" s="212" t="str">
        <f t="shared" si="207"/>
        <v xml:space="preserve"> </v>
      </c>
      <c r="CH52" s="176">
        <f t="shared" si="70"/>
        <v>0</v>
      </c>
      <c r="CI52" s="177" t="str">
        <f t="shared" si="71"/>
        <v xml:space="preserve"> </v>
      </c>
      <c r="CK52" s="173">
        <v>10</v>
      </c>
      <c r="CL52" s="230"/>
      <c r="CM52" s="174" t="str">
        <f>IF(CO52=0," ",VLOOKUP(CO52,PROTOKOL!$A:$F,6,FALSE))</f>
        <v xml:space="preserve"> </v>
      </c>
      <c r="CN52" s="43"/>
      <c r="CO52" s="43"/>
      <c r="CP52" s="43"/>
      <c r="CQ52" s="42" t="str">
        <f>IF(CO52=0," ",(VLOOKUP(CO52,PROTOKOL!$A$1:$E$29,2,FALSE))*CP52)</f>
        <v xml:space="preserve"> </v>
      </c>
      <c r="CR52" s="175" t="str">
        <f t="shared" si="8"/>
        <v xml:space="preserve"> </v>
      </c>
      <c r="CS52" s="212" t="str">
        <f>IF(CO52=0," ",VLOOKUP(CO52,PROTOKOL!$A:$E,5,FALSE))</f>
        <v xml:space="preserve"> </v>
      </c>
      <c r="CT52" s="176" t="s">
        <v>142</v>
      </c>
      <c r="CU52" s="177" t="str">
        <f t="shared" si="171"/>
        <v xml:space="preserve"> </v>
      </c>
      <c r="CV52" s="217" t="str">
        <f>IF(CX52=0," ",VLOOKUP(CX52,PROTOKOL!$A:$F,6,FALSE))</f>
        <v xml:space="preserve"> </v>
      </c>
      <c r="CW52" s="43"/>
      <c r="CX52" s="43"/>
      <c r="CY52" s="43"/>
      <c r="CZ52" s="91" t="str">
        <f>IF(CX52=0," ",(VLOOKUP(CX52,PROTOKOL!$A$1:$E$29,2,FALSE))*CY52)</f>
        <v xml:space="preserve"> </v>
      </c>
      <c r="DA52" s="175" t="str">
        <f t="shared" si="9"/>
        <v xml:space="preserve"> </v>
      </c>
      <c r="DB52" s="176" t="str">
        <f>IF(CX52=0," ",VLOOKUP(CX52,PROTOKOL!$A:$E,5,FALSE))</f>
        <v xml:space="preserve"> </v>
      </c>
      <c r="DC52" s="212" t="str">
        <f t="shared" si="182"/>
        <v xml:space="preserve"> </v>
      </c>
      <c r="DD52" s="176">
        <f t="shared" si="73"/>
        <v>0</v>
      </c>
      <c r="DE52" s="177" t="str">
        <f t="shared" si="74"/>
        <v xml:space="preserve"> </v>
      </c>
      <c r="DG52" s="173">
        <v>10</v>
      </c>
      <c r="DH52" s="230"/>
      <c r="DI52" s="174" t="str">
        <f>IF(DK52=0," ",VLOOKUP(DK52,PROTOKOL!$A:$F,6,FALSE))</f>
        <v xml:space="preserve"> </v>
      </c>
      <c r="DJ52" s="43"/>
      <c r="DK52" s="43"/>
      <c r="DL52" s="43"/>
      <c r="DM52" s="42" t="str">
        <f>IF(DK52=0," ",(VLOOKUP(DK52,PROTOKOL!$A$1:$E$29,2,FALSE))*DL52)</f>
        <v xml:space="preserve"> </v>
      </c>
      <c r="DN52" s="175" t="str">
        <f t="shared" si="10"/>
        <v xml:space="preserve"> </v>
      </c>
      <c r="DO52" s="212" t="str">
        <f>IF(DK52=0," ",VLOOKUP(DK52,PROTOKOL!$A:$E,5,FALSE))</f>
        <v xml:space="preserve"> </v>
      </c>
      <c r="DP52" s="176" t="s">
        <v>142</v>
      </c>
      <c r="DQ52" s="177" t="str">
        <f t="shared" si="75"/>
        <v xml:space="preserve"> </v>
      </c>
      <c r="DR52" s="217" t="str">
        <f>IF(DT52=0," ",VLOOKUP(DT52,PROTOKOL!$A:$F,6,FALSE))</f>
        <v xml:space="preserve"> </v>
      </c>
      <c r="DS52" s="43"/>
      <c r="DT52" s="43"/>
      <c r="DU52" s="43"/>
      <c r="DV52" s="91" t="str">
        <f>IF(DT52=0," ",(VLOOKUP(DT52,PROTOKOL!$A$1:$E$29,2,FALSE))*DU52)</f>
        <v xml:space="preserve"> </v>
      </c>
      <c r="DW52" s="175" t="str">
        <f t="shared" si="11"/>
        <v xml:space="preserve"> </v>
      </c>
      <c r="DX52" s="176" t="str">
        <f>IF(DT52=0," ",VLOOKUP(DT52,PROTOKOL!$A:$E,5,FALSE))</f>
        <v xml:space="preserve"> </v>
      </c>
      <c r="DY52" s="212" t="str">
        <f t="shared" si="183"/>
        <v xml:space="preserve"> </v>
      </c>
      <c r="DZ52" s="176">
        <f t="shared" si="77"/>
        <v>0</v>
      </c>
      <c r="EA52" s="177" t="str">
        <f t="shared" si="78"/>
        <v xml:space="preserve"> </v>
      </c>
      <c r="EC52" s="173">
        <v>10</v>
      </c>
      <c r="ED52" s="230"/>
      <c r="EE52" s="174" t="str">
        <f>IF(EG52=0," ",VLOOKUP(EG52,PROTOKOL!$A:$F,6,FALSE))</f>
        <v xml:space="preserve"> </v>
      </c>
      <c r="EF52" s="43"/>
      <c r="EG52" s="43"/>
      <c r="EH52" s="43"/>
      <c r="EI52" s="42" t="str">
        <f>IF(EG52=0," ",(VLOOKUP(EG52,PROTOKOL!$A$1:$E$29,2,FALSE))*EH52)</f>
        <v xml:space="preserve"> </v>
      </c>
      <c r="EJ52" s="175" t="str">
        <f t="shared" si="12"/>
        <v xml:space="preserve"> </v>
      </c>
      <c r="EK52" s="212" t="str">
        <f>IF(EG52=0," ",VLOOKUP(EG52,PROTOKOL!$A:$E,5,FALSE))</f>
        <v xml:space="preserve"> </v>
      </c>
      <c r="EL52" s="176" t="s">
        <v>142</v>
      </c>
      <c r="EM52" s="177" t="str">
        <f t="shared" si="79"/>
        <v xml:space="preserve"> </v>
      </c>
      <c r="EN52" s="217" t="str">
        <f>IF(EP52=0," ",VLOOKUP(EP52,PROTOKOL!$A:$F,6,FALSE))</f>
        <v xml:space="preserve"> </v>
      </c>
      <c r="EO52" s="43"/>
      <c r="EP52" s="43"/>
      <c r="EQ52" s="43"/>
      <c r="ER52" s="91" t="str">
        <f>IF(EP52=0," ",(VLOOKUP(EP52,PROTOKOL!$A$1:$E$29,2,FALSE))*EQ52)</f>
        <v xml:space="preserve"> </v>
      </c>
      <c r="ES52" s="175" t="str">
        <f t="shared" si="13"/>
        <v xml:space="preserve"> </v>
      </c>
      <c r="ET52" s="176" t="str">
        <f>IF(EP52=0," ",VLOOKUP(EP52,PROTOKOL!$A:$E,5,FALSE))</f>
        <v xml:space="preserve"> </v>
      </c>
      <c r="EU52" s="212" t="str">
        <f t="shared" si="184"/>
        <v xml:space="preserve"> </v>
      </c>
      <c r="EV52" s="176">
        <f t="shared" si="81"/>
        <v>0</v>
      </c>
      <c r="EW52" s="177" t="str">
        <f t="shared" si="82"/>
        <v xml:space="preserve"> </v>
      </c>
      <c r="EY52" s="173">
        <v>10</v>
      </c>
      <c r="EZ52" s="230"/>
      <c r="FA52" s="174" t="str">
        <f>IF(FC52=0," ",VLOOKUP(FC52,PROTOKOL!$A:$F,6,FALSE))</f>
        <v xml:space="preserve"> </v>
      </c>
      <c r="FB52" s="43"/>
      <c r="FC52" s="43"/>
      <c r="FD52" s="43"/>
      <c r="FE52" s="42" t="str">
        <f>IF(FC52=0," ",(VLOOKUP(FC52,PROTOKOL!$A$1:$E$29,2,FALSE))*FD52)</f>
        <v xml:space="preserve"> </v>
      </c>
      <c r="FF52" s="175" t="str">
        <f t="shared" si="14"/>
        <v xml:space="preserve"> </v>
      </c>
      <c r="FG52" s="212" t="str">
        <f>IF(FC52=0," ",VLOOKUP(FC52,PROTOKOL!$A:$E,5,FALSE))</f>
        <v xml:space="preserve"> </v>
      </c>
      <c r="FH52" s="176" t="s">
        <v>142</v>
      </c>
      <c r="FI52" s="177" t="str">
        <f t="shared" si="83"/>
        <v xml:space="preserve"> </v>
      </c>
      <c r="FJ52" s="217" t="str">
        <f>IF(FL52=0," ",VLOOKUP(FL52,PROTOKOL!$A:$F,6,FALSE))</f>
        <v xml:space="preserve"> </v>
      </c>
      <c r="FK52" s="43"/>
      <c r="FL52" s="43"/>
      <c r="FM52" s="43"/>
      <c r="FN52" s="91" t="str">
        <f>IF(FL52=0," ",(VLOOKUP(FL52,PROTOKOL!$A$1:$E$29,2,FALSE))*FM52)</f>
        <v xml:space="preserve"> </v>
      </c>
      <c r="FO52" s="175" t="str">
        <f t="shared" si="15"/>
        <v xml:space="preserve"> </v>
      </c>
      <c r="FP52" s="176" t="str">
        <f>IF(FL52=0," ",VLOOKUP(FL52,PROTOKOL!$A:$E,5,FALSE))</f>
        <v xml:space="preserve"> </v>
      </c>
      <c r="FQ52" s="212" t="str">
        <f t="shared" si="185"/>
        <v xml:space="preserve"> </v>
      </c>
      <c r="FR52" s="176">
        <f t="shared" si="85"/>
        <v>0</v>
      </c>
      <c r="FS52" s="177" t="str">
        <f t="shared" si="86"/>
        <v xml:space="preserve"> </v>
      </c>
      <c r="FU52" s="173">
        <v>10</v>
      </c>
      <c r="FV52" s="230"/>
      <c r="FW52" s="174" t="str">
        <f>IF(FY52=0," ",VLOOKUP(FY52,PROTOKOL!$A:$F,6,FALSE))</f>
        <v xml:space="preserve"> </v>
      </c>
      <c r="FX52" s="43"/>
      <c r="FY52" s="43"/>
      <c r="FZ52" s="43"/>
      <c r="GA52" s="42" t="str">
        <f>IF(FY52=0," ",(VLOOKUP(FY52,PROTOKOL!$A$1:$E$29,2,FALSE))*FZ52)</f>
        <v xml:space="preserve"> </v>
      </c>
      <c r="GB52" s="175" t="str">
        <f t="shared" si="16"/>
        <v xml:space="preserve"> </v>
      </c>
      <c r="GC52" s="212" t="str">
        <f>IF(FY52=0," ",VLOOKUP(FY52,PROTOKOL!$A:$E,5,FALSE))</f>
        <v xml:space="preserve"> </v>
      </c>
      <c r="GD52" s="176" t="s">
        <v>142</v>
      </c>
      <c r="GE52" s="177" t="str">
        <f t="shared" si="87"/>
        <v xml:space="preserve"> </v>
      </c>
      <c r="GF52" s="217" t="str">
        <f>IF(GH52=0," ",VLOOKUP(GH52,PROTOKOL!$A:$F,6,FALSE))</f>
        <v xml:space="preserve"> </v>
      </c>
      <c r="GG52" s="43"/>
      <c r="GH52" s="43"/>
      <c r="GI52" s="43"/>
      <c r="GJ52" s="91" t="str">
        <f>IF(GH52=0," ",(VLOOKUP(GH52,PROTOKOL!$A$1:$E$29,2,FALSE))*GI52)</f>
        <v xml:space="preserve"> </v>
      </c>
      <c r="GK52" s="175" t="str">
        <f t="shared" si="17"/>
        <v xml:space="preserve"> </v>
      </c>
      <c r="GL52" s="176" t="str">
        <f>IF(GH52=0," ",VLOOKUP(GH52,PROTOKOL!$A:$E,5,FALSE))</f>
        <v xml:space="preserve"> </v>
      </c>
      <c r="GM52" s="212" t="str">
        <f t="shared" si="186"/>
        <v xml:space="preserve"> </v>
      </c>
      <c r="GN52" s="176">
        <f t="shared" si="89"/>
        <v>0</v>
      </c>
      <c r="GO52" s="177" t="str">
        <f t="shared" si="90"/>
        <v xml:space="preserve"> </v>
      </c>
      <c r="GQ52" s="173">
        <v>10</v>
      </c>
      <c r="GR52" s="230"/>
      <c r="GS52" s="174" t="str">
        <f>IF(GU52=0," ",VLOOKUP(GU52,PROTOKOL!$A:$F,6,FALSE))</f>
        <v xml:space="preserve"> </v>
      </c>
      <c r="GT52" s="43"/>
      <c r="GU52" s="43"/>
      <c r="GV52" s="43"/>
      <c r="GW52" s="42" t="str">
        <f>IF(GU52=0," ",(VLOOKUP(GU52,PROTOKOL!$A$1:$E$29,2,FALSE))*GV52)</f>
        <v xml:space="preserve"> </v>
      </c>
      <c r="GX52" s="175" t="str">
        <f t="shared" si="18"/>
        <v xml:space="preserve"> </v>
      </c>
      <c r="GY52" s="212" t="str">
        <f>IF(GU52=0," ",VLOOKUP(GU52,PROTOKOL!$A:$E,5,FALSE))</f>
        <v xml:space="preserve"> </v>
      </c>
      <c r="GZ52" s="176" t="s">
        <v>142</v>
      </c>
      <c r="HA52" s="177" t="str">
        <f t="shared" si="91"/>
        <v xml:space="preserve"> </v>
      </c>
      <c r="HB52" s="217" t="str">
        <f>IF(HD52=0," ",VLOOKUP(HD52,PROTOKOL!$A:$F,6,FALSE))</f>
        <v xml:space="preserve"> </v>
      </c>
      <c r="HC52" s="43"/>
      <c r="HD52" s="43"/>
      <c r="HE52" s="43"/>
      <c r="HF52" s="91" t="str">
        <f>IF(HD52=0," ",(VLOOKUP(HD52,PROTOKOL!$A$1:$E$29,2,FALSE))*HE52)</f>
        <v xml:space="preserve"> </v>
      </c>
      <c r="HG52" s="175" t="str">
        <f t="shared" si="19"/>
        <v xml:space="preserve"> </v>
      </c>
      <c r="HH52" s="176" t="str">
        <f>IF(HD52=0," ",VLOOKUP(HD52,PROTOKOL!$A:$E,5,FALSE))</f>
        <v xml:space="preserve"> </v>
      </c>
      <c r="HI52" s="212" t="str">
        <f t="shared" si="187"/>
        <v xml:space="preserve"> </v>
      </c>
      <c r="HJ52" s="176">
        <f t="shared" si="92"/>
        <v>0</v>
      </c>
      <c r="HK52" s="177" t="str">
        <f t="shared" si="93"/>
        <v xml:space="preserve"> </v>
      </c>
      <c r="HM52" s="173">
        <v>10</v>
      </c>
      <c r="HN52" s="230"/>
      <c r="HO52" s="174" t="str">
        <f>IF(HQ52=0," ",VLOOKUP(HQ52,PROTOKOL!$A:$F,6,FALSE))</f>
        <v xml:space="preserve"> </v>
      </c>
      <c r="HP52" s="43"/>
      <c r="HQ52" s="43"/>
      <c r="HR52" s="43"/>
      <c r="HS52" s="42" t="str">
        <f>IF(HQ52=0," ",(VLOOKUP(HQ52,PROTOKOL!$A$1:$E$29,2,FALSE))*HR52)</f>
        <v xml:space="preserve"> </v>
      </c>
      <c r="HT52" s="175" t="str">
        <f t="shared" si="20"/>
        <v xml:space="preserve"> </v>
      </c>
      <c r="HU52" s="212" t="str">
        <f>IF(HQ52=0," ",VLOOKUP(HQ52,PROTOKOL!$A:$E,5,FALSE))</f>
        <v xml:space="preserve"> </v>
      </c>
      <c r="HV52" s="176" t="s">
        <v>142</v>
      </c>
      <c r="HW52" s="177" t="str">
        <f t="shared" si="94"/>
        <v xml:space="preserve"> </v>
      </c>
      <c r="HX52" s="217" t="str">
        <f>IF(HZ52=0," ",VLOOKUP(HZ52,PROTOKOL!$A:$F,6,FALSE))</f>
        <v xml:space="preserve"> </v>
      </c>
      <c r="HY52" s="43"/>
      <c r="HZ52" s="43"/>
      <c r="IA52" s="43"/>
      <c r="IB52" s="91" t="str">
        <f>IF(HZ52=0," ",(VLOOKUP(HZ52,PROTOKOL!$A$1:$E$29,2,FALSE))*IA52)</f>
        <v xml:space="preserve"> </v>
      </c>
      <c r="IC52" s="175" t="str">
        <f t="shared" si="21"/>
        <v xml:space="preserve"> </v>
      </c>
      <c r="ID52" s="176" t="str">
        <f>IF(HZ52=0," ",VLOOKUP(HZ52,PROTOKOL!$A:$E,5,FALSE))</f>
        <v xml:space="preserve"> </v>
      </c>
      <c r="IE52" s="212" t="str">
        <f t="shared" si="208"/>
        <v xml:space="preserve"> </v>
      </c>
      <c r="IF52" s="176">
        <f t="shared" si="96"/>
        <v>0</v>
      </c>
      <c r="IG52" s="177" t="str">
        <f t="shared" si="97"/>
        <v xml:space="preserve"> </v>
      </c>
      <c r="II52" s="173">
        <v>10</v>
      </c>
      <c r="IJ52" s="230"/>
      <c r="IK52" s="174" t="str">
        <f>IF(IM52=0," ",VLOOKUP(IM52,PROTOKOL!$A:$F,6,FALSE))</f>
        <v xml:space="preserve"> </v>
      </c>
      <c r="IL52" s="43"/>
      <c r="IM52" s="43"/>
      <c r="IN52" s="43"/>
      <c r="IO52" s="42" t="str">
        <f>IF(IM52=0," ",(VLOOKUP(IM52,PROTOKOL!$A$1:$E$29,2,FALSE))*IN52)</f>
        <v xml:space="preserve"> </v>
      </c>
      <c r="IP52" s="175" t="str">
        <f t="shared" si="22"/>
        <v xml:space="preserve"> </v>
      </c>
      <c r="IQ52" s="212" t="str">
        <f>IF(IM52=0," ",VLOOKUP(IM52,PROTOKOL!$A:$E,5,FALSE))</f>
        <v xml:space="preserve"> </v>
      </c>
      <c r="IR52" s="176" t="s">
        <v>142</v>
      </c>
      <c r="IS52" s="177" t="str">
        <f t="shared" si="98"/>
        <v xml:space="preserve"> </v>
      </c>
      <c r="IT52" s="217" t="str">
        <f>IF(IV52=0," ",VLOOKUP(IV52,PROTOKOL!$A:$F,6,FALSE))</f>
        <v xml:space="preserve"> </v>
      </c>
      <c r="IU52" s="43"/>
      <c r="IV52" s="43"/>
      <c r="IW52" s="43"/>
      <c r="IX52" s="91" t="str">
        <f>IF(IV52=0," ",(VLOOKUP(IV52,PROTOKOL!$A$1:$E$29,2,FALSE))*IW52)</f>
        <v xml:space="preserve"> </v>
      </c>
      <c r="IY52" s="175" t="str">
        <f t="shared" si="23"/>
        <v xml:space="preserve"> </v>
      </c>
      <c r="IZ52" s="176" t="str">
        <f>IF(IV52=0," ",VLOOKUP(IV52,PROTOKOL!$A:$E,5,FALSE))</f>
        <v xml:space="preserve"> </v>
      </c>
      <c r="JA52" s="212" t="str">
        <f t="shared" si="188"/>
        <v xml:space="preserve"> </v>
      </c>
      <c r="JB52" s="176">
        <f t="shared" si="100"/>
        <v>0</v>
      </c>
      <c r="JC52" s="177" t="str">
        <f t="shared" si="101"/>
        <v xml:space="preserve"> </v>
      </c>
      <c r="JE52" s="173">
        <v>10</v>
      </c>
      <c r="JF52" s="230"/>
      <c r="JG52" s="174" t="str">
        <f>IF(JI52=0," ",VLOOKUP(JI52,PROTOKOL!$A:$F,6,FALSE))</f>
        <v xml:space="preserve"> </v>
      </c>
      <c r="JH52" s="43"/>
      <c r="JI52" s="43"/>
      <c r="JJ52" s="43"/>
      <c r="JK52" s="42" t="str">
        <f>IF(JI52=0," ",(VLOOKUP(JI52,PROTOKOL!$A$1:$E$29,2,FALSE))*JJ52)</f>
        <v xml:space="preserve"> </v>
      </c>
      <c r="JL52" s="175" t="str">
        <f t="shared" si="24"/>
        <v xml:space="preserve"> </v>
      </c>
      <c r="JM52" s="212" t="str">
        <f>IF(JI52=0," ",VLOOKUP(JI52,PROTOKOL!$A:$E,5,FALSE))</f>
        <v xml:space="preserve"> </v>
      </c>
      <c r="JN52" s="176" t="s">
        <v>142</v>
      </c>
      <c r="JO52" s="177" t="str">
        <f t="shared" si="102"/>
        <v xml:space="preserve"> </v>
      </c>
      <c r="JP52" s="217" t="str">
        <f>IF(JR52=0," ",VLOOKUP(JR52,PROTOKOL!$A:$F,6,FALSE))</f>
        <v xml:space="preserve"> </v>
      </c>
      <c r="JQ52" s="43"/>
      <c r="JR52" s="43"/>
      <c r="JS52" s="43"/>
      <c r="JT52" s="91" t="str">
        <f>IF(JR52=0," ",(VLOOKUP(JR52,PROTOKOL!$A$1:$E$29,2,FALSE))*JS52)</f>
        <v xml:space="preserve"> </v>
      </c>
      <c r="JU52" s="175" t="str">
        <f t="shared" si="25"/>
        <v xml:space="preserve"> </v>
      </c>
      <c r="JV52" s="176" t="str">
        <f>IF(JR52=0," ",VLOOKUP(JR52,PROTOKOL!$A:$E,5,FALSE))</f>
        <v xml:space="preserve"> </v>
      </c>
      <c r="JW52" s="212" t="str">
        <f t="shared" si="189"/>
        <v xml:space="preserve"> </v>
      </c>
      <c r="JX52" s="176">
        <f t="shared" si="104"/>
        <v>0</v>
      </c>
      <c r="JY52" s="177" t="str">
        <f t="shared" si="105"/>
        <v xml:space="preserve"> </v>
      </c>
      <c r="KA52" s="173">
        <v>10</v>
      </c>
      <c r="KB52" s="230"/>
      <c r="KC52" s="174" t="str">
        <f>IF(KE52=0," ",VLOOKUP(KE52,PROTOKOL!$A:$F,6,FALSE))</f>
        <v xml:space="preserve"> </v>
      </c>
      <c r="KD52" s="43"/>
      <c r="KE52" s="43"/>
      <c r="KF52" s="43"/>
      <c r="KG52" s="42" t="str">
        <f>IF(KE52=0," ",(VLOOKUP(KE52,PROTOKOL!$A$1:$E$29,2,FALSE))*KF52)</f>
        <v xml:space="preserve"> </v>
      </c>
      <c r="KH52" s="175" t="str">
        <f t="shared" si="26"/>
        <v xml:space="preserve"> </v>
      </c>
      <c r="KI52" s="212" t="str">
        <f>IF(KE52=0," ",VLOOKUP(KE52,PROTOKOL!$A:$E,5,FALSE))</f>
        <v xml:space="preserve"> </v>
      </c>
      <c r="KJ52" s="176" t="s">
        <v>142</v>
      </c>
      <c r="KK52" s="177" t="str">
        <f t="shared" si="173"/>
        <v xml:space="preserve"> </v>
      </c>
      <c r="KL52" s="217" t="str">
        <f>IF(KN52=0," ",VLOOKUP(KN52,PROTOKOL!$A:$F,6,FALSE))</f>
        <v xml:space="preserve"> </v>
      </c>
      <c r="KM52" s="43"/>
      <c r="KN52" s="43"/>
      <c r="KO52" s="43"/>
      <c r="KP52" s="91" t="str">
        <f>IF(KN52=0," ",(VLOOKUP(KN52,PROTOKOL!$A$1:$E$29,2,FALSE))*KO52)</f>
        <v xml:space="preserve"> </v>
      </c>
      <c r="KQ52" s="175" t="str">
        <f t="shared" si="27"/>
        <v xml:space="preserve"> </v>
      </c>
      <c r="KR52" s="176" t="str">
        <f>IF(KN52=0," ",VLOOKUP(KN52,PROTOKOL!$A:$E,5,FALSE))</f>
        <v xml:space="preserve"> </v>
      </c>
      <c r="KS52" s="212" t="str">
        <f t="shared" si="190"/>
        <v xml:space="preserve"> </v>
      </c>
      <c r="KT52" s="176">
        <f t="shared" si="106"/>
        <v>0</v>
      </c>
      <c r="KU52" s="177" t="str">
        <f t="shared" si="107"/>
        <v xml:space="preserve"> </v>
      </c>
      <c r="KW52" s="173">
        <v>10</v>
      </c>
      <c r="KX52" s="230"/>
      <c r="KY52" s="174" t="str">
        <f>IF(LA52=0," ",VLOOKUP(LA52,PROTOKOL!$A:$F,6,FALSE))</f>
        <v xml:space="preserve"> </v>
      </c>
      <c r="KZ52" s="43"/>
      <c r="LA52" s="43"/>
      <c r="LB52" s="43"/>
      <c r="LC52" s="42" t="str">
        <f>IF(LA52=0," ",(VLOOKUP(LA52,PROTOKOL!$A$1:$E$29,2,FALSE))*LB52)</f>
        <v xml:space="preserve"> </v>
      </c>
      <c r="LD52" s="175" t="str">
        <f t="shared" si="28"/>
        <v xml:space="preserve"> </v>
      </c>
      <c r="LE52" s="212" t="str">
        <f>IF(LA52=0," ",VLOOKUP(LA52,PROTOKOL!$A:$E,5,FALSE))</f>
        <v xml:space="preserve"> </v>
      </c>
      <c r="LF52" s="176" t="s">
        <v>142</v>
      </c>
      <c r="LG52" s="177" t="str">
        <f t="shared" si="108"/>
        <v xml:space="preserve"> </v>
      </c>
      <c r="LH52" s="217" t="str">
        <f>IF(LJ52=0," ",VLOOKUP(LJ52,PROTOKOL!$A:$F,6,FALSE))</f>
        <v xml:space="preserve"> </v>
      </c>
      <c r="LI52" s="43"/>
      <c r="LJ52" s="43"/>
      <c r="LK52" s="43"/>
      <c r="LL52" s="91" t="str">
        <f>IF(LJ52=0," ",(VLOOKUP(LJ52,PROTOKOL!$A$1:$E$29,2,FALSE))*LK52)</f>
        <v xml:space="preserve"> </v>
      </c>
      <c r="LM52" s="175" t="str">
        <f t="shared" si="29"/>
        <v xml:space="preserve"> </v>
      </c>
      <c r="LN52" s="176" t="str">
        <f>IF(LJ52=0," ",VLOOKUP(LJ52,PROTOKOL!$A:$E,5,FALSE))</f>
        <v xml:space="preserve"> </v>
      </c>
      <c r="LO52" s="212" t="str">
        <f t="shared" si="191"/>
        <v xml:space="preserve"> </v>
      </c>
      <c r="LP52" s="176">
        <f t="shared" si="110"/>
        <v>0</v>
      </c>
      <c r="LQ52" s="177" t="str">
        <f t="shared" si="111"/>
        <v xml:space="preserve"> </v>
      </c>
      <c r="LS52" s="173">
        <v>10</v>
      </c>
      <c r="LT52" s="230"/>
      <c r="LU52" s="174" t="str">
        <f>IF(LW52=0," ",VLOOKUP(LW52,PROTOKOL!$A:$F,6,FALSE))</f>
        <v xml:space="preserve"> </v>
      </c>
      <c r="LV52" s="43"/>
      <c r="LW52" s="43"/>
      <c r="LX52" s="43"/>
      <c r="LY52" s="42" t="str">
        <f>IF(LW52=0," ",(VLOOKUP(LW52,PROTOKOL!$A$1:$E$29,2,FALSE))*LX52)</f>
        <v xml:space="preserve"> </v>
      </c>
      <c r="LZ52" s="175" t="str">
        <f t="shared" si="30"/>
        <v xml:space="preserve"> </v>
      </c>
      <c r="MA52" s="212" t="str">
        <f>IF(LW52=0," ",VLOOKUP(LW52,PROTOKOL!$A:$E,5,FALSE))</f>
        <v xml:space="preserve"> </v>
      </c>
      <c r="MB52" s="176" t="s">
        <v>142</v>
      </c>
      <c r="MC52" s="177" t="str">
        <f t="shared" si="175"/>
        <v xml:space="preserve"> </v>
      </c>
      <c r="MD52" s="217" t="str">
        <f>IF(MF52=0," ",VLOOKUP(MF52,PROTOKOL!$A:$F,6,FALSE))</f>
        <v xml:space="preserve"> </v>
      </c>
      <c r="ME52" s="43"/>
      <c r="MF52" s="43"/>
      <c r="MG52" s="43"/>
      <c r="MH52" s="91" t="str">
        <f>IF(MF52=0," ",(VLOOKUP(MF52,PROTOKOL!$A$1:$E$29,2,FALSE))*MG52)</f>
        <v xml:space="preserve"> </v>
      </c>
      <c r="MI52" s="175" t="str">
        <f t="shared" si="31"/>
        <v xml:space="preserve"> </v>
      </c>
      <c r="MJ52" s="176" t="str">
        <f>IF(MF52=0," ",VLOOKUP(MF52,PROTOKOL!$A:$E,5,FALSE))</f>
        <v xml:space="preserve"> </v>
      </c>
      <c r="MK52" s="212" t="str">
        <f t="shared" si="192"/>
        <v xml:space="preserve"> </v>
      </c>
      <c r="ML52" s="176">
        <f t="shared" si="113"/>
        <v>0</v>
      </c>
      <c r="MM52" s="177" t="str">
        <f t="shared" si="114"/>
        <v xml:space="preserve"> </v>
      </c>
      <c r="MO52" s="173">
        <v>10</v>
      </c>
      <c r="MP52" s="230"/>
      <c r="MQ52" s="174" t="str">
        <f>IF(MS52=0," ",VLOOKUP(MS52,PROTOKOL!$A:$F,6,FALSE))</f>
        <v xml:space="preserve"> </v>
      </c>
      <c r="MR52" s="43"/>
      <c r="MS52" s="43"/>
      <c r="MT52" s="43"/>
      <c r="MU52" s="42" t="str">
        <f>IF(MS52=0," ",(VLOOKUP(MS52,PROTOKOL!$A$1:$E$29,2,FALSE))*MT52)</f>
        <v xml:space="preserve"> </v>
      </c>
      <c r="MV52" s="175" t="str">
        <f t="shared" si="32"/>
        <v xml:space="preserve"> </v>
      </c>
      <c r="MW52" s="212" t="str">
        <f>IF(MS52=0," ",VLOOKUP(MS52,PROTOKOL!$A:$E,5,FALSE))</f>
        <v xml:space="preserve"> </v>
      </c>
      <c r="MX52" s="176" t="s">
        <v>142</v>
      </c>
      <c r="MY52" s="177" t="str">
        <f t="shared" si="115"/>
        <v xml:space="preserve"> </v>
      </c>
      <c r="MZ52" s="217" t="str">
        <f>IF(NB52=0," ",VLOOKUP(NB52,PROTOKOL!$A:$F,6,FALSE))</f>
        <v xml:space="preserve"> </v>
      </c>
      <c r="NA52" s="43"/>
      <c r="NB52" s="43"/>
      <c r="NC52" s="43"/>
      <c r="ND52" s="91" t="str">
        <f>IF(NB52=0," ",(VLOOKUP(NB52,PROTOKOL!$A$1:$E$29,2,FALSE))*NC52)</f>
        <v xml:space="preserve"> </v>
      </c>
      <c r="NE52" s="175" t="str">
        <f t="shared" si="33"/>
        <v xml:space="preserve"> </v>
      </c>
      <c r="NF52" s="176" t="str">
        <f>IF(NB52=0," ",VLOOKUP(NB52,PROTOKOL!$A:$E,5,FALSE))</f>
        <v xml:space="preserve"> </v>
      </c>
      <c r="NG52" s="212" t="str">
        <f t="shared" si="193"/>
        <v xml:space="preserve"> </v>
      </c>
      <c r="NH52" s="176">
        <f t="shared" si="117"/>
        <v>0</v>
      </c>
      <c r="NI52" s="177" t="str">
        <f t="shared" si="118"/>
        <v xml:space="preserve"> </v>
      </c>
      <c r="NK52" s="173">
        <v>10</v>
      </c>
      <c r="NL52" s="230"/>
      <c r="NM52" s="174" t="str">
        <f>IF(NO52=0," ",VLOOKUP(NO52,PROTOKOL!$A:$F,6,FALSE))</f>
        <v xml:space="preserve"> </v>
      </c>
      <c r="NN52" s="43"/>
      <c r="NO52" s="43"/>
      <c r="NP52" s="43"/>
      <c r="NQ52" s="42" t="str">
        <f>IF(NO52=0," ",(VLOOKUP(NO52,PROTOKOL!$A$1:$E$29,2,FALSE))*NP52)</f>
        <v xml:space="preserve"> </v>
      </c>
      <c r="NR52" s="175" t="str">
        <f t="shared" si="34"/>
        <v xml:space="preserve"> </v>
      </c>
      <c r="NS52" s="212" t="str">
        <f>IF(NO52=0," ",VLOOKUP(NO52,PROTOKOL!$A:$E,5,FALSE))</f>
        <v xml:space="preserve"> </v>
      </c>
      <c r="NT52" s="176" t="s">
        <v>142</v>
      </c>
      <c r="NU52" s="177" t="str">
        <f t="shared" si="119"/>
        <v xml:space="preserve"> </v>
      </c>
      <c r="NV52" s="217" t="str">
        <f>IF(NX52=0," ",VLOOKUP(NX52,PROTOKOL!$A:$F,6,FALSE))</f>
        <v xml:space="preserve"> </v>
      </c>
      <c r="NW52" s="43"/>
      <c r="NX52" s="43"/>
      <c r="NY52" s="43"/>
      <c r="NZ52" s="91" t="str">
        <f>IF(NX52=0," ",(VLOOKUP(NX52,PROTOKOL!$A$1:$E$29,2,FALSE))*NY52)</f>
        <v xml:space="preserve"> </v>
      </c>
      <c r="OA52" s="175" t="str">
        <f t="shared" si="35"/>
        <v xml:space="preserve"> </v>
      </c>
      <c r="OB52" s="176" t="str">
        <f>IF(NX52=0," ",VLOOKUP(NX52,PROTOKOL!$A:$E,5,FALSE))</f>
        <v xml:space="preserve"> </v>
      </c>
      <c r="OC52" s="212" t="str">
        <f t="shared" si="194"/>
        <v xml:space="preserve"> </v>
      </c>
      <c r="OD52" s="176">
        <f t="shared" si="120"/>
        <v>0</v>
      </c>
      <c r="OE52" s="177" t="str">
        <f t="shared" si="121"/>
        <v xml:space="preserve"> </v>
      </c>
      <c r="OG52" s="173">
        <v>10</v>
      </c>
      <c r="OH52" s="230"/>
      <c r="OI52" s="174" t="str">
        <f>IF(OK52=0," ",VLOOKUP(OK52,PROTOKOL!$A:$F,6,FALSE))</f>
        <v xml:space="preserve"> </v>
      </c>
      <c r="OJ52" s="43"/>
      <c r="OK52" s="43"/>
      <c r="OL52" s="43"/>
      <c r="OM52" s="42" t="str">
        <f>IF(OK52=0," ",(VLOOKUP(OK52,PROTOKOL!$A$1:$E$29,2,FALSE))*OL52)</f>
        <v xml:space="preserve"> </v>
      </c>
      <c r="ON52" s="175" t="str">
        <f t="shared" si="36"/>
        <v xml:space="preserve"> </v>
      </c>
      <c r="OO52" s="212" t="str">
        <f>IF(OK52=0," ",VLOOKUP(OK52,PROTOKOL!$A:$E,5,FALSE))</f>
        <v xml:space="preserve"> </v>
      </c>
      <c r="OP52" s="176" t="s">
        <v>142</v>
      </c>
      <c r="OQ52" s="177" t="str">
        <f t="shared" si="177"/>
        <v xml:space="preserve"> </v>
      </c>
      <c r="OR52" s="217" t="str">
        <f>IF(OT52=0," ",VLOOKUP(OT52,PROTOKOL!$A:$F,6,FALSE))</f>
        <v xml:space="preserve"> </v>
      </c>
      <c r="OS52" s="43"/>
      <c r="OT52" s="43"/>
      <c r="OU52" s="43"/>
      <c r="OV52" s="91" t="str">
        <f>IF(OT52=0," ",(VLOOKUP(OT52,PROTOKOL!$A$1:$E$29,2,FALSE))*OU52)</f>
        <v xml:space="preserve"> </v>
      </c>
      <c r="OW52" s="175" t="str">
        <f t="shared" si="37"/>
        <v xml:space="preserve"> </v>
      </c>
      <c r="OX52" s="176" t="str">
        <f>IF(OT52=0," ",VLOOKUP(OT52,PROTOKOL!$A:$E,5,FALSE))</f>
        <v xml:space="preserve"> </v>
      </c>
      <c r="OY52" s="212" t="str">
        <f t="shared" si="195"/>
        <v xml:space="preserve"> </v>
      </c>
      <c r="OZ52" s="176">
        <f t="shared" si="123"/>
        <v>0</v>
      </c>
      <c r="PA52" s="177" t="str">
        <f t="shared" si="124"/>
        <v xml:space="preserve"> </v>
      </c>
      <c r="PC52" s="173">
        <v>10</v>
      </c>
      <c r="PD52" s="230"/>
      <c r="PE52" s="174" t="str">
        <f>IF(PG52=0," ",VLOOKUP(PG52,PROTOKOL!$A:$F,6,FALSE))</f>
        <v xml:space="preserve"> </v>
      </c>
      <c r="PF52" s="43"/>
      <c r="PG52" s="43"/>
      <c r="PH52" s="43"/>
      <c r="PI52" s="42" t="str">
        <f>IF(PG52=0," ",(VLOOKUP(PG52,PROTOKOL!$A$1:$E$29,2,FALSE))*PH52)</f>
        <v xml:space="preserve"> </v>
      </c>
      <c r="PJ52" s="175" t="str">
        <f t="shared" si="38"/>
        <v xml:space="preserve"> </v>
      </c>
      <c r="PK52" s="212" t="str">
        <f>IF(PG52=0," ",VLOOKUP(PG52,PROTOKOL!$A:$E,5,FALSE))</f>
        <v xml:space="preserve"> </v>
      </c>
      <c r="PL52" s="176" t="s">
        <v>142</v>
      </c>
      <c r="PM52" s="177" t="str">
        <f t="shared" si="178"/>
        <v xml:space="preserve"> </v>
      </c>
      <c r="PN52" s="217" t="str">
        <f>IF(PP52=0," ",VLOOKUP(PP52,PROTOKOL!$A:$F,6,FALSE))</f>
        <v xml:space="preserve"> </v>
      </c>
      <c r="PO52" s="43"/>
      <c r="PP52" s="43"/>
      <c r="PQ52" s="43"/>
      <c r="PR52" s="91" t="str">
        <f>IF(PP52=0," ",(VLOOKUP(PP52,PROTOKOL!$A$1:$E$29,2,FALSE))*PQ52)</f>
        <v xml:space="preserve"> </v>
      </c>
      <c r="PS52" s="175" t="str">
        <f t="shared" si="39"/>
        <v xml:space="preserve"> </v>
      </c>
      <c r="PT52" s="176" t="str">
        <f>IF(PP52=0," ",VLOOKUP(PP52,PROTOKOL!$A:$E,5,FALSE))</f>
        <v xml:space="preserve"> </v>
      </c>
      <c r="PU52" s="212" t="str">
        <f t="shared" si="196"/>
        <v xml:space="preserve"> </v>
      </c>
      <c r="PV52" s="176">
        <f t="shared" si="126"/>
        <v>0</v>
      </c>
      <c r="PW52" s="177" t="str">
        <f t="shared" si="127"/>
        <v xml:space="preserve"> </v>
      </c>
      <c r="PY52" s="173">
        <v>10</v>
      </c>
      <c r="PZ52" s="230"/>
      <c r="QA52" s="174" t="str">
        <f>IF(QC52=0," ",VLOOKUP(QC52,PROTOKOL!$A:$F,6,FALSE))</f>
        <v xml:space="preserve"> </v>
      </c>
      <c r="QB52" s="43"/>
      <c r="QC52" s="43"/>
      <c r="QD52" s="43"/>
      <c r="QE52" s="42" t="str">
        <f>IF(QC52=0," ",(VLOOKUP(QC52,PROTOKOL!$A$1:$E$29,2,FALSE))*QD52)</f>
        <v xml:space="preserve"> </v>
      </c>
      <c r="QF52" s="175" t="str">
        <f t="shared" si="40"/>
        <v xml:space="preserve"> </v>
      </c>
      <c r="QG52" s="212" t="str">
        <f>IF(QC52=0," ",VLOOKUP(QC52,PROTOKOL!$A:$E,5,FALSE))</f>
        <v xml:space="preserve"> </v>
      </c>
      <c r="QH52" s="176" t="s">
        <v>142</v>
      </c>
      <c r="QI52" s="177" t="str">
        <f t="shared" si="128"/>
        <v xml:space="preserve"> </v>
      </c>
      <c r="QJ52" s="217" t="str">
        <f>IF(QL52=0," ",VLOOKUP(QL52,PROTOKOL!$A:$F,6,FALSE))</f>
        <v xml:space="preserve"> </v>
      </c>
      <c r="QK52" s="43"/>
      <c r="QL52" s="43"/>
      <c r="QM52" s="43"/>
      <c r="QN52" s="91" t="str">
        <f>IF(QL52=0," ",(VLOOKUP(QL52,PROTOKOL!$A$1:$E$29,2,FALSE))*QM52)</f>
        <v xml:space="preserve"> </v>
      </c>
      <c r="QO52" s="175" t="str">
        <f t="shared" si="41"/>
        <v xml:space="preserve"> </v>
      </c>
      <c r="QP52" s="176" t="str">
        <f>IF(QL52=0," ",VLOOKUP(QL52,PROTOKOL!$A:$E,5,FALSE))</f>
        <v xml:space="preserve"> </v>
      </c>
      <c r="QQ52" s="212" t="str">
        <f t="shared" si="197"/>
        <v xml:space="preserve"> </v>
      </c>
      <c r="QR52" s="176">
        <f t="shared" si="130"/>
        <v>0</v>
      </c>
      <c r="QS52" s="177" t="str">
        <f t="shared" si="131"/>
        <v xml:space="preserve"> </v>
      </c>
      <c r="QU52" s="173">
        <v>10</v>
      </c>
      <c r="QV52" s="230"/>
      <c r="QW52" s="174" t="str">
        <f>IF(QY52=0," ",VLOOKUP(QY52,PROTOKOL!$A:$F,6,FALSE))</f>
        <v xml:space="preserve"> </v>
      </c>
      <c r="QX52" s="43"/>
      <c r="QY52" s="43"/>
      <c r="QZ52" s="43"/>
      <c r="RA52" s="42" t="str">
        <f>IF(QY52=0," ",(VLOOKUP(QY52,PROTOKOL!$A$1:$E$29,2,FALSE))*QZ52)</f>
        <v xml:space="preserve"> </v>
      </c>
      <c r="RB52" s="175" t="str">
        <f t="shared" si="42"/>
        <v xml:space="preserve"> </v>
      </c>
      <c r="RC52" s="212" t="str">
        <f>IF(QY52=0," ",VLOOKUP(QY52,PROTOKOL!$A:$E,5,FALSE))</f>
        <v xml:space="preserve"> </v>
      </c>
      <c r="RD52" s="176" t="s">
        <v>142</v>
      </c>
      <c r="RE52" s="177" t="str">
        <f t="shared" si="132"/>
        <v xml:space="preserve"> </v>
      </c>
      <c r="RF52" s="217" t="str">
        <f>IF(RH52=0," ",VLOOKUP(RH52,PROTOKOL!$A:$F,6,FALSE))</f>
        <v xml:space="preserve"> </v>
      </c>
      <c r="RG52" s="43"/>
      <c r="RH52" s="43"/>
      <c r="RI52" s="43"/>
      <c r="RJ52" s="91" t="str">
        <f>IF(RH52=0," ",(VLOOKUP(RH52,PROTOKOL!$A$1:$E$29,2,FALSE))*RI52)</f>
        <v xml:space="preserve"> </v>
      </c>
      <c r="RK52" s="175" t="str">
        <f t="shared" si="43"/>
        <v xml:space="preserve"> </v>
      </c>
      <c r="RL52" s="176" t="str">
        <f>IF(RH52=0," ",VLOOKUP(RH52,PROTOKOL!$A:$E,5,FALSE))</f>
        <v xml:space="preserve"> </v>
      </c>
      <c r="RM52" s="212" t="str">
        <f t="shared" si="198"/>
        <v xml:space="preserve"> </v>
      </c>
      <c r="RN52" s="176">
        <f t="shared" si="134"/>
        <v>0</v>
      </c>
      <c r="RO52" s="177" t="str">
        <f t="shared" si="135"/>
        <v xml:space="preserve"> </v>
      </c>
      <c r="RQ52" s="173">
        <v>10</v>
      </c>
      <c r="RR52" s="230"/>
      <c r="RS52" s="174" t="str">
        <f>IF(RU52=0," ",VLOOKUP(RU52,PROTOKOL!$A:$F,6,FALSE))</f>
        <v xml:space="preserve"> </v>
      </c>
      <c r="RT52" s="43"/>
      <c r="RU52" s="43"/>
      <c r="RV52" s="43"/>
      <c r="RW52" s="42" t="str">
        <f>IF(RU52=0," ",(VLOOKUP(RU52,PROTOKOL!$A$1:$E$29,2,FALSE))*RV52)</f>
        <v xml:space="preserve"> </v>
      </c>
      <c r="RX52" s="175" t="str">
        <f t="shared" si="44"/>
        <v xml:space="preserve"> </v>
      </c>
      <c r="RY52" s="212" t="str">
        <f>IF(RU52=0," ",VLOOKUP(RU52,PROTOKOL!$A:$E,5,FALSE))</f>
        <v xml:space="preserve"> </v>
      </c>
      <c r="RZ52" s="176" t="s">
        <v>142</v>
      </c>
      <c r="SA52" s="177" t="str">
        <f t="shared" si="179"/>
        <v xml:space="preserve"> </v>
      </c>
      <c r="SB52" s="217" t="str">
        <f>IF(SD52=0," ",VLOOKUP(SD52,PROTOKOL!$A:$F,6,FALSE))</f>
        <v xml:space="preserve"> </v>
      </c>
      <c r="SC52" s="43"/>
      <c r="SD52" s="43"/>
      <c r="SE52" s="43"/>
      <c r="SF52" s="91" t="str">
        <f>IF(SD52=0," ",(VLOOKUP(SD52,PROTOKOL!$A$1:$E$29,2,FALSE))*SE52)</f>
        <v xml:space="preserve"> </v>
      </c>
      <c r="SG52" s="175" t="str">
        <f t="shared" si="45"/>
        <v xml:space="preserve"> </v>
      </c>
      <c r="SH52" s="176" t="str">
        <f>IF(SD52=0," ",VLOOKUP(SD52,PROTOKOL!$A:$E,5,FALSE))</f>
        <v xml:space="preserve"> </v>
      </c>
      <c r="SI52" s="212" t="str">
        <f t="shared" si="199"/>
        <v xml:space="preserve"> </v>
      </c>
      <c r="SJ52" s="176">
        <f t="shared" si="137"/>
        <v>0</v>
      </c>
      <c r="SK52" s="177" t="str">
        <f t="shared" si="138"/>
        <v xml:space="preserve"> </v>
      </c>
      <c r="SM52" s="173">
        <v>10</v>
      </c>
      <c r="SN52" s="230"/>
      <c r="SO52" s="174" t="str">
        <f>IF(SQ52=0," ",VLOOKUP(SQ52,PROTOKOL!$A:$F,6,FALSE))</f>
        <v xml:space="preserve"> </v>
      </c>
      <c r="SP52" s="43"/>
      <c r="SQ52" s="43"/>
      <c r="SR52" s="43"/>
      <c r="SS52" s="42" t="str">
        <f>IF(SQ52=0," ",(VLOOKUP(SQ52,PROTOKOL!$A$1:$E$29,2,FALSE))*SR52)</f>
        <v xml:space="preserve"> </v>
      </c>
      <c r="ST52" s="175" t="str">
        <f t="shared" si="46"/>
        <v xml:space="preserve"> </v>
      </c>
      <c r="SU52" s="212" t="str">
        <f>IF(SQ52=0," ",VLOOKUP(SQ52,PROTOKOL!$A:$E,5,FALSE))</f>
        <v xml:space="preserve"> </v>
      </c>
      <c r="SV52" s="176" t="s">
        <v>142</v>
      </c>
      <c r="SW52" s="177" t="str">
        <f t="shared" si="139"/>
        <v xml:space="preserve"> </v>
      </c>
      <c r="SX52" s="217" t="str">
        <f>IF(SZ52=0," ",VLOOKUP(SZ52,PROTOKOL!$A:$F,6,FALSE))</f>
        <v xml:space="preserve"> </v>
      </c>
      <c r="SY52" s="43"/>
      <c r="SZ52" s="43"/>
      <c r="TA52" s="43"/>
      <c r="TB52" s="91" t="str">
        <f>IF(SZ52=0," ",(VLOOKUP(SZ52,PROTOKOL!$A$1:$E$29,2,FALSE))*TA52)</f>
        <v xml:space="preserve"> </v>
      </c>
      <c r="TC52" s="175" t="str">
        <f t="shared" si="47"/>
        <v xml:space="preserve"> </v>
      </c>
      <c r="TD52" s="176" t="str">
        <f>IF(SZ52=0," ",VLOOKUP(SZ52,PROTOKOL!$A:$E,5,FALSE))</f>
        <v xml:space="preserve"> </v>
      </c>
      <c r="TE52" s="212" t="str">
        <f t="shared" si="200"/>
        <v xml:space="preserve"> </v>
      </c>
      <c r="TF52" s="176">
        <f t="shared" si="141"/>
        <v>0</v>
      </c>
      <c r="TG52" s="177" t="str">
        <f t="shared" si="142"/>
        <v xml:space="preserve"> </v>
      </c>
      <c r="TI52" s="173">
        <v>10</v>
      </c>
      <c r="TJ52" s="230"/>
      <c r="TK52" s="174" t="str">
        <f>IF(TM52=0," ",VLOOKUP(TM52,PROTOKOL!$A:$F,6,FALSE))</f>
        <v xml:space="preserve"> </v>
      </c>
      <c r="TL52" s="43"/>
      <c r="TM52" s="43"/>
      <c r="TN52" s="43"/>
      <c r="TO52" s="42" t="str">
        <f>IF(TM52=0," ",(VLOOKUP(TM52,PROTOKOL!$A$1:$E$29,2,FALSE))*TN52)</f>
        <v xml:space="preserve"> </v>
      </c>
      <c r="TP52" s="175" t="str">
        <f t="shared" si="48"/>
        <v xml:space="preserve"> </v>
      </c>
      <c r="TQ52" s="212" t="str">
        <f>IF(TM52=0," ",VLOOKUP(TM52,PROTOKOL!$A:$E,5,FALSE))</f>
        <v xml:space="preserve"> </v>
      </c>
      <c r="TR52" s="176" t="s">
        <v>142</v>
      </c>
      <c r="TS52" s="177" t="str">
        <f t="shared" si="143"/>
        <v xml:space="preserve"> </v>
      </c>
      <c r="TT52" s="217" t="str">
        <f>IF(TV52=0," ",VLOOKUP(TV52,PROTOKOL!$A:$F,6,FALSE))</f>
        <v xml:space="preserve"> </v>
      </c>
      <c r="TU52" s="43"/>
      <c r="TV52" s="43"/>
      <c r="TW52" s="43"/>
      <c r="TX52" s="91" t="str">
        <f>IF(TV52=0," ",(VLOOKUP(TV52,PROTOKOL!$A$1:$E$29,2,FALSE))*TW52)</f>
        <v xml:space="preserve"> </v>
      </c>
      <c r="TY52" s="175" t="str">
        <f t="shared" si="49"/>
        <v xml:space="preserve"> </v>
      </c>
      <c r="TZ52" s="176" t="str">
        <f>IF(TV52=0," ",VLOOKUP(TV52,PROTOKOL!$A:$E,5,FALSE))</f>
        <v xml:space="preserve"> </v>
      </c>
      <c r="UA52" s="212" t="str">
        <f t="shared" si="201"/>
        <v xml:space="preserve"> </v>
      </c>
      <c r="UB52" s="176">
        <f t="shared" si="145"/>
        <v>0</v>
      </c>
      <c r="UC52" s="177" t="str">
        <f t="shared" si="146"/>
        <v xml:space="preserve"> </v>
      </c>
      <c r="UE52" s="173">
        <v>10</v>
      </c>
      <c r="UF52" s="230"/>
      <c r="UG52" s="174" t="str">
        <f>IF(UI52=0," ",VLOOKUP(UI52,PROTOKOL!$A:$F,6,FALSE))</f>
        <v xml:space="preserve"> </v>
      </c>
      <c r="UH52" s="43"/>
      <c r="UI52" s="43"/>
      <c r="UJ52" s="43"/>
      <c r="UK52" s="42" t="str">
        <f>IF(UI52=0," ",(VLOOKUP(UI52,PROTOKOL!$A$1:$E$29,2,FALSE))*UJ52)</f>
        <v xml:space="preserve"> </v>
      </c>
      <c r="UL52" s="175" t="str">
        <f t="shared" si="50"/>
        <v xml:space="preserve"> </v>
      </c>
      <c r="UM52" s="212" t="str">
        <f>IF(UI52=0," ",VLOOKUP(UI52,PROTOKOL!$A:$E,5,FALSE))</f>
        <v xml:space="preserve"> </v>
      </c>
      <c r="UN52" s="176" t="s">
        <v>142</v>
      </c>
      <c r="UO52" s="177" t="str">
        <f t="shared" si="147"/>
        <v xml:space="preserve"> </v>
      </c>
      <c r="UP52" s="217" t="str">
        <f>IF(UR52=0," ",VLOOKUP(UR52,PROTOKOL!$A:$F,6,FALSE))</f>
        <v xml:space="preserve"> </v>
      </c>
      <c r="UQ52" s="43"/>
      <c r="UR52" s="43"/>
      <c r="US52" s="43"/>
      <c r="UT52" s="91" t="str">
        <f>IF(UR52=0," ",(VLOOKUP(UR52,PROTOKOL!$A$1:$E$29,2,FALSE))*US52)</f>
        <v xml:space="preserve"> </v>
      </c>
      <c r="UU52" s="175" t="str">
        <f t="shared" si="51"/>
        <v xml:space="preserve"> </v>
      </c>
      <c r="UV52" s="176" t="str">
        <f>IF(UR52=0," ",VLOOKUP(UR52,PROTOKOL!$A:$E,5,FALSE))</f>
        <v xml:space="preserve"> </v>
      </c>
      <c r="UW52" s="212" t="str">
        <f t="shared" si="202"/>
        <v xml:space="preserve"> </v>
      </c>
      <c r="UX52" s="176">
        <f t="shared" si="149"/>
        <v>0</v>
      </c>
      <c r="UY52" s="177" t="str">
        <f t="shared" si="150"/>
        <v xml:space="preserve"> </v>
      </c>
      <c r="VA52" s="173">
        <v>10</v>
      </c>
      <c r="VB52" s="230"/>
      <c r="VC52" s="174" t="str">
        <f>IF(VE52=0," ",VLOOKUP(VE52,PROTOKOL!$A:$F,6,FALSE))</f>
        <v xml:space="preserve"> </v>
      </c>
      <c r="VD52" s="43"/>
      <c r="VE52" s="43"/>
      <c r="VF52" s="43"/>
      <c r="VG52" s="42" t="str">
        <f>IF(VE52=0," ",(VLOOKUP(VE52,PROTOKOL!$A$1:$E$29,2,FALSE))*VF52)</f>
        <v xml:space="preserve"> </v>
      </c>
      <c r="VH52" s="175" t="str">
        <f t="shared" si="52"/>
        <v xml:space="preserve"> </v>
      </c>
      <c r="VI52" s="212" t="str">
        <f>IF(VE52=0," ",VLOOKUP(VE52,PROTOKOL!$A:$E,5,FALSE))</f>
        <v xml:space="preserve"> </v>
      </c>
      <c r="VJ52" s="176" t="s">
        <v>142</v>
      </c>
      <c r="VK52" s="177" t="str">
        <f t="shared" si="151"/>
        <v xml:space="preserve"> </v>
      </c>
      <c r="VL52" s="217" t="str">
        <f>IF(VN52=0," ",VLOOKUP(VN52,PROTOKOL!$A:$F,6,FALSE))</f>
        <v xml:space="preserve"> </v>
      </c>
      <c r="VM52" s="43"/>
      <c r="VN52" s="43"/>
      <c r="VO52" s="43"/>
      <c r="VP52" s="91" t="str">
        <f>IF(VN52=0," ",(VLOOKUP(VN52,PROTOKOL!$A$1:$E$29,2,FALSE))*VO52)</f>
        <v xml:space="preserve"> </v>
      </c>
      <c r="VQ52" s="175" t="str">
        <f t="shared" si="53"/>
        <v xml:space="preserve"> </v>
      </c>
      <c r="VR52" s="176" t="str">
        <f>IF(VN52=0," ",VLOOKUP(VN52,PROTOKOL!$A:$E,5,FALSE))</f>
        <v xml:space="preserve"> </v>
      </c>
      <c r="VS52" s="212" t="str">
        <f t="shared" si="203"/>
        <v xml:space="preserve"> </v>
      </c>
      <c r="VT52" s="176">
        <f t="shared" si="153"/>
        <v>0</v>
      </c>
      <c r="VU52" s="177" t="str">
        <f t="shared" si="154"/>
        <v xml:space="preserve"> </v>
      </c>
      <c r="VW52" s="173">
        <v>10</v>
      </c>
      <c r="VX52" s="230"/>
      <c r="VY52" s="174" t="str">
        <f>IF(WA52=0," ",VLOOKUP(WA52,PROTOKOL!$A:$F,6,FALSE))</f>
        <v xml:space="preserve"> </v>
      </c>
      <c r="VZ52" s="43"/>
      <c r="WA52" s="43"/>
      <c r="WB52" s="43"/>
      <c r="WC52" s="42" t="str">
        <f>IF(WA52=0," ",(VLOOKUP(WA52,PROTOKOL!$A$1:$E$29,2,FALSE))*WB52)</f>
        <v xml:space="preserve"> </v>
      </c>
      <c r="WD52" s="175" t="str">
        <f t="shared" si="54"/>
        <v xml:space="preserve"> </v>
      </c>
      <c r="WE52" s="212" t="str">
        <f>IF(WA52=0," ",VLOOKUP(WA52,PROTOKOL!$A:$E,5,FALSE))</f>
        <v xml:space="preserve"> </v>
      </c>
      <c r="WF52" s="176" t="s">
        <v>142</v>
      </c>
      <c r="WG52" s="177" t="str">
        <f t="shared" si="155"/>
        <v xml:space="preserve"> </v>
      </c>
      <c r="WH52" s="217" t="str">
        <f>IF(WJ52=0," ",VLOOKUP(WJ52,PROTOKOL!$A:$F,6,FALSE))</f>
        <v xml:space="preserve"> </v>
      </c>
      <c r="WI52" s="43"/>
      <c r="WJ52" s="43"/>
      <c r="WK52" s="43"/>
      <c r="WL52" s="91" t="str">
        <f>IF(WJ52=0," ",(VLOOKUP(WJ52,PROTOKOL!$A$1:$E$29,2,FALSE))*WK52)</f>
        <v xml:space="preserve"> </v>
      </c>
      <c r="WM52" s="175" t="str">
        <f t="shared" si="55"/>
        <v xml:space="preserve"> </v>
      </c>
      <c r="WN52" s="176" t="str">
        <f>IF(WJ52=0," ",VLOOKUP(WJ52,PROTOKOL!$A:$E,5,FALSE))</f>
        <v xml:space="preserve"> </v>
      </c>
      <c r="WO52" s="212" t="str">
        <f t="shared" si="204"/>
        <v xml:space="preserve"> </v>
      </c>
      <c r="WP52" s="176">
        <f t="shared" si="157"/>
        <v>0</v>
      </c>
      <c r="WQ52" s="177" t="str">
        <f t="shared" si="158"/>
        <v xml:space="preserve"> </v>
      </c>
      <c r="WS52" s="173">
        <v>10</v>
      </c>
      <c r="WT52" s="230"/>
      <c r="WU52" s="174" t="str">
        <f>IF(WW52=0," ",VLOOKUP(WW52,PROTOKOL!$A:$F,6,FALSE))</f>
        <v xml:space="preserve"> </v>
      </c>
      <c r="WV52" s="43"/>
      <c r="WW52" s="43"/>
      <c r="WX52" s="43"/>
      <c r="WY52" s="42" t="str">
        <f>IF(WW52=0," ",(VLOOKUP(WW52,PROTOKOL!$A$1:$E$29,2,FALSE))*WX52)</f>
        <v xml:space="preserve"> </v>
      </c>
      <c r="WZ52" s="175" t="str">
        <f t="shared" si="56"/>
        <v xml:space="preserve"> </v>
      </c>
      <c r="XA52" s="212" t="str">
        <f>IF(WW52=0," ",VLOOKUP(WW52,PROTOKOL!$A:$E,5,FALSE))</f>
        <v xml:space="preserve"> </v>
      </c>
      <c r="XB52" s="176" t="s">
        <v>142</v>
      </c>
      <c r="XC52" s="177" t="str">
        <f t="shared" si="159"/>
        <v xml:space="preserve"> </v>
      </c>
      <c r="XD52" s="217" t="str">
        <f>IF(XF52=0," ",VLOOKUP(XF52,PROTOKOL!$A:$F,6,FALSE))</f>
        <v xml:space="preserve"> </v>
      </c>
      <c r="XE52" s="43"/>
      <c r="XF52" s="43"/>
      <c r="XG52" s="43"/>
      <c r="XH52" s="91" t="str">
        <f>IF(XF52=0," ",(VLOOKUP(XF52,PROTOKOL!$A$1:$E$29,2,FALSE))*XG52)</f>
        <v xml:space="preserve"> </v>
      </c>
      <c r="XI52" s="175" t="str">
        <f t="shared" si="57"/>
        <v xml:space="preserve"> </v>
      </c>
      <c r="XJ52" s="176" t="str">
        <f>IF(XF52=0," ",VLOOKUP(XF52,PROTOKOL!$A:$E,5,FALSE))</f>
        <v xml:space="preserve"> </v>
      </c>
      <c r="XK52" s="212" t="str">
        <f t="shared" si="205"/>
        <v xml:space="preserve"> </v>
      </c>
      <c r="XL52" s="176">
        <f t="shared" si="161"/>
        <v>0</v>
      </c>
      <c r="XM52" s="177" t="str">
        <f t="shared" si="162"/>
        <v xml:space="preserve"> </v>
      </c>
      <c r="XO52" s="173">
        <v>10</v>
      </c>
      <c r="XP52" s="230"/>
      <c r="XQ52" s="174" t="str">
        <f>IF(XS52=0," ",VLOOKUP(XS52,PROTOKOL!$A:$F,6,FALSE))</f>
        <v xml:space="preserve"> </v>
      </c>
      <c r="XR52" s="43"/>
      <c r="XS52" s="43"/>
      <c r="XT52" s="43"/>
      <c r="XU52" s="42" t="str">
        <f>IF(XS52=0," ",(VLOOKUP(XS52,PROTOKOL!$A$1:$E$29,2,FALSE))*XT52)</f>
        <v xml:space="preserve"> </v>
      </c>
      <c r="XV52" s="175" t="str">
        <f t="shared" si="58"/>
        <v xml:space="preserve"> </v>
      </c>
      <c r="XW52" s="212" t="str">
        <f>IF(XS52=0," ",VLOOKUP(XS52,PROTOKOL!$A:$E,5,FALSE))</f>
        <v xml:space="preserve"> </v>
      </c>
      <c r="XX52" s="176" t="s">
        <v>142</v>
      </c>
      <c r="XY52" s="177" t="str">
        <f t="shared" si="163"/>
        <v xml:space="preserve"> </v>
      </c>
      <c r="XZ52" s="217" t="str">
        <f>IF(YB52=0," ",VLOOKUP(YB52,PROTOKOL!$A:$F,6,FALSE))</f>
        <v xml:space="preserve"> </v>
      </c>
      <c r="YA52" s="43"/>
      <c r="YB52" s="43"/>
      <c r="YC52" s="43"/>
      <c r="YD52" s="91" t="str">
        <f>IF(YB52=0," ",(VLOOKUP(YB52,PROTOKOL!$A$1:$E$29,2,FALSE))*YC52)</f>
        <v xml:space="preserve"> </v>
      </c>
      <c r="YE52" s="175" t="str">
        <f t="shared" si="59"/>
        <v xml:space="preserve"> </v>
      </c>
      <c r="YF52" s="176" t="str">
        <f>IF(YB52=0," ",VLOOKUP(YB52,PROTOKOL!$A:$E,5,FALSE))</f>
        <v xml:space="preserve"> </v>
      </c>
      <c r="YG52" s="212" t="str">
        <f t="shared" si="206"/>
        <v xml:space="preserve"> </v>
      </c>
      <c r="YH52" s="176">
        <f t="shared" si="165"/>
        <v>0</v>
      </c>
      <c r="YI52" s="177" t="str">
        <f t="shared" si="166"/>
        <v xml:space="preserve"> </v>
      </c>
    </row>
    <row r="53" spans="1:659" ht="13.8">
      <c r="A53" s="173">
        <v>11</v>
      </c>
      <c r="B53" s="231">
        <v>11</v>
      </c>
      <c r="C53" s="174" t="str">
        <f>IF(E53=0," ",VLOOKUP(E53,PROTOKOL!$A:$F,6,FALSE))</f>
        <v>ÜRÜN KONTROL</v>
      </c>
      <c r="D53" s="43">
        <v>1</v>
      </c>
      <c r="E53" s="43">
        <v>20</v>
      </c>
      <c r="F53" s="43">
        <v>7.5</v>
      </c>
      <c r="G53" s="42">
        <f>IF(E53=0," ",(VLOOKUP(E53,PROTOKOL!$A$1:$E$29,2,FALSE))*F53)</f>
        <v>0</v>
      </c>
      <c r="H53" s="175">
        <f t="shared" si="0"/>
        <v>1</v>
      </c>
      <c r="I53" s="212" t="e">
        <f>IF(E53=0," ",VLOOKUP(E53,PROTOKOL!$A:$E,5,FALSE))</f>
        <v>#DIV/0!</v>
      </c>
      <c r="J53" s="176" t="s">
        <v>142</v>
      </c>
      <c r="K53" s="177" t="e">
        <f>IF(E53=0," ",(I53*H53))/7.5*7.5</f>
        <v>#DIV/0!</v>
      </c>
      <c r="L53" s="217" t="str">
        <f>IF(N53=0," ",VLOOKUP(N53,PROTOKOL!$A:$F,6,FALSE))</f>
        <v xml:space="preserve"> </v>
      </c>
      <c r="M53" s="43"/>
      <c r="N53" s="43"/>
      <c r="O53" s="43"/>
      <c r="P53" s="91" t="str">
        <f>IF(N53=0," ",(VLOOKUP(N53,PROTOKOL!$A$1:$E$29,2,FALSE))*O53)</f>
        <v xml:space="preserve"> </v>
      </c>
      <c r="Q53" s="175" t="str">
        <f t="shared" si="1"/>
        <v xml:space="preserve"> </v>
      </c>
      <c r="R53" s="176" t="str">
        <f>IF(N53=0," ",VLOOKUP(N53,PROTOKOL!$A:$E,5,FALSE))</f>
        <v xml:space="preserve"> </v>
      </c>
      <c r="S53" s="212" t="str">
        <f t="shared" si="61"/>
        <v xml:space="preserve"> </v>
      </c>
      <c r="T53" s="176">
        <f t="shared" si="62"/>
        <v>0</v>
      </c>
      <c r="U53" s="177" t="str">
        <f t="shared" si="63"/>
        <v xml:space="preserve"> </v>
      </c>
      <c r="W53" s="173">
        <v>11</v>
      </c>
      <c r="X53" s="231">
        <v>11</v>
      </c>
      <c r="Y53" s="174" t="str">
        <f>IF(AA53=0," ",VLOOKUP(AA53,PROTOKOL!$A:$F,6,FALSE))</f>
        <v>SIZDIRMAZLIK TAMİR</v>
      </c>
      <c r="Z53" s="43">
        <v>146</v>
      </c>
      <c r="AA53" s="43">
        <v>12</v>
      </c>
      <c r="AB53" s="43">
        <v>6.5</v>
      </c>
      <c r="AC53" s="42">
        <f>IF(AA53=0," ",(VLOOKUP(AA53,PROTOKOL!$A$1:$E$29,2,FALSE))*AB53)</f>
        <v>67.600000000000009</v>
      </c>
      <c r="AD53" s="175">
        <f t="shared" si="2"/>
        <v>78.399999999999991</v>
      </c>
      <c r="AE53" s="212">
        <f>IF(AA53=0," ",VLOOKUP(AA53,PROTOKOL!$A:$E,5,FALSE))</f>
        <v>0.8561438988095238</v>
      </c>
      <c r="AF53" s="176" t="s">
        <v>142</v>
      </c>
      <c r="AG53" s="177">
        <f t="shared" si="167"/>
        <v>67.12168166666666</v>
      </c>
      <c r="AH53" s="217" t="str">
        <f>IF(AJ53=0," ",VLOOKUP(AJ53,PROTOKOL!$A:$F,6,FALSE))</f>
        <v xml:space="preserve"> </v>
      </c>
      <c r="AI53" s="43"/>
      <c r="AJ53" s="43"/>
      <c r="AK53" s="43"/>
      <c r="AL53" s="91" t="str">
        <f>IF(AJ53=0," ",(VLOOKUP(AJ53,PROTOKOL!$A$1:$E$29,2,FALSE))*AK53)</f>
        <v xml:space="preserve"> </v>
      </c>
      <c r="AM53" s="175" t="str">
        <f t="shared" si="3"/>
        <v xml:space="preserve"> </v>
      </c>
      <c r="AN53" s="176" t="str">
        <f>IF(AJ53=0," ",VLOOKUP(AJ53,PROTOKOL!$A:$E,5,FALSE))</f>
        <v xml:space="preserve"> </v>
      </c>
      <c r="AO53" s="212" t="str">
        <f t="shared" si="180"/>
        <v xml:space="preserve"> </v>
      </c>
      <c r="AP53" s="176">
        <f t="shared" si="65"/>
        <v>0</v>
      </c>
      <c r="AQ53" s="177" t="str">
        <f t="shared" si="66"/>
        <v xml:space="preserve"> </v>
      </c>
      <c r="AS53" s="173">
        <v>11</v>
      </c>
      <c r="AT53" s="231">
        <v>11</v>
      </c>
      <c r="AU53" s="174" t="str">
        <f>IF(AW53=0," ",VLOOKUP(AW53,PROTOKOL!$A:$F,6,FALSE))</f>
        <v>VAKUM TEST</v>
      </c>
      <c r="AV53" s="43">
        <v>125</v>
      </c>
      <c r="AW53" s="43">
        <v>4</v>
      </c>
      <c r="AX53" s="43">
        <v>4</v>
      </c>
      <c r="AY53" s="42">
        <f>IF(AW53=0," ",(VLOOKUP(AW53,PROTOKOL!$A$1:$E$29,2,FALSE))*AX53)</f>
        <v>80</v>
      </c>
      <c r="AZ53" s="175">
        <f t="shared" si="4"/>
        <v>45</v>
      </c>
      <c r="BA53" s="212">
        <f>IF(AW53=0," ",VLOOKUP(AW53,PROTOKOL!$A:$E,5,FALSE))</f>
        <v>0.44947554687499996</v>
      </c>
      <c r="BB53" s="176" t="s">
        <v>142</v>
      </c>
      <c r="BC53" s="177">
        <f t="shared" si="168"/>
        <v>20.226399609374997</v>
      </c>
      <c r="BD53" s="217" t="str">
        <f>IF(BF53=0," ",VLOOKUP(BF53,PROTOKOL!$A:$F,6,FALSE))</f>
        <v xml:space="preserve"> </v>
      </c>
      <c r="BE53" s="43"/>
      <c r="BF53" s="43"/>
      <c r="BG53" s="43"/>
      <c r="BH53" s="91" t="str">
        <f>IF(BF53=0," ",(VLOOKUP(BF53,PROTOKOL!$A$1:$E$29,2,FALSE))*BG53)</f>
        <v xml:space="preserve"> </v>
      </c>
      <c r="BI53" s="175" t="str">
        <f t="shared" si="5"/>
        <v xml:space="preserve"> </v>
      </c>
      <c r="BJ53" s="176" t="str">
        <f>IF(BF53=0," ",VLOOKUP(BF53,PROTOKOL!$A:$E,5,FALSE))</f>
        <v xml:space="preserve"> </v>
      </c>
      <c r="BK53" s="212" t="str">
        <f t="shared" si="181"/>
        <v xml:space="preserve"> </v>
      </c>
      <c r="BL53" s="176">
        <f t="shared" si="67"/>
        <v>0</v>
      </c>
      <c r="BM53" s="177" t="str">
        <f t="shared" si="68"/>
        <v xml:space="preserve"> </v>
      </c>
      <c r="BO53" s="173">
        <v>11</v>
      </c>
      <c r="BP53" s="231">
        <v>11</v>
      </c>
      <c r="BQ53" s="174" t="str">
        <f>IF(BS53=0," ",VLOOKUP(BS53,PROTOKOL!$A:$F,6,FALSE))</f>
        <v>VAKUM TEST</v>
      </c>
      <c r="BR53" s="43">
        <v>180</v>
      </c>
      <c r="BS53" s="43">
        <v>4</v>
      </c>
      <c r="BT53" s="43">
        <v>6</v>
      </c>
      <c r="BU53" s="42">
        <f>IF(BS53=0," ",(VLOOKUP(BS53,PROTOKOL!$A$1:$E$29,2,FALSE))*BT53)</f>
        <v>120</v>
      </c>
      <c r="BV53" s="175">
        <f t="shared" si="6"/>
        <v>60</v>
      </c>
      <c r="BW53" s="212">
        <f>IF(BS53=0," ",VLOOKUP(BS53,PROTOKOL!$A:$E,5,FALSE))</f>
        <v>0.44947554687499996</v>
      </c>
      <c r="BX53" s="176" t="s">
        <v>142</v>
      </c>
      <c r="BY53" s="177">
        <f t="shared" si="170"/>
        <v>26.968532812499998</v>
      </c>
      <c r="BZ53" s="217" t="str">
        <f>IF(CB53=0," ",VLOOKUP(CB53,PROTOKOL!$A:$F,6,FALSE))</f>
        <v>VAKUM TEST</v>
      </c>
      <c r="CA53" s="43">
        <v>30</v>
      </c>
      <c r="CB53" s="43">
        <v>4</v>
      </c>
      <c r="CC53" s="43">
        <v>1</v>
      </c>
      <c r="CD53" s="91">
        <f>IF(CB53=0," ",(VLOOKUP(CB53,PROTOKOL!$A$1:$E$29,2,FALSE))*CC53)</f>
        <v>20</v>
      </c>
      <c r="CE53" s="175">
        <f t="shared" si="7"/>
        <v>10</v>
      </c>
      <c r="CF53" s="176">
        <f>IF(CB53=0," ",VLOOKUP(CB53,PROTOKOL!$A:$E,5,FALSE))</f>
        <v>0.44947554687499996</v>
      </c>
      <c r="CG53" s="212">
        <f t="shared" si="207"/>
        <v>4.4947554687499993</v>
      </c>
      <c r="CH53" s="176">
        <f t="shared" si="70"/>
        <v>2</v>
      </c>
      <c r="CI53" s="177">
        <f t="shared" si="71"/>
        <v>8.9895109374999986</v>
      </c>
      <c r="CK53" s="173">
        <v>11</v>
      </c>
      <c r="CL53" s="231">
        <v>11</v>
      </c>
      <c r="CM53" s="174" t="str">
        <f>IF(CO53=0," ",VLOOKUP(CO53,PROTOKOL!$A:$F,6,FALSE))</f>
        <v>WNZL. YERD.KLZ. TAŞLAMA</v>
      </c>
      <c r="CN53" s="43">
        <v>191</v>
      </c>
      <c r="CO53" s="43">
        <v>2</v>
      </c>
      <c r="CP53" s="43">
        <v>7.5</v>
      </c>
      <c r="CQ53" s="42">
        <f>IF(CO53=0," ",(VLOOKUP(CO53,PROTOKOL!$A$1:$E$29,2,FALSE))*CP53)</f>
        <v>124.00000000000001</v>
      </c>
      <c r="CR53" s="175">
        <f t="shared" si="8"/>
        <v>66.999999999999986</v>
      </c>
      <c r="CS53" s="212">
        <f>IF(CO53=0," ",VLOOKUP(CO53,PROTOKOL!$A:$E,5,FALSE))</f>
        <v>0.54481884469696984</v>
      </c>
      <c r="CT53" s="176" t="s">
        <v>142</v>
      </c>
      <c r="CU53" s="177">
        <f t="shared" si="171"/>
        <v>36.502862594696971</v>
      </c>
      <c r="CV53" s="217" t="str">
        <f>IF(CX53=0," ",VLOOKUP(CX53,PROTOKOL!$A:$F,6,FALSE))</f>
        <v xml:space="preserve"> </v>
      </c>
      <c r="CW53" s="43"/>
      <c r="CX53" s="43"/>
      <c r="CY53" s="43"/>
      <c r="CZ53" s="91" t="str">
        <f>IF(CX53=0," ",(VLOOKUP(CX53,PROTOKOL!$A$1:$E$29,2,FALSE))*CY53)</f>
        <v xml:space="preserve"> </v>
      </c>
      <c r="DA53" s="175" t="str">
        <f t="shared" si="9"/>
        <v xml:space="preserve"> </v>
      </c>
      <c r="DB53" s="176" t="str">
        <f>IF(CX53=0," ",VLOOKUP(CX53,PROTOKOL!$A:$E,5,FALSE))</f>
        <v xml:space="preserve"> </v>
      </c>
      <c r="DC53" s="212" t="str">
        <f t="shared" si="182"/>
        <v xml:space="preserve"> </v>
      </c>
      <c r="DD53" s="176">
        <f t="shared" si="73"/>
        <v>0</v>
      </c>
      <c r="DE53" s="177" t="str">
        <f t="shared" si="74"/>
        <v xml:space="preserve"> </v>
      </c>
      <c r="DG53" s="173">
        <v>11</v>
      </c>
      <c r="DH53" s="231">
        <v>11</v>
      </c>
      <c r="DI53" s="174" t="str">
        <f>IF(DK53=0," ",VLOOKUP(DK53,PROTOKOL!$A:$F,6,FALSE))</f>
        <v>FORKLİFT OPERATÖRÜ</v>
      </c>
      <c r="DJ53" s="43">
        <v>1</v>
      </c>
      <c r="DK53" s="43">
        <v>14</v>
      </c>
      <c r="DL53" s="43">
        <v>7.5</v>
      </c>
      <c r="DM53" s="42">
        <f>IF(DK53=0," ",(VLOOKUP(DK53,PROTOKOL!$A$1:$E$29,2,FALSE))*DL53)</f>
        <v>0</v>
      </c>
      <c r="DN53" s="175">
        <f t="shared" si="10"/>
        <v>1</v>
      </c>
      <c r="DO53" s="212">
        <f>IF(DK53=0," ",VLOOKUP(DK53,PROTOKOL!$A:$E,5,FALSE))</f>
        <v>7.5</v>
      </c>
      <c r="DP53" s="176" t="s">
        <v>142</v>
      </c>
      <c r="DQ53" s="177">
        <f>IF(DK53=0," ",(DO53*DN53))/7.5*7.5</f>
        <v>7.5</v>
      </c>
      <c r="DR53" s="217" t="str">
        <f>IF(DT53=0," ",VLOOKUP(DT53,PROTOKOL!$A:$F,6,FALSE))</f>
        <v xml:space="preserve"> </v>
      </c>
      <c r="DS53" s="43"/>
      <c r="DT53" s="43"/>
      <c r="DU53" s="43"/>
      <c r="DV53" s="91" t="str">
        <f>IF(DT53=0," ",(VLOOKUP(DT53,PROTOKOL!$A$1:$E$29,2,FALSE))*DU53)</f>
        <v xml:space="preserve"> </v>
      </c>
      <c r="DW53" s="175" t="str">
        <f t="shared" si="11"/>
        <v xml:space="preserve"> </v>
      </c>
      <c r="DX53" s="176" t="str">
        <f>IF(DT53=0," ",VLOOKUP(DT53,PROTOKOL!$A:$E,5,FALSE))</f>
        <v xml:space="preserve"> </v>
      </c>
      <c r="DY53" s="212" t="str">
        <f t="shared" si="183"/>
        <v xml:space="preserve"> </v>
      </c>
      <c r="DZ53" s="176">
        <f t="shared" si="77"/>
        <v>0</v>
      </c>
      <c r="EA53" s="177" t="str">
        <f t="shared" si="78"/>
        <v xml:space="preserve"> </v>
      </c>
      <c r="EC53" s="173">
        <v>11</v>
      </c>
      <c r="ED53" s="231">
        <v>11</v>
      </c>
      <c r="EE53" s="174" t="str">
        <f>IF(EG53=0," ",VLOOKUP(EG53,PROTOKOL!$A:$F,6,FALSE))</f>
        <v>FORKLİFT OPERATÖRÜ</v>
      </c>
      <c r="EF53" s="43">
        <v>1</v>
      </c>
      <c r="EG53" s="43">
        <v>14</v>
      </c>
      <c r="EH53" s="43">
        <v>7.5</v>
      </c>
      <c r="EI53" s="42">
        <f>IF(EG53=0," ",(VLOOKUP(EG53,PROTOKOL!$A$1:$E$29,2,FALSE))*EH53)</f>
        <v>0</v>
      </c>
      <c r="EJ53" s="175">
        <f t="shared" si="12"/>
        <v>1</v>
      </c>
      <c r="EK53" s="212">
        <f>IF(EG53=0," ",VLOOKUP(EG53,PROTOKOL!$A:$E,5,FALSE))</f>
        <v>7.5</v>
      </c>
      <c r="EL53" s="176" t="s">
        <v>142</v>
      </c>
      <c r="EM53" s="177">
        <f>IF(EG53=0," ",(EK53*EJ53))/7.5*7.5</f>
        <v>7.5</v>
      </c>
      <c r="EN53" s="217" t="str">
        <f>IF(EP53=0," ",VLOOKUP(EP53,PROTOKOL!$A:$F,6,FALSE))</f>
        <v>ÜRÜN KONTROL</v>
      </c>
      <c r="EO53" s="43">
        <v>1</v>
      </c>
      <c r="EP53" s="43">
        <v>20</v>
      </c>
      <c r="EQ53" s="43">
        <v>3</v>
      </c>
      <c r="ER53" s="91">
        <f>IF(EP53=0," ",(VLOOKUP(EP53,PROTOKOL!$A$1:$E$29,2,FALSE))*EQ53)</f>
        <v>0</v>
      </c>
      <c r="ES53" s="175">
        <f t="shared" si="13"/>
        <v>1</v>
      </c>
      <c r="ET53" s="176" t="e">
        <f>IF(EP53=0," ",VLOOKUP(EP53,PROTOKOL!$A:$E,5,FALSE))</f>
        <v>#DIV/0!</v>
      </c>
      <c r="EU53" s="212" t="e">
        <f>IF(EP53=0," ",(ES53*ET53))/7.5*3</f>
        <v>#DIV/0!</v>
      </c>
      <c r="EV53" s="176">
        <f t="shared" si="81"/>
        <v>6</v>
      </c>
      <c r="EW53" s="177" t="e">
        <f t="shared" si="82"/>
        <v>#DIV/0!</v>
      </c>
      <c r="EY53" s="173">
        <v>11</v>
      </c>
      <c r="EZ53" s="231">
        <v>11</v>
      </c>
      <c r="FA53" s="174" t="str">
        <f>IF(FC53=0," ",VLOOKUP(FC53,PROTOKOL!$A:$F,6,FALSE))</f>
        <v>VAKUM TEST</v>
      </c>
      <c r="FB53" s="43">
        <v>229</v>
      </c>
      <c r="FC53" s="43">
        <v>4</v>
      </c>
      <c r="FD53" s="43">
        <v>7.5</v>
      </c>
      <c r="FE53" s="42">
        <f>IF(FC53=0," ",(VLOOKUP(FC53,PROTOKOL!$A$1:$E$29,2,FALSE))*FD53)</f>
        <v>150</v>
      </c>
      <c r="FF53" s="175">
        <f t="shared" si="14"/>
        <v>79</v>
      </c>
      <c r="FG53" s="212">
        <f>IF(FC53=0," ",VLOOKUP(FC53,PROTOKOL!$A:$E,5,FALSE))</f>
        <v>0.44947554687499996</v>
      </c>
      <c r="FH53" s="176" t="s">
        <v>142</v>
      </c>
      <c r="FI53" s="177">
        <f t="shared" si="83"/>
        <v>35.508568203124995</v>
      </c>
      <c r="FJ53" s="217" t="str">
        <f>IF(FL53=0," ",VLOOKUP(FL53,PROTOKOL!$A:$F,6,FALSE))</f>
        <v xml:space="preserve"> </v>
      </c>
      <c r="FK53" s="43"/>
      <c r="FL53" s="43"/>
      <c r="FM53" s="43"/>
      <c r="FN53" s="91" t="str">
        <f>IF(FL53=0," ",(VLOOKUP(FL53,PROTOKOL!$A$1:$E$29,2,FALSE))*FM53)</f>
        <v xml:space="preserve"> </v>
      </c>
      <c r="FO53" s="175" t="str">
        <f t="shared" si="15"/>
        <v xml:space="preserve"> </v>
      </c>
      <c r="FP53" s="176" t="str">
        <f>IF(FL53=0," ",VLOOKUP(FL53,PROTOKOL!$A:$E,5,FALSE))</f>
        <v xml:space="preserve"> </v>
      </c>
      <c r="FQ53" s="212" t="str">
        <f t="shared" si="185"/>
        <v xml:space="preserve"> </v>
      </c>
      <c r="FR53" s="176">
        <f t="shared" si="85"/>
        <v>0</v>
      </c>
      <c r="FS53" s="177" t="str">
        <f t="shared" si="86"/>
        <v xml:space="preserve"> </v>
      </c>
      <c r="FU53" s="173">
        <v>11</v>
      </c>
      <c r="FV53" s="231">
        <v>11</v>
      </c>
      <c r="FW53" s="174" t="str">
        <f>IF(FY53=0," ",VLOOKUP(FY53,PROTOKOL!$A:$F,6,FALSE))</f>
        <v>PERDE KESME SULU SİST.</v>
      </c>
      <c r="FX53" s="43">
        <v>148</v>
      </c>
      <c r="FY53" s="43">
        <v>8</v>
      </c>
      <c r="FZ53" s="43">
        <v>7.5</v>
      </c>
      <c r="GA53" s="42">
        <f>IF(FY53=0," ",(VLOOKUP(FY53,PROTOKOL!$A$1:$E$29,2,FALSE))*FZ53)</f>
        <v>98</v>
      </c>
      <c r="GB53" s="175">
        <f t="shared" si="16"/>
        <v>50</v>
      </c>
      <c r="GC53" s="212">
        <f>IF(FY53=0," ",VLOOKUP(FY53,PROTOKOL!$A:$E,5,FALSE))</f>
        <v>0.69150084134615386</v>
      </c>
      <c r="GD53" s="176" t="s">
        <v>142</v>
      </c>
      <c r="GE53" s="177">
        <f t="shared" si="87"/>
        <v>34.575042067307692</v>
      </c>
      <c r="GF53" s="217" t="str">
        <f>IF(GH53=0," ",VLOOKUP(GH53,PROTOKOL!$A:$F,6,FALSE))</f>
        <v xml:space="preserve"> </v>
      </c>
      <c r="GG53" s="43"/>
      <c r="GH53" s="43"/>
      <c r="GI53" s="43"/>
      <c r="GJ53" s="91" t="str">
        <f>IF(GH53=0," ",(VLOOKUP(GH53,PROTOKOL!$A$1:$E$29,2,FALSE))*GI53)</f>
        <v xml:space="preserve"> </v>
      </c>
      <c r="GK53" s="175" t="str">
        <f t="shared" si="17"/>
        <v xml:space="preserve"> </v>
      </c>
      <c r="GL53" s="176" t="str">
        <f>IF(GH53=0," ",VLOOKUP(GH53,PROTOKOL!$A:$E,5,FALSE))</f>
        <v xml:space="preserve"> </v>
      </c>
      <c r="GM53" s="212" t="str">
        <f t="shared" si="186"/>
        <v xml:space="preserve"> </v>
      </c>
      <c r="GN53" s="176">
        <f t="shared" si="89"/>
        <v>0</v>
      </c>
      <c r="GO53" s="177" t="str">
        <f t="shared" si="90"/>
        <v xml:space="preserve"> </v>
      </c>
      <c r="GQ53" s="173">
        <v>11</v>
      </c>
      <c r="GR53" s="231">
        <v>11</v>
      </c>
      <c r="GS53" s="174" t="str">
        <f>IF(GU53=0," ",VLOOKUP(GU53,PROTOKOL!$A:$F,6,FALSE))</f>
        <v>VAKUM TEST</v>
      </c>
      <c r="GT53" s="43">
        <v>15</v>
      </c>
      <c r="GU53" s="43">
        <v>4</v>
      </c>
      <c r="GV53" s="43">
        <v>0.5</v>
      </c>
      <c r="GW53" s="42">
        <f>IF(GU53=0," ",(VLOOKUP(GU53,PROTOKOL!$A$1:$E$29,2,FALSE))*GV53)</f>
        <v>10</v>
      </c>
      <c r="GX53" s="175">
        <f t="shared" si="18"/>
        <v>5</v>
      </c>
      <c r="GY53" s="212">
        <f>IF(GU53=0," ",VLOOKUP(GU53,PROTOKOL!$A:$E,5,FALSE))</f>
        <v>0.44947554687499996</v>
      </c>
      <c r="GZ53" s="176" t="s">
        <v>142</v>
      </c>
      <c r="HA53" s="177">
        <f t="shared" si="91"/>
        <v>2.2473777343749997</v>
      </c>
      <c r="HB53" s="217" t="str">
        <f>IF(HD53=0," ",VLOOKUP(HD53,PROTOKOL!$A:$F,6,FALSE))</f>
        <v xml:space="preserve"> </v>
      </c>
      <c r="HC53" s="43"/>
      <c r="HD53" s="43"/>
      <c r="HE53" s="43"/>
      <c r="HF53" s="91" t="str">
        <f>IF(HD53=0," ",(VLOOKUP(HD53,PROTOKOL!$A$1:$E$29,2,FALSE))*HE53)</f>
        <v xml:space="preserve"> </v>
      </c>
      <c r="HG53" s="175" t="str">
        <f t="shared" si="19"/>
        <v xml:space="preserve"> </v>
      </c>
      <c r="HH53" s="176" t="str">
        <f>IF(HD53=0," ",VLOOKUP(HD53,PROTOKOL!$A:$E,5,FALSE))</f>
        <v xml:space="preserve"> </v>
      </c>
      <c r="HI53" s="212" t="str">
        <f t="shared" si="187"/>
        <v xml:space="preserve"> </v>
      </c>
      <c r="HJ53" s="176">
        <f t="shared" si="92"/>
        <v>0</v>
      </c>
      <c r="HK53" s="177" t="str">
        <f t="shared" si="93"/>
        <v xml:space="preserve"> </v>
      </c>
      <c r="HM53" s="173">
        <v>11</v>
      </c>
      <c r="HN53" s="231">
        <v>11</v>
      </c>
      <c r="HO53" s="174" t="str">
        <f>IF(HQ53=0," ",VLOOKUP(HQ53,PROTOKOL!$A:$F,6,FALSE))</f>
        <v>PANTOGRAF KLOZET  PİSUAR  TAŞLAMA</v>
      </c>
      <c r="HP53" s="43">
        <v>105</v>
      </c>
      <c r="HQ53" s="43">
        <v>10</v>
      </c>
      <c r="HR53" s="43">
        <v>7.5</v>
      </c>
      <c r="HS53" s="42">
        <f>IF(HQ53=0," ",(VLOOKUP(HQ53,PROTOKOL!$A$1:$E$29,2,FALSE))*HR53)</f>
        <v>65</v>
      </c>
      <c r="HT53" s="175">
        <f t="shared" si="20"/>
        <v>40</v>
      </c>
      <c r="HU53" s="212">
        <f>IF(HQ53=0," ",VLOOKUP(HQ53,PROTOKOL!$A:$E,5,FALSE))</f>
        <v>1.0273726785714283</v>
      </c>
      <c r="HV53" s="176" t="s">
        <v>142</v>
      </c>
      <c r="HW53" s="177">
        <f t="shared" si="94"/>
        <v>41.094907142857132</v>
      </c>
      <c r="HX53" s="217" t="str">
        <f>IF(HZ53=0," ",VLOOKUP(HZ53,PROTOKOL!$A:$F,6,FALSE))</f>
        <v xml:space="preserve"> </v>
      </c>
      <c r="HY53" s="43"/>
      <c r="HZ53" s="43"/>
      <c r="IA53" s="43"/>
      <c r="IB53" s="91" t="str">
        <f>IF(HZ53=0," ",(VLOOKUP(HZ53,PROTOKOL!$A$1:$E$29,2,FALSE))*IA53)</f>
        <v xml:space="preserve"> </v>
      </c>
      <c r="IC53" s="175" t="str">
        <f t="shared" si="21"/>
        <v xml:space="preserve"> </v>
      </c>
      <c r="ID53" s="176" t="str">
        <f>IF(HZ53=0," ",VLOOKUP(HZ53,PROTOKOL!$A:$E,5,FALSE))</f>
        <v xml:space="preserve"> </v>
      </c>
      <c r="IE53" s="212" t="str">
        <f t="shared" si="208"/>
        <v xml:space="preserve"> </v>
      </c>
      <c r="IF53" s="176">
        <f t="shared" si="96"/>
        <v>0</v>
      </c>
      <c r="IG53" s="177" t="str">
        <f t="shared" si="97"/>
        <v xml:space="preserve"> </v>
      </c>
      <c r="II53" s="173">
        <v>11</v>
      </c>
      <c r="IJ53" s="231">
        <v>11</v>
      </c>
      <c r="IK53" s="174" t="str">
        <f>IF(IM53=0," ",VLOOKUP(IM53,PROTOKOL!$A:$F,6,FALSE))</f>
        <v>VİTRA CLEAN</v>
      </c>
      <c r="IL53" s="43">
        <v>94</v>
      </c>
      <c r="IM53" s="43">
        <v>13</v>
      </c>
      <c r="IN53" s="43">
        <v>7.5</v>
      </c>
      <c r="IO53" s="42">
        <f>IF(IM53=0," ",(VLOOKUP(IM53,PROTOKOL!$A$1:$E$29,2,FALSE))*IN53)</f>
        <v>59</v>
      </c>
      <c r="IP53" s="175">
        <f t="shared" si="22"/>
        <v>35</v>
      </c>
      <c r="IQ53" s="212">
        <f>IF(IM53=0," ",VLOOKUP(IM53,PROTOKOL!$A:$E,5,FALSE))</f>
        <v>1.1599368951612903</v>
      </c>
      <c r="IR53" s="176" t="s">
        <v>142</v>
      </c>
      <c r="IS53" s="177">
        <f t="shared" si="98"/>
        <v>40.597791330645158</v>
      </c>
      <c r="IT53" s="217" t="str">
        <f>IF(IV53=0," ",VLOOKUP(IV53,PROTOKOL!$A:$F,6,FALSE))</f>
        <v xml:space="preserve"> </v>
      </c>
      <c r="IU53" s="43"/>
      <c r="IV53" s="43"/>
      <c r="IW53" s="43"/>
      <c r="IX53" s="91" t="str">
        <f>IF(IV53=0," ",(VLOOKUP(IV53,PROTOKOL!$A$1:$E$29,2,FALSE))*IW53)</f>
        <v xml:space="preserve"> </v>
      </c>
      <c r="IY53" s="175" t="str">
        <f t="shared" si="23"/>
        <v xml:space="preserve"> </v>
      </c>
      <c r="IZ53" s="176" t="str">
        <f>IF(IV53=0," ",VLOOKUP(IV53,PROTOKOL!$A:$E,5,FALSE))</f>
        <v xml:space="preserve"> </v>
      </c>
      <c r="JA53" s="212" t="str">
        <f t="shared" si="188"/>
        <v xml:space="preserve"> </v>
      </c>
      <c r="JB53" s="176">
        <f t="shared" si="100"/>
        <v>0</v>
      </c>
      <c r="JC53" s="177" t="str">
        <f t="shared" si="101"/>
        <v xml:space="preserve"> </v>
      </c>
      <c r="JE53" s="173">
        <v>11</v>
      </c>
      <c r="JF53" s="231">
        <v>11</v>
      </c>
      <c r="JG53" s="174" t="str">
        <f>IF(JI53=0," ",VLOOKUP(JI53,PROTOKOL!$A:$F,6,FALSE))</f>
        <v>WNZL. LAV. VE DUV. ASMA KLZ</v>
      </c>
      <c r="JH53" s="43">
        <v>220</v>
      </c>
      <c r="JI53" s="43">
        <v>1</v>
      </c>
      <c r="JJ53" s="43">
        <v>7.5</v>
      </c>
      <c r="JK53" s="42">
        <f>IF(JI53=0," ",(VLOOKUP(JI53,PROTOKOL!$A$1:$E$29,2,FALSE))*JJ53)</f>
        <v>144</v>
      </c>
      <c r="JL53" s="175">
        <f t="shared" si="24"/>
        <v>76</v>
      </c>
      <c r="JM53" s="212">
        <f>IF(JI53=0," ",VLOOKUP(JI53,PROTOKOL!$A:$E,5,FALSE))</f>
        <v>0.4731321546052632</v>
      </c>
      <c r="JN53" s="176" t="s">
        <v>142</v>
      </c>
      <c r="JO53" s="177">
        <f t="shared" si="102"/>
        <v>35.958043750000002</v>
      </c>
      <c r="JP53" s="217" t="str">
        <f>IF(JR53=0," ",VLOOKUP(JR53,PROTOKOL!$A:$F,6,FALSE))</f>
        <v xml:space="preserve"> </v>
      </c>
      <c r="JQ53" s="43"/>
      <c r="JR53" s="43"/>
      <c r="JS53" s="43"/>
      <c r="JT53" s="91" t="str">
        <f>IF(JR53=0," ",(VLOOKUP(JR53,PROTOKOL!$A$1:$E$29,2,FALSE))*JS53)</f>
        <v xml:space="preserve"> </v>
      </c>
      <c r="JU53" s="175" t="str">
        <f t="shared" si="25"/>
        <v xml:space="preserve"> </v>
      </c>
      <c r="JV53" s="176" t="str">
        <f>IF(JR53=0," ",VLOOKUP(JR53,PROTOKOL!$A:$E,5,FALSE))</f>
        <v xml:space="preserve"> </v>
      </c>
      <c r="JW53" s="212" t="str">
        <f t="shared" si="189"/>
        <v xml:space="preserve"> </v>
      </c>
      <c r="JX53" s="176">
        <f t="shared" si="104"/>
        <v>0</v>
      </c>
      <c r="JY53" s="177" t="str">
        <f t="shared" si="105"/>
        <v xml:space="preserve"> </v>
      </c>
      <c r="KA53" s="173">
        <v>11</v>
      </c>
      <c r="KB53" s="231">
        <v>11</v>
      </c>
      <c r="KC53" s="174" t="str">
        <f>IF(KE53=0," ",VLOOKUP(KE53,PROTOKOL!$A:$F,6,FALSE))</f>
        <v>VAKUM TEST</v>
      </c>
      <c r="KD53" s="43">
        <v>230</v>
      </c>
      <c r="KE53" s="43">
        <v>4</v>
      </c>
      <c r="KF53" s="43">
        <v>7.5</v>
      </c>
      <c r="KG53" s="42">
        <f>IF(KE53=0," ",(VLOOKUP(KE53,PROTOKOL!$A$1:$E$29,2,FALSE))*KF53)</f>
        <v>150</v>
      </c>
      <c r="KH53" s="175">
        <f t="shared" si="26"/>
        <v>80</v>
      </c>
      <c r="KI53" s="212">
        <f>IF(KE53=0," ",VLOOKUP(KE53,PROTOKOL!$A:$E,5,FALSE))</f>
        <v>0.44947554687499996</v>
      </c>
      <c r="KJ53" s="176" t="s">
        <v>142</v>
      </c>
      <c r="KK53" s="177">
        <f t="shared" si="173"/>
        <v>35.958043749999995</v>
      </c>
      <c r="KL53" s="217" t="str">
        <f>IF(KN53=0," ",VLOOKUP(KN53,PROTOKOL!$A:$F,6,FALSE))</f>
        <v xml:space="preserve"> </v>
      </c>
      <c r="KM53" s="43"/>
      <c r="KN53" s="43"/>
      <c r="KO53" s="43"/>
      <c r="KP53" s="91" t="str">
        <f>IF(KN53=0," ",(VLOOKUP(KN53,PROTOKOL!$A$1:$E$29,2,FALSE))*KO53)</f>
        <v xml:space="preserve"> </v>
      </c>
      <c r="KQ53" s="175" t="str">
        <f t="shared" si="27"/>
        <v xml:space="preserve"> </v>
      </c>
      <c r="KR53" s="176" t="str">
        <f>IF(KN53=0," ",VLOOKUP(KN53,PROTOKOL!$A:$E,5,FALSE))</f>
        <v xml:space="preserve"> </v>
      </c>
      <c r="KS53" s="212" t="str">
        <f t="shared" si="190"/>
        <v xml:space="preserve"> </v>
      </c>
      <c r="KT53" s="176">
        <f t="shared" si="106"/>
        <v>0</v>
      </c>
      <c r="KU53" s="177" t="str">
        <f t="shared" si="107"/>
        <v xml:space="preserve"> </v>
      </c>
      <c r="KW53" s="173">
        <v>11</v>
      </c>
      <c r="KX53" s="231">
        <v>11</v>
      </c>
      <c r="KY53" s="174" t="str">
        <f>IF(LA53=0," ",VLOOKUP(LA53,PROTOKOL!$A:$F,6,FALSE))</f>
        <v>SIZDIRMAZLIK TAMİR</v>
      </c>
      <c r="KZ53" s="43">
        <v>122</v>
      </c>
      <c r="LA53" s="43">
        <v>12</v>
      </c>
      <c r="LB53" s="43">
        <v>7.5</v>
      </c>
      <c r="LC53" s="42">
        <f>IF(LA53=0," ",(VLOOKUP(LA53,PROTOKOL!$A$1:$E$29,2,FALSE))*LB53)</f>
        <v>78</v>
      </c>
      <c r="LD53" s="175">
        <f t="shared" si="28"/>
        <v>44</v>
      </c>
      <c r="LE53" s="212">
        <f>IF(LA53=0," ",VLOOKUP(LA53,PROTOKOL!$A:$E,5,FALSE))</f>
        <v>0.8561438988095238</v>
      </c>
      <c r="LF53" s="176" t="s">
        <v>142</v>
      </c>
      <c r="LG53" s="177">
        <f t="shared" si="108"/>
        <v>37.67033154761905</v>
      </c>
      <c r="LH53" s="217" t="str">
        <f>IF(LJ53=0," ",VLOOKUP(LJ53,PROTOKOL!$A:$F,6,FALSE))</f>
        <v>SIZDIRMAZLIK TAMİR</v>
      </c>
      <c r="LI53" s="43">
        <v>40</v>
      </c>
      <c r="LJ53" s="43">
        <v>12</v>
      </c>
      <c r="LK53" s="43">
        <v>2.5</v>
      </c>
      <c r="LL53" s="91">
        <f>IF(LJ53=0," ",(VLOOKUP(LJ53,PROTOKOL!$A$1:$E$29,2,FALSE))*LK53)</f>
        <v>26</v>
      </c>
      <c r="LM53" s="175">
        <f t="shared" si="29"/>
        <v>14</v>
      </c>
      <c r="LN53" s="176">
        <f>IF(LJ53=0," ",VLOOKUP(LJ53,PROTOKOL!$A:$E,5,FALSE))</f>
        <v>0.8561438988095238</v>
      </c>
      <c r="LO53" s="212">
        <f t="shared" si="191"/>
        <v>11.986014583333333</v>
      </c>
      <c r="LP53" s="176">
        <f t="shared" si="110"/>
        <v>5</v>
      </c>
      <c r="LQ53" s="177">
        <f t="shared" si="111"/>
        <v>23.972029166666665</v>
      </c>
      <c r="LS53" s="173">
        <v>11</v>
      </c>
      <c r="LT53" s="231">
        <v>11</v>
      </c>
      <c r="LU53" s="174" t="str">
        <f>IF(LW53=0," ",VLOOKUP(LW53,PROTOKOL!$A:$F,6,FALSE))</f>
        <v>VİTRA CLEAN</v>
      </c>
      <c r="LV53" s="43">
        <v>90</v>
      </c>
      <c r="LW53" s="43">
        <v>13</v>
      </c>
      <c r="LX53" s="43">
        <v>7.5</v>
      </c>
      <c r="LY53" s="42">
        <f>IF(LW53=0," ",(VLOOKUP(LW53,PROTOKOL!$A$1:$E$29,2,FALSE))*LX53)</f>
        <v>59</v>
      </c>
      <c r="LZ53" s="175">
        <f t="shared" si="30"/>
        <v>31</v>
      </c>
      <c r="MA53" s="212">
        <f>IF(LW53=0," ",VLOOKUP(LW53,PROTOKOL!$A:$E,5,FALSE))</f>
        <v>1.1599368951612903</v>
      </c>
      <c r="MB53" s="176" t="s">
        <v>142</v>
      </c>
      <c r="MC53" s="177">
        <f t="shared" si="175"/>
        <v>35.958043750000002</v>
      </c>
      <c r="MD53" s="217" t="str">
        <f>IF(MF53=0," ",VLOOKUP(MF53,PROTOKOL!$A:$F,6,FALSE))</f>
        <v xml:space="preserve"> </v>
      </c>
      <c r="ME53" s="43"/>
      <c r="MF53" s="43"/>
      <c r="MG53" s="43"/>
      <c r="MH53" s="91" t="str">
        <f>IF(MF53=0," ",(VLOOKUP(MF53,PROTOKOL!$A$1:$E$29,2,FALSE))*MG53)</f>
        <v xml:space="preserve"> </v>
      </c>
      <c r="MI53" s="175" t="str">
        <f t="shared" si="31"/>
        <v xml:space="preserve"> </v>
      </c>
      <c r="MJ53" s="176" t="str">
        <f>IF(MF53=0," ",VLOOKUP(MF53,PROTOKOL!$A:$E,5,FALSE))</f>
        <v xml:space="preserve"> </v>
      </c>
      <c r="MK53" s="212" t="str">
        <f t="shared" si="192"/>
        <v xml:space="preserve"> </v>
      </c>
      <c r="ML53" s="176">
        <f t="shared" si="113"/>
        <v>0</v>
      </c>
      <c r="MM53" s="177" t="str">
        <f t="shared" si="114"/>
        <v xml:space="preserve"> </v>
      </c>
      <c r="MO53" s="173">
        <v>11</v>
      </c>
      <c r="MP53" s="231">
        <v>11</v>
      </c>
      <c r="MQ53" s="174" t="str">
        <f>IF(MS53=0," ",VLOOKUP(MS53,PROTOKOL!$A:$F,6,FALSE))</f>
        <v>TAH.BORU MONTAJ</v>
      </c>
      <c r="MR53" s="43">
        <v>150</v>
      </c>
      <c r="MS53" s="43">
        <v>3</v>
      </c>
      <c r="MT53" s="43">
        <v>7.5</v>
      </c>
      <c r="MU53" s="42">
        <f>IF(MS53=0," ",(VLOOKUP(MS53,PROTOKOL!$A$1:$E$29,2,FALSE))*MT53)</f>
        <v>98</v>
      </c>
      <c r="MV53" s="175">
        <f t="shared" si="32"/>
        <v>52</v>
      </c>
      <c r="MW53" s="212">
        <f>IF(MS53=0," ",VLOOKUP(MS53,PROTOKOL!$A:$E,5,FALSE))</f>
        <v>0.69150084134615386</v>
      </c>
      <c r="MX53" s="176" t="s">
        <v>142</v>
      </c>
      <c r="MY53" s="177">
        <f t="shared" si="115"/>
        <v>35.958043750000002</v>
      </c>
      <c r="MZ53" s="217" t="str">
        <f>IF(NB53=0," ",VLOOKUP(NB53,PROTOKOL!$A:$F,6,FALSE))</f>
        <v xml:space="preserve"> </v>
      </c>
      <c r="NA53" s="43"/>
      <c r="NB53" s="43"/>
      <c r="NC53" s="43"/>
      <c r="ND53" s="91" t="str">
        <f>IF(NB53=0," ",(VLOOKUP(NB53,PROTOKOL!$A$1:$E$29,2,FALSE))*NC53)</f>
        <v xml:space="preserve"> </v>
      </c>
      <c r="NE53" s="175" t="str">
        <f t="shared" si="33"/>
        <v xml:space="preserve"> </v>
      </c>
      <c r="NF53" s="176" t="str">
        <f>IF(NB53=0," ",VLOOKUP(NB53,PROTOKOL!$A:$E,5,FALSE))</f>
        <v xml:space="preserve"> </v>
      </c>
      <c r="NG53" s="212" t="str">
        <f t="shared" si="193"/>
        <v xml:space="preserve"> </v>
      </c>
      <c r="NH53" s="176">
        <f t="shared" si="117"/>
        <v>0</v>
      </c>
      <c r="NI53" s="177" t="str">
        <f t="shared" si="118"/>
        <v xml:space="preserve"> </v>
      </c>
      <c r="NK53" s="173">
        <v>11</v>
      </c>
      <c r="NL53" s="231">
        <v>11</v>
      </c>
      <c r="NM53" s="174" t="str">
        <f>IF(NO53=0," ",VLOOKUP(NO53,PROTOKOL!$A:$F,6,FALSE))</f>
        <v>PERDE KESME SULU SİST.</v>
      </c>
      <c r="NN53" s="43">
        <v>187</v>
      </c>
      <c r="NO53" s="43">
        <v>8</v>
      </c>
      <c r="NP53" s="43">
        <v>7.5</v>
      </c>
      <c r="NQ53" s="42">
        <f>IF(NO53=0," ",(VLOOKUP(NO53,PROTOKOL!$A$1:$E$29,2,FALSE))*NP53)</f>
        <v>98</v>
      </c>
      <c r="NR53" s="175">
        <f t="shared" si="34"/>
        <v>89</v>
      </c>
      <c r="NS53" s="212">
        <f>IF(NO53=0," ",VLOOKUP(NO53,PROTOKOL!$A:$E,5,FALSE))</f>
        <v>0.69150084134615386</v>
      </c>
      <c r="NT53" s="176" t="s">
        <v>142</v>
      </c>
      <c r="NU53" s="177">
        <f t="shared" si="119"/>
        <v>61.543574879807693</v>
      </c>
      <c r="NV53" s="217" t="str">
        <f>IF(NX53=0," ",VLOOKUP(NX53,PROTOKOL!$A:$F,6,FALSE))</f>
        <v xml:space="preserve"> </v>
      </c>
      <c r="NW53" s="43"/>
      <c r="NX53" s="43"/>
      <c r="NY53" s="43"/>
      <c r="NZ53" s="91" t="str">
        <f>IF(NX53=0," ",(VLOOKUP(NX53,PROTOKOL!$A$1:$E$29,2,FALSE))*NY53)</f>
        <v xml:space="preserve"> </v>
      </c>
      <c r="OA53" s="175" t="str">
        <f t="shared" si="35"/>
        <v xml:space="preserve"> </v>
      </c>
      <c r="OB53" s="176" t="str">
        <f>IF(NX53=0," ",VLOOKUP(NX53,PROTOKOL!$A:$E,5,FALSE))</f>
        <v xml:space="preserve"> </v>
      </c>
      <c r="OC53" s="212" t="str">
        <f t="shared" si="194"/>
        <v xml:space="preserve"> </v>
      </c>
      <c r="OD53" s="176">
        <f t="shared" si="120"/>
        <v>0</v>
      </c>
      <c r="OE53" s="177" t="str">
        <f t="shared" si="121"/>
        <v xml:space="preserve"> </v>
      </c>
      <c r="OG53" s="173">
        <v>11</v>
      </c>
      <c r="OH53" s="231">
        <v>11</v>
      </c>
      <c r="OI53" s="174" t="str">
        <f>IF(OK53=0," ",VLOOKUP(OK53,PROTOKOL!$A:$F,6,FALSE))</f>
        <v>VAKUM TEST</v>
      </c>
      <c r="OJ53" s="43">
        <v>230</v>
      </c>
      <c r="OK53" s="43">
        <v>4</v>
      </c>
      <c r="OL53" s="43">
        <v>7.5</v>
      </c>
      <c r="OM53" s="42">
        <f>IF(OK53=0," ",(VLOOKUP(OK53,PROTOKOL!$A$1:$E$29,2,FALSE))*OL53)</f>
        <v>150</v>
      </c>
      <c r="ON53" s="175">
        <f t="shared" si="36"/>
        <v>80</v>
      </c>
      <c r="OO53" s="212">
        <f>IF(OK53=0," ",VLOOKUP(OK53,PROTOKOL!$A:$E,5,FALSE))</f>
        <v>0.44947554687499996</v>
      </c>
      <c r="OP53" s="176" t="s">
        <v>142</v>
      </c>
      <c r="OQ53" s="177">
        <f t="shared" si="177"/>
        <v>35.958043749999995</v>
      </c>
      <c r="OR53" s="217" t="str">
        <f>IF(OT53=0," ",VLOOKUP(OT53,PROTOKOL!$A:$F,6,FALSE))</f>
        <v xml:space="preserve"> </v>
      </c>
      <c r="OS53" s="43"/>
      <c r="OT53" s="43"/>
      <c r="OU53" s="43"/>
      <c r="OV53" s="91" t="str">
        <f>IF(OT53=0," ",(VLOOKUP(OT53,PROTOKOL!$A$1:$E$29,2,FALSE))*OU53)</f>
        <v xml:space="preserve"> </v>
      </c>
      <c r="OW53" s="175" t="str">
        <f t="shared" si="37"/>
        <v xml:space="preserve"> </v>
      </c>
      <c r="OX53" s="176" t="str">
        <f>IF(OT53=0," ",VLOOKUP(OT53,PROTOKOL!$A:$E,5,FALSE))</f>
        <v xml:space="preserve"> </v>
      </c>
      <c r="OY53" s="212" t="str">
        <f t="shared" si="195"/>
        <v xml:space="preserve"> </v>
      </c>
      <c r="OZ53" s="176">
        <f t="shared" si="123"/>
        <v>0</v>
      </c>
      <c r="PA53" s="177" t="str">
        <f t="shared" si="124"/>
        <v xml:space="preserve"> </v>
      </c>
      <c r="PC53" s="173">
        <v>11</v>
      </c>
      <c r="PD53" s="231">
        <v>11</v>
      </c>
      <c r="PE53" s="174" t="str">
        <f>IF(PG53=0," ",VLOOKUP(PG53,PROTOKOL!$A:$F,6,FALSE))</f>
        <v>VAKUM TEST</v>
      </c>
      <c r="PF53" s="43">
        <v>125</v>
      </c>
      <c r="PG53" s="43">
        <v>4</v>
      </c>
      <c r="PH53" s="43">
        <v>4</v>
      </c>
      <c r="PI53" s="42">
        <f>IF(PG53=0," ",(VLOOKUP(PG53,PROTOKOL!$A$1:$E$29,2,FALSE))*PH53)</f>
        <v>80</v>
      </c>
      <c r="PJ53" s="175">
        <f t="shared" si="38"/>
        <v>45</v>
      </c>
      <c r="PK53" s="212">
        <f>IF(PG53=0," ",VLOOKUP(PG53,PROTOKOL!$A:$E,5,FALSE))</f>
        <v>0.44947554687499996</v>
      </c>
      <c r="PL53" s="176" t="s">
        <v>142</v>
      </c>
      <c r="PM53" s="177">
        <f t="shared" si="178"/>
        <v>20.226399609374997</v>
      </c>
      <c r="PN53" s="217" t="str">
        <f>IF(PP53=0," ",VLOOKUP(PP53,PROTOKOL!$A:$F,6,FALSE))</f>
        <v xml:space="preserve"> </v>
      </c>
      <c r="PO53" s="43"/>
      <c r="PP53" s="43"/>
      <c r="PQ53" s="43"/>
      <c r="PR53" s="91" t="str">
        <f>IF(PP53=0," ",(VLOOKUP(PP53,PROTOKOL!$A$1:$E$29,2,FALSE))*PQ53)</f>
        <v xml:space="preserve"> </v>
      </c>
      <c r="PS53" s="175" t="str">
        <f t="shared" si="39"/>
        <v xml:space="preserve"> </v>
      </c>
      <c r="PT53" s="176" t="str">
        <f>IF(PP53=0," ",VLOOKUP(PP53,PROTOKOL!$A:$E,5,FALSE))</f>
        <v xml:space="preserve"> </v>
      </c>
      <c r="PU53" s="212" t="str">
        <f t="shared" si="196"/>
        <v xml:space="preserve"> </v>
      </c>
      <c r="PV53" s="176">
        <f t="shared" si="126"/>
        <v>0</v>
      </c>
      <c r="PW53" s="177" t="str">
        <f t="shared" si="127"/>
        <v xml:space="preserve"> </v>
      </c>
      <c r="PY53" s="173">
        <v>11</v>
      </c>
      <c r="PZ53" s="231">
        <v>11</v>
      </c>
      <c r="QA53" s="174" t="str">
        <f>IF(QC53=0," ",VLOOKUP(QC53,PROTOKOL!$A:$F,6,FALSE))</f>
        <v>VAKUM TEST</v>
      </c>
      <c r="QB53" s="43">
        <v>230</v>
      </c>
      <c r="QC53" s="43">
        <v>4</v>
      </c>
      <c r="QD53" s="43">
        <v>7.5</v>
      </c>
      <c r="QE53" s="42">
        <f>IF(QC53=0," ",(VLOOKUP(QC53,PROTOKOL!$A$1:$E$29,2,FALSE))*QD53)</f>
        <v>150</v>
      </c>
      <c r="QF53" s="175">
        <f t="shared" si="40"/>
        <v>80</v>
      </c>
      <c r="QG53" s="212">
        <f>IF(QC53=0," ",VLOOKUP(QC53,PROTOKOL!$A:$E,5,FALSE))</f>
        <v>0.44947554687499996</v>
      </c>
      <c r="QH53" s="176" t="s">
        <v>142</v>
      </c>
      <c r="QI53" s="177">
        <f t="shared" si="128"/>
        <v>35.958043749999995</v>
      </c>
      <c r="QJ53" s="217" t="str">
        <f>IF(QL53=0," ",VLOOKUP(QL53,PROTOKOL!$A:$F,6,FALSE))</f>
        <v xml:space="preserve"> </v>
      </c>
      <c r="QK53" s="43"/>
      <c r="QL53" s="43"/>
      <c r="QM53" s="43"/>
      <c r="QN53" s="91" t="str">
        <f>IF(QL53=0," ",(VLOOKUP(QL53,PROTOKOL!$A$1:$E$29,2,FALSE))*QM53)</f>
        <v xml:space="preserve"> </v>
      </c>
      <c r="QO53" s="175" t="str">
        <f t="shared" si="41"/>
        <v xml:space="preserve"> </v>
      </c>
      <c r="QP53" s="176" t="str">
        <f>IF(QL53=0," ",VLOOKUP(QL53,PROTOKOL!$A:$E,5,FALSE))</f>
        <v xml:space="preserve"> </v>
      </c>
      <c r="QQ53" s="212" t="str">
        <f t="shared" si="197"/>
        <v xml:space="preserve"> </v>
      </c>
      <c r="QR53" s="176">
        <f t="shared" si="130"/>
        <v>0</v>
      </c>
      <c r="QS53" s="177" t="str">
        <f t="shared" si="131"/>
        <v xml:space="preserve"> </v>
      </c>
      <c r="QU53" s="173">
        <v>11</v>
      </c>
      <c r="QV53" s="231">
        <v>11</v>
      </c>
      <c r="QW53" s="174" t="s">
        <v>143</v>
      </c>
      <c r="QX53" s="43"/>
      <c r="QY53" s="43"/>
      <c r="QZ53" s="43"/>
      <c r="RA53" s="42" t="str">
        <f>IF(QY53=0," ",(VLOOKUP(QY53,PROTOKOL!$A$1:$E$29,2,FALSE))*QZ53)</f>
        <v xml:space="preserve"> </v>
      </c>
      <c r="RB53" s="175" t="str">
        <f t="shared" si="42"/>
        <v xml:space="preserve"> </v>
      </c>
      <c r="RC53" s="212" t="str">
        <f>IF(QY53=0," ",VLOOKUP(QY53,PROTOKOL!$A:$E,5,FALSE))</f>
        <v xml:space="preserve"> </v>
      </c>
      <c r="RD53" s="176" t="s">
        <v>142</v>
      </c>
      <c r="RE53" s="177" t="str">
        <f t="shared" si="132"/>
        <v xml:space="preserve"> </v>
      </c>
      <c r="RF53" s="217" t="str">
        <f>IF(RH53=0," ",VLOOKUP(RH53,PROTOKOL!$A:$F,6,FALSE))</f>
        <v xml:space="preserve"> </v>
      </c>
      <c r="RG53" s="43"/>
      <c r="RH53" s="43"/>
      <c r="RI53" s="43"/>
      <c r="RJ53" s="91" t="str">
        <f>IF(RH53=0," ",(VLOOKUP(RH53,PROTOKOL!$A$1:$E$29,2,FALSE))*RI53)</f>
        <v xml:space="preserve"> </v>
      </c>
      <c r="RK53" s="175" t="str">
        <f t="shared" si="43"/>
        <v xml:space="preserve"> </v>
      </c>
      <c r="RL53" s="176" t="str">
        <f>IF(RH53=0," ",VLOOKUP(RH53,PROTOKOL!$A:$E,5,FALSE))</f>
        <v xml:space="preserve"> </v>
      </c>
      <c r="RM53" s="212" t="str">
        <f t="shared" si="198"/>
        <v xml:space="preserve"> </v>
      </c>
      <c r="RN53" s="176">
        <f t="shared" si="134"/>
        <v>0</v>
      </c>
      <c r="RO53" s="177" t="str">
        <f t="shared" si="135"/>
        <v xml:space="preserve"> </v>
      </c>
      <c r="RQ53" s="173">
        <v>11</v>
      </c>
      <c r="RR53" s="231">
        <v>11</v>
      </c>
      <c r="RS53" s="174" t="str">
        <f>IF(RU53=0," ",VLOOKUP(RU53,PROTOKOL!$A:$F,6,FALSE))</f>
        <v>PANTOGRAF KLOZET  PİSUAR  TAŞLAMA</v>
      </c>
      <c r="RT53" s="43">
        <v>134</v>
      </c>
      <c r="RU53" s="43">
        <v>10</v>
      </c>
      <c r="RV53" s="43">
        <v>7.5</v>
      </c>
      <c r="RW53" s="42">
        <f>IF(RU53=0," ",(VLOOKUP(RU53,PROTOKOL!$A$1:$E$29,2,FALSE))*RV53)</f>
        <v>65</v>
      </c>
      <c r="RX53" s="175">
        <f t="shared" si="44"/>
        <v>69</v>
      </c>
      <c r="RY53" s="212">
        <f>IF(RU53=0," ",VLOOKUP(RU53,PROTOKOL!$A:$E,5,FALSE))</f>
        <v>1.0273726785714283</v>
      </c>
      <c r="RZ53" s="176" t="s">
        <v>142</v>
      </c>
      <c r="SA53" s="177">
        <f t="shared" si="179"/>
        <v>70.88871482142855</v>
      </c>
      <c r="SB53" s="217" t="str">
        <f>IF(SD53=0," ",VLOOKUP(SD53,PROTOKOL!$A:$F,6,FALSE))</f>
        <v xml:space="preserve"> </v>
      </c>
      <c r="SC53" s="43"/>
      <c r="SD53" s="43"/>
      <c r="SE53" s="43"/>
      <c r="SF53" s="91" t="str">
        <f>IF(SD53=0," ",(VLOOKUP(SD53,PROTOKOL!$A$1:$E$29,2,FALSE))*SE53)</f>
        <v xml:space="preserve"> </v>
      </c>
      <c r="SG53" s="175" t="str">
        <f t="shared" si="45"/>
        <v xml:space="preserve"> </v>
      </c>
      <c r="SH53" s="176" t="str">
        <f>IF(SD53=0," ",VLOOKUP(SD53,PROTOKOL!$A:$E,5,FALSE))</f>
        <v xml:space="preserve"> </v>
      </c>
      <c r="SI53" s="212" t="str">
        <f t="shared" si="199"/>
        <v xml:space="preserve"> </v>
      </c>
      <c r="SJ53" s="176">
        <f t="shared" si="137"/>
        <v>0</v>
      </c>
      <c r="SK53" s="177" t="str">
        <f t="shared" si="138"/>
        <v xml:space="preserve"> </v>
      </c>
      <c r="SM53" s="173">
        <v>11</v>
      </c>
      <c r="SN53" s="231">
        <v>11</v>
      </c>
      <c r="SO53" s="174" t="str">
        <f>IF(SQ53=0," ",VLOOKUP(SQ53,PROTOKOL!$A:$F,6,FALSE))</f>
        <v>VAKUM TEST</v>
      </c>
      <c r="SP53" s="43">
        <v>201</v>
      </c>
      <c r="SQ53" s="43">
        <v>4</v>
      </c>
      <c r="SR53" s="43">
        <v>6</v>
      </c>
      <c r="SS53" s="42">
        <f>IF(SQ53=0," ",(VLOOKUP(SQ53,PROTOKOL!$A$1:$E$29,2,FALSE))*SR53)</f>
        <v>120</v>
      </c>
      <c r="ST53" s="175">
        <f t="shared" si="46"/>
        <v>81</v>
      </c>
      <c r="SU53" s="212">
        <f>IF(SQ53=0," ",VLOOKUP(SQ53,PROTOKOL!$A:$E,5,FALSE))</f>
        <v>0.44947554687499996</v>
      </c>
      <c r="SV53" s="176" t="s">
        <v>142</v>
      </c>
      <c r="SW53" s="177">
        <f t="shared" si="139"/>
        <v>36.407519296874995</v>
      </c>
      <c r="SX53" s="217" t="str">
        <f>IF(SZ53=0," ",VLOOKUP(SZ53,PROTOKOL!$A:$F,6,FALSE))</f>
        <v xml:space="preserve"> </v>
      </c>
      <c r="SY53" s="43"/>
      <c r="SZ53" s="43"/>
      <c r="TA53" s="43"/>
      <c r="TB53" s="91" t="str">
        <f>IF(SZ53=0," ",(VLOOKUP(SZ53,PROTOKOL!$A$1:$E$29,2,FALSE))*TA53)</f>
        <v xml:space="preserve"> </v>
      </c>
      <c r="TC53" s="175" t="str">
        <f t="shared" si="47"/>
        <v xml:space="preserve"> </v>
      </c>
      <c r="TD53" s="176" t="str">
        <f>IF(SZ53=0," ",VLOOKUP(SZ53,PROTOKOL!$A:$E,5,FALSE))</f>
        <v xml:space="preserve"> </v>
      </c>
      <c r="TE53" s="212" t="str">
        <f t="shared" si="200"/>
        <v xml:space="preserve"> </v>
      </c>
      <c r="TF53" s="176">
        <f t="shared" si="141"/>
        <v>0</v>
      </c>
      <c r="TG53" s="177" t="str">
        <f t="shared" si="142"/>
        <v xml:space="preserve"> </v>
      </c>
      <c r="TI53" s="173">
        <v>11</v>
      </c>
      <c r="TJ53" s="231">
        <v>11</v>
      </c>
      <c r="TK53" s="174" t="s">
        <v>143</v>
      </c>
      <c r="TL53" s="43"/>
      <c r="TM53" s="43"/>
      <c r="TN53" s="43"/>
      <c r="TO53" s="42" t="str">
        <f>IF(TM53=0," ",(VLOOKUP(TM53,PROTOKOL!$A$1:$E$29,2,FALSE))*TN53)</f>
        <v xml:space="preserve"> </v>
      </c>
      <c r="TP53" s="175" t="str">
        <f t="shared" si="48"/>
        <v xml:space="preserve"> </v>
      </c>
      <c r="TQ53" s="212" t="str">
        <f>IF(TM53=0," ",VLOOKUP(TM53,PROTOKOL!$A:$E,5,FALSE))</f>
        <v xml:space="preserve"> </v>
      </c>
      <c r="TR53" s="176" t="s">
        <v>142</v>
      </c>
      <c r="TS53" s="177" t="str">
        <f t="shared" si="143"/>
        <v xml:space="preserve"> </v>
      </c>
      <c r="TT53" s="217" t="str">
        <f>IF(TV53=0," ",VLOOKUP(TV53,PROTOKOL!$A:$F,6,FALSE))</f>
        <v xml:space="preserve"> </v>
      </c>
      <c r="TU53" s="43"/>
      <c r="TV53" s="43"/>
      <c r="TW53" s="43"/>
      <c r="TX53" s="91" t="str">
        <f>IF(TV53=0," ",(VLOOKUP(TV53,PROTOKOL!$A$1:$E$29,2,FALSE))*TW53)</f>
        <v xml:space="preserve"> </v>
      </c>
      <c r="TY53" s="175" t="str">
        <f t="shared" si="49"/>
        <v xml:space="preserve"> </v>
      </c>
      <c r="TZ53" s="176" t="str">
        <f>IF(TV53=0," ",VLOOKUP(TV53,PROTOKOL!$A:$E,5,FALSE))</f>
        <v xml:space="preserve"> </v>
      </c>
      <c r="UA53" s="212" t="str">
        <f t="shared" si="201"/>
        <v xml:space="preserve"> </v>
      </c>
      <c r="UB53" s="176">
        <f t="shared" si="145"/>
        <v>0</v>
      </c>
      <c r="UC53" s="177" t="str">
        <f t="shared" si="146"/>
        <v xml:space="preserve"> </v>
      </c>
      <c r="UE53" s="173">
        <v>11</v>
      </c>
      <c r="UF53" s="231">
        <v>11</v>
      </c>
      <c r="UG53" s="174" t="str">
        <f>IF(UI53=0," ",VLOOKUP(UI53,PROTOKOL!$A:$F,6,FALSE))</f>
        <v>SIZDIRMAZLIK TAMİR</v>
      </c>
      <c r="UH53" s="43">
        <v>124</v>
      </c>
      <c r="UI53" s="43">
        <v>12</v>
      </c>
      <c r="UJ53" s="43">
        <v>7.5</v>
      </c>
      <c r="UK53" s="42">
        <f>IF(UI53=0," ",(VLOOKUP(UI53,PROTOKOL!$A$1:$E$29,2,FALSE))*UJ53)</f>
        <v>78</v>
      </c>
      <c r="UL53" s="175">
        <f t="shared" si="50"/>
        <v>46</v>
      </c>
      <c r="UM53" s="212">
        <f>IF(UI53=0," ",VLOOKUP(UI53,PROTOKOL!$A:$E,5,FALSE))</f>
        <v>0.8561438988095238</v>
      </c>
      <c r="UN53" s="176" t="s">
        <v>142</v>
      </c>
      <c r="UO53" s="177">
        <f t="shared" si="147"/>
        <v>39.382619345238098</v>
      </c>
      <c r="UP53" s="217" t="str">
        <f>IF(UR53=0," ",VLOOKUP(UR53,PROTOKOL!$A:$F,6,FALSE))</f>
        <v xml:space="preserve"> </v>
      </c>
      <c r="UQ53" s="43"/>
      <c r="UR53" s="43"/>
      <c r="US53" s="43"/>
      <c r="UT53" s="91" t="str">
        <f>IF(UR53=0," ",(VLOOKUP(UR53,PROTOKOL!$A$1:$E$29,2,FALSE))*US53)</f>
        <v xml:space="preserve"> </v>
      </c>
      <c r="UU53" s="175" t="str">
        <f t="shared" si="51"/>
        <v xml:space="preserve"> </v>
      </c>
      <c r="UV53" s="176" t="str">
        <f>IF(UR53=0," ",VLOOKUP(UR53,PROTOKOL!$A:$E,5,FALSE))</f>
        <v xml:space="preserve"> </v>
      </c>
      <c r="UW53" s="212" t="str">
        <f t="shared" si="202"/>
        <v xml:space="preserve"> </v>
      </c>
      <c r="UX53" s="176">
        <f t="shared" si="149"/>
        <v>0</v>
      </c>
      <c r="UY53" s="177" t="str">
        <f t="shared" si="150"/>
        <v xml:space="preserve"> </v>
      </c>
      <c r="VA53" s="173">
        <v>11</v>
      </c>
      <c r="VB53" s="231">
        <v>11</v>
      </c>
      <c r="VC53" s="174" t="str">
        <f>IF(VE53=0," ",VLOOKUP(VE53,PROTOKOL!$A:$F,6,FALSE))</f>
        <v>VAKUM TEST</v>
      </c>
      <c r="VD53" s="43">
        <v>230</v>
      </c>
      <c r="VE53" s="43">
        <v>4</v>
      </c>
      <c r="VF53" s="43">
        <v>7.5</v>
      </c>
      <c r="VG53" s="42">
        <f>IF(VE53=0," ",(VLOOKUP(VE53,PROTOKOL!$A$1:$E$29,2,FALSE))*VF53)</f>
        <v>150</v>
      </c>
      <c r="VH53" s="175">
        <f t="shared" si="52"/>
        <v>80</v>
      </c>
      <c r="VI53" s="212">
        <f>IF(VE53=0," ",VLOOKUP(VE53,PROTOKOL!$A:$E,5,FALSE))</f>
        <v>0.44947554687499996</v>
      </c>
      <c r="VJ53" s="176" t="s">
        <v>142</v>
      </c>
      <c r="VK53" s="177">
        <f t="shared" si="151"/>
        <v>35.958043749999995</v>
      </c>
      <c r="VL53" s="217" t="str">
        <f>IF(VN53=0," ",VLOOKUP(VN53,PROTOKOL!$A:$F,6,FALSE))</f>
        <v xml:space="preserve"> </v>
      </c>
      <c r="VM53" s="43"/>
      <c r="VN53" s="43"/>
      <c r="VO53" s="43"/>
      <c r="VP53" s="91" t="str">
        <f>IF(VN53=0," ",(VLOOKUP(VN53,PROTOKOL!$A$1:$E$29,2,FALSE))*VO53)</f>
        <v xml:space="preserve"> </v>
      </c>
      <c r="VQ53" s="175" t="str">
        <f t="shared" si="53"/>
        <v xml:space="preserve"> </v>
      </c>
      <c r="VR53" s="176" t="str">
        <f>IF(VN53=0," ",VLOOKUP(VN53,PROTOKOL!$A:$E,5,FALSE))</f>
        <v xml:space="preserve"> </v>
      </c>
      <c r="VS53" s="212" t="str">
        <f t="shared" si="203"/>
        <v xml:space="preserve"> </v>
      </c>
      <c r="VT53" s="176">
        <f t="shared" si="153"/>
        <v>0</v>
      </c>
      <c r="VU53" s="177" t="str">
        <f t="shared" si="154"/>
        <v xml:space="preserve"> </v>
      </c>
      <c r="VW53" s="173">
        <v>11</v>
      </c>
      <c r="VX53" s="231">
        <v>11</v>
      </c>
      <c r="VY53" s="174" t="str">
        <f>IF(WA53=0," ",VLOOKUP(WA53,PROTOKOL!$A:$F,6,FALSE))</f>
        <v>VAKUM TEST</v>
      </c>
      <c r="VZ53" s="43">
        <v>234</v>
      </c>
      <c r="WA53" s="43">
        <v>4</v>
      </c>
      <c r="WB53" s="43">
        <v>7.5</v>
      </c>
      <c r="WC53" s="42">
        <f>IF(WA53=0," ",(VLOOKUP(WA53,PROTOKOL!$A$1:$E$29,2,FALSE))*WB53)</f>
        <v>150</v>
      </c>
      <c r="WD53" s="175">
        <f t="shared" si="54"/>
        <v>84</v>
      </c>
      <c r="WE53" s="212">
        <f>IF(WA53=0," ",VLOOKUP(WA53,PROTOKOL!$A:$E,5,FALSE))</f>
        <v>0.44947554687499996</v>
      </c>
      <c r="WF53" s="176" t="s">
        <v>142</v>
      </c>
      <c r="WG53" s="177">
        <f t="shared" si="155"/>
        <v>37.755945937499995</v>
      </c>
      <c r="WH53" s="217" t="str">
        <f>IF(WJ53=0," ",VLOOKUP(WJ53,PROTOKOL!$A:$F,6,FALSE))</f>
        <v xml:space="preserve"> </v>
      </c>
      <c r="WI53" s="43"/>
      <c r="WJ53" s="43"/>
      <c r="WK53" s="43"/>
      <c r="WL53" s="91" t="str">
        <f>IF(WJ53=0," ",(VLOOKUP(WJ53,PROTOKOL!$A$1:$E$29,2,FALSE))*WK53)</f>
        <v xml:space="preserve"> </v>
      </c>
      <c r="WM53" s="175" t="str">
        <f t="shared" si="55"/>
        <v xml:space="preserve"> </v>
      </c>
      <c r="WN53" s="176" t="str">
        <f>IF(WJ53=0," ",VLOOKUP(WJ53,PROTOKOL!$A:$E,5,FALSE))</f>
        <v xml:space="preserve"> </v>
      </c>
      <c r="WO53" s="212" t="str">
        <f t="shared" si="204"/>
        <v xml:space="preserve"> </v>
      </c>
      <c r="WP53" s="176">
        <f t="shared" si="157"/>
        <v>0</v>
      </c>
      <c r="WQ53" s="177" t="str">
        <f t="shared" si="158"/>
        <v xml:space="preserve"> </v>
      </c>
      <c r="WS53" s="173">
        <v>11</v>
      </c>
      <c r="WT53" s="231">
        <v>11</v>
      </c>
      <c r="WU53" s="174" t="str">
        <f>IF(WW53=0," ",VLOOKUP(WW53,PROTOKOL!$A:$F,6,FALSE))</f>
        <v>PERDE KESME SULU SİST.</v>
      </c>
      <c r="WV53" s="43">
        <v>194</v>
      </c>
      <c r="WW53" s="43">
        <v>8</v>
      </c>
      <c r="WX53" s="43">
        <v>7.5</v>
      </c>
      <c r="WY53" s="42">
        <f>IF(WW53=0," ",(VLOOKUP(WW53,PROTOKOL!$A$1:$E$29,2,FALSE))*WX53)</f>
        <v>98</v>
      </c>
      <c r="WZ53" s="175">
        <f t="shared" si="56"/>
        <v>96</v>
      </c>
      <c r="XA53" s="212">
        <f>IF(WW53=0," ",VLOOKUP(WW53,PROTOKOL!$A:$E,5,FALSE))</f>
        <v>0.69150084134615386</v>
      </c>
      <c r="XB53" s="176" t="s">
        <v>142</v>
      </c>
      <c r="XC53" s="177">
        <f t="shared" si="159"/>
        <v>66.384080769230764</v>
      </c>
      <c r="XD53" s="217" t="str">
        <f>IF(XF53=0," ",VLOOKUP(XF53,PROTOKOL!$A:$F,6,FALSE))</f>
        <v xml:space="preserve"> </v>
      </c>
      <c r="XE53" s="43"/>
      <c r="XF53" s="43"/>
      <c r="XG53" s="43"/>
      <c r="XH53" s="91" t="str">
        <f>IF(XF53=0," ",(VLOOKUP(XF53,PROTOKOL!$A$1:$E$29,2,FALSE))*XG53)</f>
        <v xml:space="preserve"> </v>
      </c>
      <c r="XI53" s="175" t="str">
        <f t="shared" si="57"/>
        <v xml:space="preserve"> </v>
      </c>
      <c r="XJ53" s="176" t="str">
        <f>IF(XF53=0," ",VLOOKUP(XF53,PROTOKOL!$A:$E,5,FALSE))</f>
        <v xml:space="preserve"> </v>
      </c>
      <c r="XK53" s="212" t="str">
        <f t="shared" si="205"/>
        <v xml:space="preserve"> </v>
      </c>
      <c r="XL53" s="176">
        <f t="shared" si="161"/>
        <v>0</v>
      </c>
      <c r="XM53" s="177" t="str">
        <f t="shared" si="162"/>
        <v xml:space="preserve"> </v>
      </c>
      <c r="XO53" s="173">
        <v>11</v>
      </c>
      <c r="XP53" s="231">
        <v>11</v>
      </c>
      <c r="XQ53" s="174" t="str">
        <f>IF(XS53=0," ",VLOOKUP(XS53,PROTOKOL!$A:$F,6,FALSE))</f>
        <v>VAKUM TEST</v>
      </c>
      <c r="XR53" s="43">
        <v>190</v>
      </c>
      <c r="XS53" s="43">
        <v>4</v>
      </c>
      <c r="XT53" s="43">
        <v>7.5</v>
      </c>
      <c r="XU53" s="42">
        <f>IF(XS53=0," ",(VLOOKUP(XS53,PROTOKOL!$A$1:$E$29,2,FALSE))*XT53)</f>
        <v>150</v>
      </c>
      <c r="XV53" s="175">
        <f t="shared" si="58"/>
        <v>40</v>
      </c>
      <c r="XW53" s="212">
        <f>IF(XS53=0," ",VLOOKUP(XS53,PROTOKOL!$A:$E,5,FALSE))</f>
        <v>0.44947554687499996</v>
      </c>
      <c r="XX53" s="176" t="s">
        <v>142</v>
      </c>
      <c r="XY53" s="177">
        <f t="shared" si="163"/>
        <v>17.979021874999997</v>
      </c>
      <c r="XZ53" s="217" t="str">
        <f>IF(YB53=0," ",VLOOKUP(YB53,PROTOKOL!$A:$F,6,FALSE))</f>
        <v xml:space="preserve"> </v>
      </c>
      <c r="YA53" s="43"/>
      <c r="YB53" s="43"/>
      <c r="YC53" s="43"/>
      <c r="YD53" s="91" t="str">
        <f>IF(YB53=0," ",(VLOOKUP(YB53,PROTOKOL!$A$1:$E$29,2,FALSE))*YC53)</f>
        <v xml:space="preserve"> </v>
      </c>
      <c r="YE53" s="175" t="str">
        <f t="shared" si="59"/>
        <v xml:space="preserve"> </v>
      </c>
      <c r="YF53" s="176" t="str">
        <f>IF(YB53=0," ",VLOOKUP(YB53,PROTOKOL!$A:$E,5,FALSE))</f>
        <v xml:space="preserve"> </v>
      </c>
      <c r="YG53" s="212" t="str">
        <f t="shared" si="206"/>
        <v xml:space="preserve"> </v>
      </c>
      <c r="YH53" s="176">
        <f t="shared" si="165"/>
        <v>0</v>
      </c>
      <c r="YI53" s="177" t="str">
        <f t="shared" si="166"/>
        <v xml:space="preserve"> </v>
      </c>
    </row>
    <row r="54" spans="1:659" ht="13.8">
      <c r="A54" s="173">
        <v>11</v>
      </c>
      <c r="B54" s="229"/>
      <c r="C54" s="174" t="str">
        <f>IF(E54=0," ",VLOOKUP(E54,PROTOKOL!$A:$F,6,FALSE))</f>
        <v xml:space="preserve"> </v>
      </c>
      <c r="D54" s="43"/>
      <c r="E54" s="43"/>
      <c r="F54" s="43"/>
      <c r="G54" s="42" t="str">
        <f>IF(E54=0," ",(VLOOKUP(E54,PROTOKOL!$A$1:$E$29,2,FALSE))*F54)</f>
        <v xml:space="preserve"> </v>
      </c>
      <c r="H54" s="175" t="str">
        <f t="shared" si="0"/>
        <v xml:space="preserve"> </v>
      </c>
      <c r="I54" s="212" t="str">
        <f>IF(E54=0," ",VLOOKUP(E54,PROTOKOL!$A:$E,5,FALSE))</f>
        <v xml:space="preserve"> </v>
      </c>
      <c r="J54" s="176" t="s">
        <v>142</v>
      </c>
      <c r="K54" s="177" t="str">
        <f t="shared" si="60"/>
        <v xml:space="preserve"> </v>
      </c>
      <c r="L54" s="217" t="str">
        <f>IF(N54=0," ",VLOOKUP(N54,PROTOKOL!$A:$F,6,FALSE))</f>
        <v xml:space="preserve"> </v>
      </c>
      <c r="M54" s="43"/>
      <c r="N54" s="43"/>
      <c r="O54" s="43"/>
      <c r="P54" s="91" t="str">
        <f>IF(N54=0," ",(VLOOKUP(N54,PROTOKOL!$A$1:$E$29,2,FALSE))*O54)</f>
        <v xml:space="preserve"> </v>
      </c>
      <c r="Q54" s="175" t="str">
        <f t="shared" si="1"/>
        <v xml:space="preserve"> </v>
      </c>
      <c r="R54" s="176" t="str">
        <f>IF(N54=0," ",VLOOKUP(N54,PROTOKOL!$A:$E,5,FALSE))</f>
        <v xml:space="preserve"> </v>
      </c>
      <c r="S54" s="212" t="str">
        <f t="shared" si="61"/>
        <v xml:space="preserve"> </v>
      </c>
      <c r="T54" s="176">
        <f t="shared" si="62"/>
        <v>0</v>
      </c>
      <c r="U54" s="177" t="str">
        <f t="shared" si="63"/>
        <v xml:space="preserve"> </v>
      </c>
      <c r="W54" s="173">
        <v>11</v>
      </c>
      <c r="X54" s="229"/>
      <c r="Y54" s="174" t="str">
        <f>IF(AA54=0," ",VLOOKUP(AA54,PROTOKOL!$A:$F,6,FALSE))</f>
        <v>ÜRÜN KONTROL</v>
      </c>
      <c r="Z54" s="43">
        <v>1</v>
      </c>
      <c r="AA54" s="43">
        <v>20</v>
      </c>
      <c r="AB54" s="43">
        <v>1</v>
      </c>
      <c r="AC54" s="42">
        <f>IF(AA54=0," ",(VLOOKUP(AA54,PROTOKOL!$A$1:$E$29,2,FALSE))*AB54)</f>
        <v>0</v>
      </c>
      <c r="AD54" s="175">
        <f t="shared" si="2"/>
        <v>1</v>
      </c>
      <c r="AE54" s="212" t="e">
        <f>IF(AA54=0," ",VLOOKUP(AA54,PROTOKOL!$A:$E,5,FALSE))</f>
        <v>#DIV/0!</v>
      </c>
      <c r="AF54" s="176" t="s">
        <v>142</v>
      </c>
      <c r="AG54" s="177" t="e">
        <f>IF(AA54=0," ",(AE54*AD54))/7.5*1</f>
        <v>#DIV/0!</v>
      </c>
      <c r="AH54" s="217" t="str">
        <f>IF(AJ54=0," ",VLOOKUP(AJ54,PROTOKOL!$A:$F,6,FALSE))</f>
        <v xml:space="preserve"> </v>
      </c>
      <c r="AI54" s="43"/>
      <c r="AJ54" s="43"/>
      <c r="AK54" s="43"/>
      <c r="AL54" s="91" t="str">
        <f>IF(AJ54=0," ",(VLOOKUP(AJ54,PROTOKOL!$A$1:$E$29,2,FALSE))*AK54)</f>
        <v xml:space="preserve"> </v>
      </c>
      <c r="AM54" s="175" t="str">
        <f t="shared" si="3"/>
        <v xml:space="preserve"> </v>
      </c>
      <c r="AN54" s="176" t="str">
        <f>IF(AJ54=0," ",VLOOKUP(AJ54,PROTOKOL!$A:$E,5,FALSE))</f>
        <v xml:space="preserve"> </v>
      </c>
      <c r="AO54" s="212" t="str">
        <f t="shared" si="180"/>
        <v xml:space="preserve"> </v>
      </c>
      <c r="AP54" s="176">
        <f t="shared" si="65"/>
        <v>0</v>
      </c>
      <c r="AQ54" s="177" t="str">
        <f t="shared" si="66"/>
        <v xml:space="preserve"> </v>
      </c>
      <c r="AS54" s="173">
        <v>11</v>
      </c>
      <c r="AT54" s="229"/>
      <c r="AU54" s="174" t="str">
        <f>IF(AW54=0," ",VLOOKUP(AW54,PROTOKOL!$A:$F,6,FALSE))</f>
        <v>VİTRA CLEAN</v>
      </c>
      <c r="AV54" s="43">
        <v>42</v>
      </c>
      <c r="AW54" s="43">
        <v>13</v>
      </c>
      <c r="AX54" s="43">
        <v>3.5</v>
      </c>
      <c r="AY54" s="42">
        <f>IF(AW54=0," ",(VLOOKUP(AW54,PROTOKOL!$A$1:$E$29,2,FALSE))*AX54)</f>
        <v>27.533333333333331</v>
      </c>
      <c r="AZ54" s="175">
        <f t="shared" si="4"/>
        <v>14.466666666666669</v>
      </c>
      <c r="BA54" s="212">
        <f>IF(AW54=0," ",VLOOKUP(AW54,PROTOKOL!$A:$E,5,FALSE))</f>
        <v>1.1599368951612903</v>
      </c>
      <c r="BB54" s="176" t="s">
        <v>142</v>
      </c>
      <c r="BC54" s="177">
        <f t="shared" si="168"/>
        <v>16.780420416666669</v>
      </c>
      <c r="BD54" s="217" t="str">
        <f>IF(BF54=0," ",VLOOKUP(BF54,PROTOKOL!$A:$F,6,FALSE))</f>
        <v xml:space="preserve"> </v>
      </c>
      <c r="BE54" s="43"/>
      <c r="BF54" s="43"/>
      <c r="BG54" s="43"/>
      <c r="BH54" s="91" t="str">
        <f>IF(BF54=0," ",(VLOOKUP(BF54,PROTOKOL!$A$1:$E$29,2,FALSE))*BG54)</f>
        <v xml:space="preserve"> </v>
      </c>
      <c r="BI54" s="175" t="str">
        <f t="shared" si="5"/>
        <v xml:space="preserve"> </v>
      </c>
      <c r="BJ54" s="176" t="str">
        <f>IF(BF54=0," ",VLOOKUP(BF54,PROTOKOL!$A:$E,5,FALSE))</f>
        <v xml:space="preserve"> </v>
      </c>
      <c r="BK54" s="212" t="str">
        <f t="shared" si="181"/>
        <v xml:space="preserve"> </v>
      </c>
      <c r="BL54" s="176">
        <f t="shared" si="67"/>
        <v>0</v>
      </c>
      <c r="BM54" s="177" t="str">
        <f t="shared" si="68"/>
        <v xml:space="preserve"> </v>
      </c>
      <c r="BO54" s="173">
        <v>11</v>
      </c>
      <c r="BP54" s="229"/>
      <c r="BQ54" s="174" t="str">
        <f>IF(BS54=0," ",VLOOKUP(BS54,PROTOKOL!$A:$F,6,FALSE))</f>
        <v>ÜRÜN KONTROL</v>
      </c>
      <c r="BR54" s="43">
        <v>1</v>
      </c>
      <c r="BS54" s="43">
        <v>20</v>
      </c>
      <c r="BT54" s="43">
        <v>1.5</v>
      </c>
      <c r="BU54" s="42">
        <f>IF(BS54=0," ",(VLOOKUP(BS54,PROTOKOL!$A$1:$E$29,2,FALSE))*BT54)</f>
        <v>0</v>
      </c>
      <c r="BV54" s="175">
        <f t="shared" si="6"/>
        <v>1</v>
      </c>
      <c r="BW54" s="212" t="e">
        <f>IF(BS54=0," ",VLOOKUP(BS54,PROTOKOL!$A:$E,5,FALSE))</f>
        <v>#DIV/0!</v>
      </c>
      <c r="BX54" s="176" t="s">
        <v>142</v>
      </c>
      <c r="BY54" s="177" t="e">
        <f>IF(BS54=0," ",(BW54*BV54))/7.5*1.5</f>
        <v>#DIV/0!</v>
      </c>
      <c r="BZ54" s="217" t="str">
        <f>IF(CB54=0," ",VLOOKUP(CB54,PROTOKOL!$A:$F,6,FALSE))</f>
        <v>ÜRÜN KONTROL</v>
      </c>
      <c r="CA54" s="43">
        <v>1</v>
      </c>
      <c r="CB54" s="43">
        <v>20</v>
      </c>
      <c r="CC54" s="43">
        <v>1.5</v>
      </c>
      <c r="CD54" s="91">
        <f>IF(CB54=0," ",(VLOOKUP(CB54,PROTOKOL!$A$1:$E$29,2,FALSE))*CC54)</f>
        <v>0</v>
      </c>
      <c r="CE54" s="175">
        <f t="shared" si="7"/>
        <v>1</v>
      </c>
      <c r="CF54" s="176" t="e">
        <f>IF(CB54=0," ",VLOOKUP(CB54,PROTOKOL!$A:$E,5,FALSE))</f>
        <v>#DIV/0!</v>
      </c>
      <c r="CG54" s="212" t="e">
        <f>IF(CB54=0," ",(CE54*CF54))/7.5*1.5</f>
        <v>#DIV/0!</v>
      </c>
      <c r="CH54" s="176">
        <f t="shared" si="70"/>
        <v>3</v>
      </c>
      <c r="CI54" s="177" t="e">
        <f t="shared" si="71"/>
        <v>#DIV/0!</v>
      </c>
      <c r="CK54" s="173">
        <v>11</v>
      </c>
      <c r="CL54" s="229"/>
      <c r="CM54" s="174" t="str">
        <f>IF(CO54=0," ",VLOOKUP(CO54,PROTOKOL!$A:$F,6,FALSE))</f>
        <v xml:space="preserve"> </v>
      </c>
      <c r="CN54" s="43"/>
      <c r="CO54" s="43"/>
      <c r="CP54" s="43"/>
      <c r="CQ54" s="42" t="str">
        <f>IF(CO54=0," ",(VLOOKUP(CO54,PROTOKOL!$A$1:$E$29,2,FALSE))*CP54)</f>
        <v xml:space="preserve"> </v>
      </c>
      <c r="CR54" s="175" t="str">
        <f t="shared" si="8"/>
        <v xml:space="preserve"> </v>
      </c>
      <c r="CS54" s="212" t="str">
        <f>IF(CO54=0," ",VLOOKUP(CO54,PROTOKOL!$A:$E,5,FALSE))</f>
        <v xml:space="preserve"> </v>
      </c>
      <c r="CT54" s="176" t="s">
        <v>142</v>
      </c>
      <c r="CU54" s="177" t="str">
        <f t="shared" si="171"/>
        <v xml:space="preserve"> </v>
      </c>
      <c r="CV54" s="217" t="str">
        <f>IF(CX54=0," ",VLOOKUP(CX54,PROTOKOL!$A:$F,6,FALSE))</f>
        <v xml:space="preserve"> </v>
      </c>
      <c r="CW54" s="43"/>
      <c r="CX54" s="43"/>
      <c r="CY54" s="43"/>
      <c r="CZ54" s="91" t="str">
        <f>IF(CX54=0," ",(VLOOKUP(CX54,PROTOKOL!$A$1:$E$29,2,FALSE))*CY54)</f>
        <v xml:space="preserve"> </v>
      </c>
      <c r="DA54" s="175" t="str">
        <f t="shared" si="9"/>
        <v xml:space="preserve"> </v>
      </c>
      <c r="DB54" s="176" t="str">
        <f>IF(CX54=0," ",VLOOKUP(CX54,PROTOKOL!$A:$E,5,FALSE))</f>
        <v xml:space="preserve"> </v>
      </c>
      <c r="DC54" s="212" t="str">
        <f t="shared" si="182"/>
        <v xml:space="preserve"> </v>
      </c>
      <c r="DD54" s="176">
        <f t="shared" si="73"/>
        <v>0</v>
      </c>
      <c r="DE54" s="177" t="str">
        <f t="shared" si="74"/>
        <v xml:space="preserve"> </v>
      </c>
      <c r="DG54" s="173">
        <v>11</v>
      </c>
      <c r="DH54" s="229"/>
      <c r="DI54" s="174" t="str">
        <f>IF(DK54=0," ",VLOOKUP(DK54,PROTOKOL!$A:$F,6,FALSE))</f>
        <v xml:space="preserve"> </v>
      </c>
      <c r="DJ54" s="43"/>
      <c r="DK54" s="43"/>
      <c r="DL54" s="43"/>
      <c r="DM54" s="42" t="str">
        <f>IF(DK54=0," ",(VLOOKUP(DK54,PROTOKOL!$A$1:$E$29,2,FALSE))*DL54)</f>
        <v xml:space="preserve"> </v>
      </c>
      <c r="DN54" s="175" t="str">
        <f t="shared" si="10"/>
        <v xml:space="preserve"> </v>
      </c>
      <c r="DO54" s="212" t="str">
        <f>IF(DK54=0," ",VLOOKUP(DK54,PROTOKOL!$A:$E,5,FALSE))</f>
        <v xml:space="preserve"> </v>
      </c>
      <c r="DP54" s="176" t="s">
        <v>142</v>
      </c>
      <c r="DQ54" s="177" t="str">
        <f t="shared" si="75"/>
        <v xml:space="preserve"> </v>
      </c>
      <c r="DR54" s="217" t="str">
        <f>IF(DT54=0," ",VLOOKUP(DT54,PROTOKOL!$A:$F,6,FALSE))</f>
        <v xml:space="preserve"> </v>
      </c>
      <c r="DS54" s="43"/>
      <c r="DT54" s="43"/>
      <c r="DU54" s="43"/>
      <c r="DV54" s="91" t="str">
        <f>IF(DT54=0," ",(VLOOKUP(DT54,PROTOKOL!$A$1:$E$29,2,FALSE))*DU54)</f>
        <v xml:space="preserve"> </v>
      </c>
      <c r="DW54" s="175" t="str">
        <f t="shared" si="11"/>
        <v xml:space="preserve"> </v>
      </c>
      <c r="DX54" s="176" t="str">
        <f>IF(DT54=0," ",VLOOKUP(DT54,PROTOKOL!$A:$E,5,FALSE))</f>
        <v xml:space="preserve"> </v>
      </c>
      <c r="DY54" s="212" t="str">
        <f t="shared" si="183"/>
        <v xml:space="preserve"> </v>
      </c>
      <c r="DZ54" s="176">
        <f t="shared" si="77"/>
        <v>0</v>
      </c>
      <c r="EA54" s="177" t="str">
        <f t="shared" si="78"/>
        <v xml:space="preserve"> </v>
      </c>
      <c r="EC54" s="173">
        <v>11</v>
      </c>
      <c r="ED54" s="229"/>
      <c r="EE54" s="174" t="str">
        <f>IF(EG54=0," ",VLOOKUP(EG54,PROTOKOL!$A:$F,6,FALSE))</f>
        <v xml:space="preserve"> </v>
      </c>
      <c r="EF54" s="43"/>
      <c r="EG54" s="43"/>
      <c r="EH54" s="43"/>
      <c r="EI54" s="42" t="str">
        <f>IF(EG54=0," ",(VLOOKUP(EG54,PROTOKOL!$A$1:$E$29,2,FALSE))*EH54)</f>
        <v xml:space="preserve"> </v>
      </c>
      <c r="EJ54" s="175" t="str">
        <f t="shared" si="12"/>
        <v xml:space="preserve"> </v>
      </c>
      <c r="EK54" s="212" t="str">
        <f>IF(EG54=0," ",VLOOKUP(EG54,PROTOKOL!$A:$E,5,FALSE))</f>
        <v xml:space="preserve"> </v>
      </c>
      <c r="EL54" s="176" t="s">
        <v>142</v>
      </c>
      <c r="EM54" s="177" t="str">
        <f t="shared" si="79"/>
        <v xml:space="preserve"> </v>
      </c>
      <c r="EN54" s="217" t="str">
        <f>IF(EP54=0," ",VLOOKUP(EP54,PROTOKOL!$A:$F,6,FALSE))</f>
        <v xml:space="preserve"> </v>
      </c>
      <c r="EO54" s="43"/>
      <c r="EP54" s="43"/>
      <c r="EQ54" s="43"/>
      <c r="ER54" s="91" t="str">
        <f>IF(EP54=0," ",(VLOOKUP(EP54,PROTOKOL!$A$1:$E$29,2,FALSE))*EQ54)</f>
        <v xml:space="preserve"> </v>
      </c>
      <c r="ES54" s="175" t="str">
        <f t="shared" si="13"/>
        <v xml:space="preserve"> </v>
      </c>
      <c r="ET54" s="176" t="str">
        <f>IF(EP54=0," ",VLOOKUP(EP54,PROTOKOL!$A:$E,5,FALSE))</f>
        <v xml:space="preserve"> </v>
      </c>
      <c r="EU54" s="212" t="str">
        <f t="shared" si="184"/>
        <v xml:space="preserve"> </v>
      </c>
      <c r="EV54" s="176">
        <f t="shared" si="81"/>
        <v>0</v>
      </c>
      <c r="EW54" s="177" t="str">
        <f t="shared" si="82"/>
        <v xml:space="preserve"> </v>
      </c>
      <c r="EY54" s="173">
        <v>11</v>
      </c>
      <c r="EZ54" s="229"/>
      <c r="FA54" s="174" t="str">
        <f>IF(FC54=0," ",VLOOKUP(FC54,PROTOKOL!$A:$F,6,FALSE))</f>
        <v xml:space="preserve"> </v>
      </c>
      <c r="FB54" s="43"/>
      <c r="FC54" s="43"/>
      <c r="FD54" s="43"/>
      <c r="FE54" s="42" t="str">
        <f>IF(FC54=0," ",(VLOOKUP(FC54,PROTOKOL!$A$1:$E$29,2,FALSE))*FD54)</f>
        <v xml:space="preserve"> </v>
      </c>
      <c r="FF54" s="175" t="str">
        <f t="shared" si="14"/>
        <v xml:space="preserve"> </v>
      </c>
      <c r="FG54" s="212" t="str">
        <f>IF(FC54=0," ",VLOOKUP(FC54,PROTOKOL!$A:$E,5,FALSE))</f>
        <v xml:space="preserve"> </v>
      </c>
      <c r="FH54" s="176" t="s">
        <v>142</v>
      </c>
      <c r="FI54" s="177" t="str">
        <f t="shared" si="83"/>
        <v xml:space="preserve"> </v>
      </c>
      <c r="FJ54" s="217" t="str">
        <f>IF(FL54=0," ",VLOOKUP(FL54,PROTOKOL!$A:$F,6,FALSE))</f>
        <v xml:space="preserve"> </v>
      </c>
      <c r="FK54" s="43"/>
      <c r="FL54" s="43"/>
      <c r="FM54" s="43"/>
      <c r="FN54" s="91" t="str">
        <f>IF(FL54=0," ",(VLOOKUP(FL54,PROTOKOL!$A$1:$E$29,2,FALSE))*FM54)</f>
        <v xml:space="preserve"> </v>
      </c>
      <c r="FO54" s="175" t="str">
        <f t="shared" si="15"/>
        <v xml:space="preserve"> </v>
      </c>
      <c r="FP54" s="176" t="str">
        <f>IF(FL54=0," ",VLOOKUP(FL54,PROTOKOL!$A:$E,5,FALSE))</f>
        <v xml:space="preserve"> </v>
      </c>
      <c r="FQ54" s="212" t="str">
        <f t="shared" si="185"/>
        <v xml:space="preserve"> </v>
      </c>
      <c r="FR54" s="176">
        <f t="shared" si="85"/>
        <v>0</v>
      </c>
      <c r="FS54" s="177" t="str">
        <f t="shared" si="86"/>
        <v xml:space="preserve"> </v>
      </c>
      <c r="FU54" s="173">
        <v>11</v>
      </c>
      <c r="FV54" s="229"/>
      <c r="FW54" s="174" t="str">
        <f>IF(FY54=0," ",VLOOKUP(FY54,PROTOKOL!$A:$F,6,FALSE))</f>
        <v xml:space="preserve"> </v>
      </c>
      <c r="FX54" s="43"/>
      <c r="FY54" s="43"/>
      <c r="FZ54" s="43"/>
      <c r="GA54" s="42" t="str">
        <f>IF(FY54=0," ",(VLOOKUP(FY54,PROTOKOL!$A$1:$E$29,2,FALSE))*FZ54)</f>
        <v xml:space="preserve"> </v>
      </c>
      <c r="GB54" s="175" t="str">
        <f t="shared" si="16"/>
        <v xml:space="preserve"> </v>
      </c>
      <c r="GC54" s="212" t="str">
        <f>IF(FY54=0," ",VLOOKUP(FY54,PROTOKOL!$A:$E,5,FALSE))</f>
        <v xml:space="preserve"> </v>
      </c>
      <c r="GD54" s="176" t="s">
        <v>142</v>
      </c>
      <c r="GE54" s="177" t="str">
        <f t="shared" si="87"/>
        <v xml:space="preserve"> </v>
      </c>
      <c r="GF54" s="217" t="str">
        <f>IF(GH54=0," ",VLOOKUP(GH54,PROTOKOL!$A:$F,6,FALSE))</f>
        <v xml:space="preserve"> </v>
      </c>
      <c r="GG54" s="43"/>
      <c r="GH54" s="43"/>
      <c r="GI54" s="43"/>
      <c r="GJ54" s="91" t="str">
        <f>IF(GH54=0," ",(VLOOKUP(GH54,PROTOKOL!$A$1:$E$29,2,FALSE))*GI54)</f>
        <v xml:space="preserve"> </v>
      </c>
      <c r="GK54" s="175" t="str">
        <f t="shared" si="17"/>
        <v xml:space="preserve"> </v>
      </c>
      <c r="GL54" s="176" t="str">
        <f>IF(GH54=0," ",VLOOKUP(GH54,PROTOKOL!$A:$E,5,FALSE))</f>
        <v xml:space="preserve"> </v>
      </c>
      <c r="GM54" s="212" t="str">
        <f t="shared" si="186"/>
        <v xml:space="preserve"> </v>
      </c>
      <c r="GN54" s="176">
        <f t="shared" si="89"/>
        <v>0</v>
      </c>
      <c r="GO54" s="177" t="str">
        <f t="shared" si="90"/>
        <v xml:space="preserve"> </v>
      </c>
      <c r="GQ54" s="173">
        <v>11</v>
      </c>
      <c r="GR54" s="229"/>
      <c r="GS54" s="174" t="str">
        <f>IF(GU54=0," ",VLOOKUP(GU54,PROTOKOL!$A:$F,6,FALSE))</f>
        <v>PERDE KESME SULU SİST.</v>
      </c>
      <c r="GT54" s="43">
        <v>141</v>
      </c>
      <c r="GU54" s="43">
        <v>8</v>
      </c>
      <c r="GV54" s="43">
        <v>7</v>
      </c>
      <c r="GW54" s="42">
        <f>IF(GU54=0," ",(VLOOKUP(GU54,PROTOKOL!$A$1:$E$29,2,FALSE))*GV54)</f>
        <v>91.466666666666669</v>
      </c>
      <c r="GX54" s="175">
        <f t="shared" si="18"/>
        <v>49.533333333333331</v>
      </c>
      <c r="GY54" s="212">
        <f>IF(GU54=0," ",VLOOKUP(GU54,PROTOKOL!$A:$E,5,FALSE))</f>
        <v>0.69150084134615386</v>
      </c>
      <c r="GZ54" s="176" t="s">
        <v>142</v>
      </c>
      <c r="HA54" s="177">
        <f t="shared" si="91"/>
        <v>34.252341674679485</v>
      </c>
      <c r="HB54" s="217" t="str">
        <f>IF(HD54=0," ",VLOOKUP(HD54,PROTOKOL!$A:$F,6,FALSE))</f>
        <v xml:space="preserve"> </v>
      </c>
      <c r="HC54" s="43"/>
      <c r="HD54" s="43"/>
      <c r="HE54" s="43"/>
      <c r="HF54" s="91" t="str">
        <f>IF(HD54=0," ",(VLOOKUP(HD54,PROTOKOL!$A$1:$E$29,2,FALSE))*HE54)</f>
        <v xml:space="preserve"> </v>
      </c>
      <c r="HG54" s="175" t="str">
        <f t="shared" si="19"/>
        <v xml:space="preserve"> </v>
      </c>
      <c r="HH54" s="176" t="str">
        <f>IF(HD54=0," ",VLOOKUP(HD54,PROTOKOL!$A:$E,5,FALSE))</f>
        <v xml:space="preserve"> </v>
      </c>
      <c r="HI54" s="212" t="str">
        <f t="shared" si="187"/>
        <v xml:space="preserve"> </v>
      </c>
      <c r="HJ54" s="176">
        <f t="shared" si="92"/>
        <v>0</v>
      </c>
      <c r="HK54" s="177" t="str">
        <f t="shared" si="93"/>
        <v xml:space="preserve"> </v>
      </c>
      <c r="HM54" s="173">
        <v>11</v>
      </c>
      <c r="HN54" s="229"/>
      <c r="HO54" s="174" t="str">
        <f>IF(HQ54=0," ",VLOOKUP(HQ54,PROTOKOL!$A:$F,6,FALSE))</f>
        <v xml:space="preserve"> </v>
      </c>
      <c r="HP54" s="43"/>
      <c r="HQ54" s="43"/>
      <c r="HR54" s="43"/>
      <c r="HS54" s="42" t="str">
        <f>IF(HQ54=0," ",(VLOOKUP(HQ54,PROTOKOL!$A$1:$E$29,2,FALSE))*HR54)</f>
        <v xml:space="preserve"> </v>
      </c>
      <c r="HT54" s="175" t="str">
        <f t="shared" si="20"/>
        <v xml:space="preserve"> </v>
      </c>
      <c r="HU54" s="212" t="str">
        <f>IF(HQ54=0," ",VLOOKUP(HQ54,PROTOKOL!$A:$E,5,FALSE))</f>
        <v xml:space="preserve"> </v>
      </c>
      <c r="HV54" s="176" t="s">
        <v>142</v>
      </c>
      <c r="HW54" s="177" t="str">
        <f t="shared" si="94"/>
        <v xml:space="preserve"> </v>
      </c>
      <c r="HX54" s="217" t="str">
        <f>IF(HZ54=0," ",VLOOKUP(HZ54,PROTOKOL!$A:$F,6,FALSE))</f>
        <v xml:space="preserve"> </v>
      </c>
      <c r="HY54" s="43"/>
      <c r="HZ54" s="43"/>
      <c r="IA54" s="43"/>
      <c r="IB54" s="91" t="str">
        <f>IF(HZ54=0," ",(VLOOKUP(HZ54,PROTOKOL!$A$1:$E$29,2,FALSE))*IA54)</f>
        <v xml:space="preserve"> </v>
      </c>
      <c r="IC54" s="175" t="str">
        <f t="shared" si="21"/>
        <v xml:space="preserve"> </v>
      </c>
      <c r="ID54" s="176" t="str">
        <f>IF(HZ54=0," ",VLOOKUP(HZ54,PROTOKOL!$A:$E,5,FALSE))</f>
        <v xml:space="preserve"> </v>
      </c>
      <c r="IE54" s="212" t="str">
        <f t="shared" si="208"/>
        <v xml:space="preserve"> </v>
      </c>
      <c r="IF54" s="176">
        <f t="shared" si="96"/>
        <v>0</v>
      </c>
      <c r="IG54" s="177" t="str">
        <f t="shared" si="97"/>
        <v xml:space="preserve"> </v>
      </c>
      <c r="II54" s="173">
        <v>11</v>
      </c>
      <c r="IJ54" s="229"/>
      <c r="IK54" s="174" t="str">
        <f>IF(IM54=0," ",VLOOKUP(IM54,PROTOKOL!$A:$F,6,FALSE))</f>
        <v xml:space="preserve"> </v>
      </c>
      <c r="IL54" s="43"/>
      <c r="IM54" s="43"/>
      <c r="IN54" s="43"/>
      <c r="IO54" s="42" t="str">
        <f>IF(IM54=0," ",(VLOOKUP(IM54,PROTOKOL!$A$1:$E$29,2,FALSE))*IN54)</f>
        <v xml:space="preserve"> </v>
      </c>
      <c r="IP54" s="175" t="str">
        <f t="shared" si="22"/>
        <v xml:space="preserve"> </v>
      </c>
      <c r="IQ54" s="212" t="str">
        <f>IF(IM54=0," ",VLOOKUP(IM54,PROTOKOL!$A:$E,5,FALSE))</f>
        <v xml:space="preserve"> </v>
      </c>
      <c r="IR54" s="176" t="s">
        <v>142</v>
      </c>
      <c r="IS54" s="177" t="str">
        <f t="shared" si="98"/>
        <v xml:space="preserve"> </v>
      </c>
      <c r="IT54" s="217" t="str">
        <f>IF(IV54=0," ",VLOOKUP(IV54,PROTOKOL!$A:$F,6,FALSE))</f>
        <v xml:space="preserve"> </v>
      </c>
      <c r="IU54" s="43"/>
      <c r="IV54" s="43"/>
      <c r="IW54" s="43"/>
      <c r="IX54" s="91" t="str">
        <f>IF(IV54=0," ",(VLOOKUP(IV54,PROTOKOL!$A$1:$E$29,2,FALSE))*IW54)</f>
        <v xml:space="preserve"> </v>
      </c>
      <c r="IY54" s="175" t="str">
        <f t="shared" si="23"/>
        <v xml:space="preserve"> </v>
      </c>
      <c r="IZ54" s="176" t="str">
        <f>IF(IV54=0," ",VLOOKUP(IV54,PROTOKOL!$A:$E,5,FALSE))</f>
        <v xml:space="preserve"> </v>
      </c>
      <c r="JA54" s="212" t="str">
        <f t="shared" si="188"/>
        <v xml:space="preserve"> </v>
      </c>
      <c r="JB54" s="176">
        <f t="shared" si="100"/>
        <v>0</v>
      </c>
      <c r="JC54" s="177" t="str">
        <f t="shared" si="101"/>
        <v xml:space="preserve"> </v>
      </c>
      <c r="JE54" s="173">
        <v>11</v>
      </c>
      <c r="JF54" s="229"/>
      <c r="JG54" s="174" t="str">
        <f>IF(JI54=0," ",VLOOKUP(JI54,PROTOKOL!$A:$F,6,FALSE))</f>
        <v xml:space="preserve"> </v>
      </c>
      <c r="JH54" s="43"/>
      <c r="JI54" s="43"/>
      <c r="JJ54" s="43"/>
      <c r="JK54" s="42" t="str">
        <f>IF(JI54=0," ",(VLOOKUP(JI54,PROTOKOL!$A$1:$E$29,2,FALSE))*JJ54)</f>
        <v xml:space="preserve"> </v>
      </c>
      <c r="JL54" s="175" t="str">
        <f t="shared" si="24"/>
        <v xml:space="preserve"> </v>
      </c>
      <c r="JM54" s="212" t="str">
        <f>IF(JI54=0," ",VLOOKUP(JI54,PROTOKOL!$A:$E,5,FALSE))</f>
        <v xml:space="preserve"> </v>
      </c>
      <c r="JN54" s="176" t="s">
        <v>142</v>
      </c>
      <c r="JO54" s="177" t="str">
        <f t="shared" si="102"/>
        <v xml:space="preserve"> </v>
      </c>
      <c r="JP54" s="217" t="str">
        <f>IF(JR54=0," ",VLOOKUP(JR54,PROTOKOL!$A:$F,6,FALSE))</f>
        <v xml:space="preserve"> </v>
      </c>
      <c r="JQ54" s="43"/>
      <c r="JR54" s="43"/>
      <c r="JS54" s="43"/>
      <c r="JT54" s="91" t="str">
        <f>IF(JR54=0," ",(VLOOKUP(JR54,PROTOKOL!$A$1:$E$29,2,FALSE))*JS54)</f>
        <v xml:space="preserve"> </v>
      </c>
      <c r="JU54" s="175" t="str">
        <f t="shared" si="25"/>
        <v xml:space="preserve"> </v>
      </c>
      <c r="JV54" s="176" t="str">
        <f>IF(JR54=0," ",VLOOKUP(JR54,PROTOKOL!$A:$E,5,FALSE))</f>
        <v xml:space="preserve"> </v>
      </c>
      <c r="JW54" s="212" t="str">
        <f t="shared" si="189"/>
        <v xml:space="preserve"> </v>
      </c>
      <c r="JX54" s="176">
        <f t="shared" si="104"/>
        <v>0</v>
      </c>
      <c r="JY54" s="177" t="str">
        <f t="shared" si="105"/>
        <v xml:space="preserve"> </v>
      </c>
      <c r="KA54" s="173">
        <v>11</v>
      </c>
      <c r="KB54" s="229"/>
      <c r="KC54" s="174" t="str">
        <f>IF(KE54=0," ",VLOOKUP(KE54,PROTOKOL!$A:$F,6,FALSE))</f>
        <v xml:space="preserve"> </v>
      </c>
      <c r="KD54" s="43"/>
      <c r="KE54" s="43"/>
      <c r="KF54" s="43"/>
      <c r="KG54" s="42" t="str">
        <f>IF(KE54=0," ",(VLOOKUP(KE54,PROTOKOL!$A$1:$E$29,2,FALSE))*KF54)</f>
        <v xml:space="preserve"> </v>
      </c>
      <c r="KH54" s="175" t="str">
        <f t="shared" si="26"/>
        <v xml:space="preserve"> </v>
      </c>
      <c r="KI54" s="212" t="str">
        <f>IF(KE54=0," ",VLOOKUP(KE54,PROTOKOL!$A:$E,5,FALSE))</f>
        <v xml:space="preserve"> </v>
      </c>
      <c r="KJ54" s="176" t="s">
        <v>142</v>
      </c>
      <c r="KK54" s="177" t="str">
        <f t="shared" si="173"/>
        <v xml:space="preserve"> </v>
      </c>
      <c r="KL54" s="217" t="str">
        <f>IF(KN54=0," ",VLOOKUP(KN54,PROTOKOL!$A:$F,6,FALSE))</f>
        <v xml:space="preserve"> </v>
      </c>
      <c r="KM54" s="43"/>
      <c r="KN54" s="43"/>
      <c r="KO54" s="43"/>
      <c r="KP54" s="91" t="str">
        <f>IF(KN54=0," ",(VLOOKUP(KN54,PROTOKOL!$A$1:$E$29,2,FALSE))*KO54)</f>
        <v xml:space="preserve"> </v>
      </c>
      <c r="KQ54" s="175" t="str">
        <f t="shared" si="27"/>
        <v xml:space="preserve"> </v>
      </c>
      <c r="KR54" s="176" t="str">
        <f>IF(KN54=0," ",VLOOKUP(KN54,PROTOKOL!$A:$E,5,FALSE))</f>
        <v xml:space="preserve"> </v>
      </c>
      <c r="KS54" s="212" t="str">
        <f t="shared" si="190"/>
        <v xml:space="preserve"> </v>
      </c>
      <c r="KT54" s="176">
        <f t="shared" si="106"/>
        <v>0</v>
      </c>
      <c r="KU54" s="177" t="str">
        <f t="shared" si="107"/>
        <v xml:space="preserve"> </v>
      </c>
      <c r="KW54" s="173">
        <v>11</v>
      </c>
      <c r="KX54" s="229"/>
      <c r="KY54" s="174" t="str">
        <f>IF(LA54=0," ",VLOOKUP(LA54,PROTOKOL!$A:$F,6,FALSE))</f>
        <v xml:space="preserve"> </v>
      </c>
      <c r="KZ54" s="43"/>
      <c r="LA54" s="43"/>
      <c r="LB54" s="43"/>
      <c r="LC54" s="42" t="str">
        <f>IF(LA54=0," ",(VLOOKUP(LA54,PROTOKOL!$A$1:$E$29,2,FALSE))*LB54)</f>
        <v xml:space="preserve"> </v>
      </c>
      <c r="LD54" s="175" t="str">
        <f t="shared" si="28"/>
        <v xml:space="preserve"> </v>
      </c>
      <c r="LE54" s="212" t="str">
        <f>IF(LA54=0," ",VLOOKUP(LA54,PROTOKOL!$A:$E,5,FALSE))</f>
        <v xml:space="preserve"> </v>
      </c>
      <c r="LF54" s="176" t="s">
        <v>142</v>
      </c>
      <c r="LG54" s="177" t="str">
        <f t="shared" si="108"/>
        <v xml:space="preserve"> </v>
      </c>
      <c r="LH54" s="217" t="str">
        <f>IF(LJ54=0," ",VLOOKUP(LJ54,PROTOKOL!$A:$F,6,FALSE))</f>
        <v xml:space="preserve"> </v>
      </c>
      <c r="LI54" s="43"/>
      <c r="LJ54" s="43"/>
      <c r="LK54" s="43"/>
      <c r="LL54" s="91" t="str">
        <f>IF(LJ54=0," ",(VLOOKUP(LJ54,PROTOKOL!$A$1:$E$29,2,FALSE))*LK54)</f>
        <v xml:space="preserve"> </v>
      </c>
      <c r="LM54" s="175" t="str">
        <f t="shared" si="29"/>
        <v xml:space="preserve"> </v>
      </c>
      <c r="LN54" s="176" t="str">
        <f>IF(LJ54=0," ",VLOOKUP(LJ54,PROTOKOL!$A:$E,5,FALSE))</f>
        <v xml:space="preserve"> </v>
      </c>
      <c r="LO54" s="212" t="str">
        <f t="shared" si="191"/>
        <v xml:space="preserve"> </v>
      </c>
      <c r="LP54" s="176">
        <f t="shared" si="110"/>
        <v>0</v>
      </c>
      <c r="LQ54" s="177" t="str">
        <f t="shared" si="111"/>
        <v xml:space="preserve"> </v>
      </c>
      <c r="LS54" s="173">
        <v>11</v>
      </c>
      <c r="LT54" s="229"/>
      <c r="LU54" s="174" t="str">
        <f>IF(LW54=0," ",VLOOKUP(LW54,PROTOKOL!$A:$F,6,FALSE))</f>
        <v xml:space="preserve"> </v>
      </c>
      <c r="LV54" s="43"/>
      <c r="LW54" s="43"/>
      <c r="LX54" s="43"/>
      <c r="LY54" s="42" t="str">
        <f>IF(LW54=0," ",(VLOOKUP(LW54,PROTOKOL!$A$1:$E$29,2,FALSE))*LX54)</f>
        <v xml:space="preserve"> </v>
      </c>
      <c r="LZ54" s="175" t="str">
        <f t="shared" si="30"/>
        <v xml:space="preserve"> </v>
      </c>
      <c r="MA54" s="212" t="str">
        <f>IF(LW54=0," ",VLOOKUP(LW54,PROTOKOL!$A:$E,5,FALSE))</f>
        <v xml:space="preserve"> </v>
      </c>
      <c r="MB54" s="176" t="s">
        <v>142</v>
      </c>
      <c r="MC54" s="177" t="str">
        <f t="shared" si="175"/>
        <v xml:space="preserve"> </v>
      </c>
      <c r="MD54" s="217" t="str">
        <f>IF(MF54=0," ",VLOOKUP(MF54,PROTOKOL!$A:$F,6,FALSE))</f>
        <v xml:space="preserve"> </v>
      </c>
      <c r="ME54" s="43"/>
      <c r="MF54" s="43"/>
      <c r="MG54" s="43"/>
      <c r="MH54" s="91" t="str">
        <f>IF(MF54=0," ",(VLOOKUP(MF54,PROTOKOL!$A$1:$E$29,2,FALSE))*MG54)</f>
        <v xml:space="preserve"> </v>
      </c>
      <c r="MI54" s="175" t="str">
        <f t="shared" si="31"/>
        <v xml:space="preserve"> </v>
      </c>
      <c r="MJ54" s="176" t="str">
        <f>IF(MF54=0," ",VLOOKUP(MF54,PROTOKOL!$A:$E,5,FALSE))</f>
        <v xml:space="preserve"> </v>
      </c>
      <c r="MK54" s="212" t="str">
        <f t="shared" si="192"/>
        <v xml:space="preserve"> </v>
      </c>
      <c r="ML54" s="176">
        <f t="shared" si="113"/>
        <v>0</v>
      </c>
      <c r="MM54" s="177" t="str">
        <f t="shared" si="114"/>
        <v xml:space="preserve"> </v>
      </c>
      <c r="MO54" s="173">
        <v>11</v>
      </c>
      <c r="MP54" s="229"/>
      <c r="MQ54" s="174" t="str">
        <f>IF(MS54=0," ",VLOOKUP(MS54,PROTOKOL!$A:$F,6,FALSE))</f>
        <v xml:space="preserve"> </v>
      </c>
      <c r="MR54" s="43"/>
      <c r="MS54" s="43"/>
      <c r="MT54" s="43"/>
      <c r="MU54" s="42" t="str">
        <f>IF(MS54=0," ",(VLOOKUP(MS54,PROTOKOL!$A$1:$E$29,2,FALSE))*MT54)</f>
        <v xml:space="preserve"> </v>
      </c>
      <c r="MV54" s="175" t="str">
        <f t="shared" si="32"/>
        <v xml:space="preserve"> </v>
      </c>
      <c r="MW54" s="212" t="str">
        <f>IF(MS54=0," ",VLOOKUP(MS54,PROTOKOL!$A:$E,5,FALSE))</f>
        <v xml:space="preserve"> </v>
      </c>
      <c r="MX54" s="176" t="s">
        <v>142</v>
      </c>
      <c r="MY54" s="177" t="str">
        <f t="shared" si="115"/>
        <v xml:space="preserve"> </v>
      </c>
      <c r="MZ54" s="217" t="str">
        <f>IF(NB54=0," ",VLOOKUP(NB54,PROTOKOL!$A:$F,6,FALSE))</f>
        <v xml:space="preserve"> </v>
      </c>
      <c r="NA54" s="43"/>
      <c r="NB54" s="43"/>
      <c r="NC54" s="43"/>
      <c r="ND54" s="91" t="str">
        <f>IF(NB54=0," ",(VLOOKUP(NB54,PROTOKOL!$A$1:$E$29,2,FALSE))*NC54)</f>
        <v xml:space="preserve"> </v>
      </c>
      <c r="NE54" s="175" t="str">
        <f t="shared" si="33"/>
        <v xml:space="preserve"> </v>
      </c>
      <c r="NF54" s="176" t="str">
        <f>IF(NB54=0," ",VLOOKUP(NB54,PROTOKOL!$A:$E,5,FALSE))</f>
        <v xml:space="preserve"> </v>
      </c>
      <c r="NG54" s="212" t="str">
        <f t="shared" si="193"/>
        <v xml:space="preserve"> </v>
      </c>
      <c r="NH54" s="176">
        <f t="shared" si="117"/>
        <v>0</v>
      </c>
      <c r="NI54" s="177" t="str">
        <f t="shared" si="118"/>
        <v xml:space="preserve"> </v>
      </c>
      <c r="NK54" s="173">
        <v>11</v>
      </c>
      <c r="NL54" s="229"/>
      <c r="NM54" s="174" t="str">
        <f>IF(NO54=0," ",VLOOKUP(NO54,PROTOKOL!$A:$F,6,FALSE))</f>
        <v xml:space="preserve"> </v>
      </c>
      <c r="NN54" s="43"/>
      <c r="NO54" s="43"/>
      <c r="NP54" s="43"/>
      <c r="NQ54" s="42" t="str">
        <f>IF(NO54=0," ",(VLOOKUP(NO54,PROTOKOL!$A$1:$E$29,2,FALSE))*NP54)</f>
        <v xml:space="preserve"> </v>
      </c>
      <c r="NR54" s="175" t="str">
        <f t="shared" si="34"/>
        <v xml:space="preserve"> </v>
      </c>
      <c r="NS54" s="212" t="str">
        <f>IF(NO54=0," ",VLOOKUP(NO54,PROTOKOL!$A:$E,5,FALSE))</f>
        <v xml:space="preserve"> </v>
      </c>
      <c r="NT54" s="176" t="s">
        <v>142</v>
      </c>
      <c r="NU54" s="177" t="str">
        <f t="shared" si="119"/>
        <v xml:space="preserve"> </v>
      </c>
      <c r="NV54" s="217" t="str">
        <f>IF(NX54=0," ",VLOOKUP(NX54,PROTOKOL!$A:$F,6,FALSE))</f>
        <v xml:space="preserve"> </v>
      </c>
      <c r="NW54" s="43"/>
      <c r="NX54" s="43"/>
      <c r="NY54" s="43"/>
      <c r="NZ54" s="91" t="str">
        <f>IF(NX54=0," ",(VLOOKUP(NX54,PROTOKOL!$A$1:$E$29,2,FALSE))*NY54)</f>
        <v xml:space="preserve"> </v>
      </c>
      <c r="OA54" s="175" t="str">
        <f t="shared" si="35"/>
        <v xml:space="preserve"> </v>
      </c>
      <c r="OB54" s="176" t="str">
        <f>IF(NX54=0," ",VLOOKUP(NX54,PROTOKOL!$A:$E,5,FALSE))</f>
        <v xml:space="preserve"> </v>
      </c>
      <c r="OC54" s="212" t="str">
        <f t="shared" si="194"/>
        <v xml:space="preserve"> </v>
      </c>
      <c r="OD54" s="176">
        <f t="shared" si="120"/>
        <v>0</v>
      </c>
      <c r="OE54" s="177" t="str">
        <f t="shared" si="121"/>
        <v xml:space="preserve"> </v>
      </c>
      <c r="OG54" s="173">
        <v>11</v>
      </c>
      <c r="OH54" s="229"/>
      <c r="OI54" s="174" t="str">
        <f>IF(OK54=0," ",VLOOKUP(OK54,PROTOKOL!$A:$F,6,FALSE))</f>
        <v xml:space="preserve"> </v>
      </c>
      <c r="OJ54" s="43"/>
      <c r="OK54" s="43"/>
      <c r="OL54" s="43"/>
      <c r="OM54" s="42" t="str">
        <f>IF(OK54=0," ",(VLOOKUP(OK54,PROTOKOL!$A$1:$E$29,2,FALSE))*OL54)</f>
        <v xml:space="preserve"> </v>
      </c>
      <c r="ON54" s="175" t="str">
        <f t="shared" si="36"/>
        <v xml:space="preserve"> </v>
      </c>
      <c r="OO54" s="212" t="str">
        <f>IF(OK54=0," ",VLOOKUP(OK54,PROTOKOL!$A:$E,5,FALSE))</f>
        <v xml:space="preserve"> </v>
      </c>
      <c r="OP54" s="176" t="s">
        <v>142</v>
      </c>
      <c r="OQ54" s="177" t="str">
        <f t="shared" si="177"/>
        <v xml:space="preserve"> </v>
      </c>
      <c r="OR54" s="217" t="str">
        <f>IF(OT54=0," ",VLOOKUP(OT54,PROTOKOL!$A:$F,6,FALSE))</f>
        <v xml:space="preserve"> </v>
      </c>
      <c r="OS54" s="43"/>
      <c r="OT54" s="43"/>
      <c r="OU54" s="43"/>
      <c r="OV54" s="91" t="str">
        <f>IF(OT54=0," ",(VLOOKUP(OT54,PROTOKOL!$A$1:$E$29,2,FALSE))*OU54)</f>
        <v xml:space="preserve"> </v>
      </c>
      <c r="OW54" s="175" t="str">
        <f t="shared" si="37"/>
        <v xml:space="preserve"> </v>
      </c>
      <c r="OX54" s="176" t="str">
        <f>IF(OT54=0," ",VLOOKUP(OT54,PROTOKOL!$A:$E,5,FALSE))</f>
        <v xml:space="preserve"> </v>
      </c>
      <c r="OY54" s="212" t="str">
        <f t="shared" si="195"/>
        <v xml:space="preserve"> </v>
      </c>
      <c r="OZ54" s="176">
        <f t="shared" si="123"/>
        <v>0</v>
      </c>
      <c r="PA54" s="177" t="str">
        <f t="shared" si="124"/>
        <v xml:space="preserve"> </v>
      </c>
      <c r="PC54" s="173">
        <v>11</v>
      </c>
      <c r="PD54" s="229"/>
      <c r="PE54" s="174" t="str">
        <f>IF(PG54=0," ",VLOOKUP(PG54,PROTOKOL!$A:$F,6,FALSE))</f>
        <v>KOKU TESTİ</v>
      </c>
      <c r="PF54" s="43">
        <v>1</v>
      </c>
      <c r="PG54" s="43">
        <v>17</v>
      </c>
      <c r="PH54" s="43">
        <v>3.5</v>
      </c>
      <c r="PI54" s="42">
        <f>IF(PG54=0," ",(VLOOKUP(PG54,PROTOKOL!$A$1:$E$29,2,FALSE))*PH54)</f>
        <v>0</v>
      </c>
      <c r="PJ54" s="175">
        <f t="shared" si="38"/>
        <v>1</v>
      </c>
      <c r="PK54" s="212" t="e">
        <f>IF(PG54=0," ",VLOOKUP(PG54,PROTOKOL!$A:$E,5,FALSE))</f>
        <v>#DIV/0!</v>
      </c>
      <c r="PL54" s="176" t="s">
        <v>142</v>
      </c>
      <c r="PM54" s="177" t="e">
        <f>IF(PG54=0," ",(PK54*PJ54))/7.5*3.5</f>
        <v>#DIV/0!</v>
      </c>
      <c r="PN54" s="217" t="str">
        <f>IF(PP54=0," ",VLOOKUP(PP54,PROTOKOL!$A:$F,6,FALSE))</f>
        <v xml:space="preserve"> </v>
      </c>
      <c r="PO54" s="43"/>
      <c r="PP54" s="43"/>
      <c r="PQ54" s="43"/>
      <c r="PR54" s="91" t="str">
        <f>IF(PP54=0," ",(VLOOKUP(PP54,PROTOKOL!$A$1:$E$29,2,FALSE))*PQ54)</f>
        <v xml:space="preserve"> </v>
      </c>
      <c r="PS54" s="175" t="str">
        <f t="shared" si="39"/>
        <v xml:space="preserve"> </v>
      </c>
      <c r="PT54" s="176" t="str">
        <f>IF(PP54=0," ",VLOOKUP(PP54,PROTOKOL!$A:$E,5,FALSE))</f>
        <v xml:space="preserve"> </v>
      </c>
      <c r="PU54" s="212" t="str">
        <f t="shared" si="196"/>
        <v xml:space="preserve"> </v>
      </c>
      <c r="PV54" s="176">
        <f t="shared" si="126"/>
        <v>0</v>
      </c>
      <c r="PW54" s="177" t="str">
        <f t="shared" si="127"/>
        <v xml:space="preserve"> </v>
      </c>
      <c r="PY54" s="173">
        <v>11</v>
      </c>
      <c r="PZ54" s="229"/>
      <c r="QA54" s="174" t="str">
        <f>IF(QC54=0," ",VLOOKUP(QC54,PROTOKOL!$A:$F,6,FALSE))</f>
        <v xml:space="preserve"> </v>
      </c>
      <c r="QB54" s="43"/>
      <c r="QC54" s="43"/>
      <c r="QD54" s="43"/>
      <c r="QE54" s="42" t="str">
        <f>IF(QC54=0," ",(VLOOKUP(QC54,PROTOKOL!$A$1:$E$29,2,FALSE))*QD54)</f>
        <v xml:space="preserve"> </v>
      </c>
      <c r="QF54" s="175" t="str">
        <f t="shared" si="40"/>
        <v xml:space="preserve"> </v>
      </c>
      <c r="QG54" s="212" t="str">
        <f>IF(QC54=0," ",VLOOKUP(QC54,PROTOKOL!$A:$E,5,FALSE))</f>
        <v xml:space="preserve"> </v>
      </c>
      <c r="QH54" s="176" t="s">
        <v>142</v>
      </c>
      <c r="QI54" s="177" t="str">
        <f t="shared" si="128"/>
        <v xml:space="preserve"> </v>
      </c>
      <c r="QJ54" s="217" t="str">
        <f>IF(QL54=0," ",VLOOKUP(QL54,PROTOKOL!$A:$F,6,FALSE))</f>
        <v xml:space="preserve"> </v>
      </c>
      <c r="QK54" s="43"/>
      <c r="QL54" s="43"/>
      <c r="QM54" s="43"/>
      <c r="QN54" s="91" t="str">
        <f>IF(QL54=0," ",(VLOOKUP(QL54,PROTOKOL!$A$1:$E$29,2,FALSE))*QM54)</f>
        <v xml:space="preserve"> </v>
      </c>
      <c r="QO54" s="175" t="str">
        <f t="shared" si="41"/>
        <v xml:space="preserve"> </v>
      </c>
      <c r="QP54" s="176" t="str">
        <f>IF(QL54=0," ",VLOOKUP(QL54,PROTOKOL!$A:$E,5,FALSE))</f>
        <v xml:space="preserve"> </v>
      </c>
      <c r="QQ54" s="212" t="str">
        <f t="shared" si="197"/>
        <v xml:space="preserve"> </v>
      </c>
      <c r="QR54" s="176">
        <f t="shared" si="130"/>
        <v>0</v>
      </c>
      <c r="QS54" s="177" t="str">
        <f t="shared" si="131"/>
        <v xml:space="preserve"> </v>
      </c>
      <c r="QU54" s="173">
        <v>11</v>
      </c>
      <c r="QV54" s="229"/>
      <c r="QW54" s="174" t="str">
        <f>IF(QY54=0," ",VLOOKUP(QY54,PROTOKOL!$A:$F,6,FALSE))</f>
        <v xml:space="preserve"> </v>
      </c>
      <c r="QX54" s="43"/>
      <c r="QY54" s="43"/>
      <c r="QZ54" s="43"/>
      <c r="RA54" s="42" t="str">
        <f>IF(QY54=0," ",(VLOOKUP(QY54,PROTOKOL!$A$1:$E$29,2,FALSE))*QZ54)</f>
        <v xml:space="preserve"> </v>
      </c>
      <c r="RB54" s="175" t="str">
        <f t="shared" si="42"/>
        <v xml:space="preserve"> </v>
      </c>
      <c r="RC54" s="212" t="str">
        <f>IF(QY54=0," ",VLOOKUP(QY54,PROTOKOL!$A:$E,5,FALSE))</f>
        <v xml:space="preserve"> </v>
      </c>
      <c r="RD54" s="176" t="s">
        <v>142</v>
      </c>
      <c r="RE54" s="177" t="str">
        <f t="shared" si="132"/>
        <v xml:space="preserve"> </v>
      </c>
      <c r="RF54" s="217" t="str">
        <f>IF(RH54=0," ",VLOOKUP(RH54,PROTOKOL!$A:$F,6,FALSE))</f>
        <v xml:space="preserve"> </v>
      </c>
      <c r="RG54" s="43"/>
      <c r="RH54" s="43"/>
      <c r="RI54" s="43"/>
      <c r="RJ54" s="91" t="str">
        <f>IF(RH54=0," ",(VLOOKUP(RH54,PROTOKOL!$A$1:$E$29,2,FALSE))*RI54)</f>
        <v xml:space="preserve"> </v>
      </c>
      <c r="RK54" s="175" t="str">
        <f t="shared" si="43"/>
        <v xml:space="preserve"> </v>
      </c>
      <c r="RL54" s="176" t="str">
        <f>IF(RH54=0," ",VLOOKUP(RH54,PROTOKOL!$A:$E,5,FALSE))</f>
        <v xml:space="preserve"> </v>
      </c>
      <c r="RM54" s="212" t="str">
        <f t="shared" si="198"/>
        <v xml:space="preserve"> </v>
      </c>
      <c r="RN54" s="176">
        <f t="shared" si="134"/>
        <v>0</v>
      </c>
      <c r="RO54" s="177" t="str">
        <f t="shared" si="135"/>
        <v xml:space="preserve"> </v>
      </c>
      <c r="RQ54" s="173">
        <v>11</v>
      </c>
      <c r="RR54" s="229"/>
      <c r="RS54" s="174" t="str">
        <f>IF(RU54=0," ",VLOOKUP(RU54,PROTOKOL!$A:$F,6,FALSE))</f>
        <v xml:space="preserve"> </v>
      </c>
      <c r="RT54" s="43"/>
      <c r="RU54" s="43"/>
      <c r="RV54" s="43"/>
      <c r="RW54" s="42" t="str">
        <f>IF(RU54=0," ",(VLOOKUP(RU54,PROTOKOL!$A$1:$E$29,2,FALSE))*RV54)</f>
        <v xml:space="preserve"> </v>
      </c>
      <c r="RX54" s="175" t="str">
        <f t="shared" si="44"/>
        <v xml:space="preserve"> </v>
      </c>
      <c r="RY54" s="212" t="str">
        <f>IF(RU54=0," ",VLOOKUP(RU54,PROTOKOL!$A:$E,5,FALSE))</f>
        <v xml:space="preserve"> </v>
      </c>
      <c r="RZ54" s="176" t="s">
        <v>142</v>
      </c>
      <c r="SA54" s="177" t="str">
        <f t="shared" si="179"/>
        <v xml:space="preserve"> </v>
      </c>
      <c r="SB54" s="217" t="str">
        <f>IF(SD54=0," ",VLOOKUP(SD54,PROTOKOL!$A:$F,6,FALSE))</f>
        <v xml:space="preserve"> </v>
      </c>
      <c r="SC54" s="43"/>
      <c r="SD54" s="43"/>
      <c r="SE54" s="43"/>
      <c r="SF54" s="91" t="str">
        <f>IF(SD54=0," ",(VLOOKUP(SD54,PROTOKOL!$A$1:$E$29,2,FALSE))*SE54)</f>
        <v xml:space="preserve"> </v>
      </c>
      <c r="SG54" s="175" t="str">
        <f t="shared" si="45"/>
        <v xml:space="preserve"> </v>
      </c>
      <c r="SH54" s="176" t="str">
        <f>IF(SD54=0," ",VLOOKUP(SD54,PROTOKOL!$A:$E,5,FALSE))</f>
        <v xml:space="preserve"> </v>
      </c>
      <c r="SI54" s="212" t="str">
        <f t="shared" si="199"/>
        <v xml:space="preserve"> </v>
      </c>
      <c r="SJ54" s="176">
        <f t="shared" si="137"/>
        <v>0</v>
      </c>
      <c r="SK54" s="177" t="str">
        <f t="shared" si="138"/>
        <v xml:space="preserve"> </v>
      </c>
      <c r="SM54" s="173">
        <v>11</v>
      </c>
      <c r="SN54" s="229"/>
      <c r="SO54" s="174" t="str">
        <f>IF(SQ54=0," ",VLOOKUP(SQ54,PROTOKOL!$A:$F,6,FALSE))</f>
        <v>KOKU TESTİ</v>
      </c>
      <c r="SP54" s="43">
        <v>1</v>
      </c>
      <c r="SQ54" s="43">
        <v>17</v>
      </c>
      <c r="SR54" s="43">
        <v>1.5</v>
      </c>
      <c r="SS54" s="42">
        <f>IF(SQ54=0," ",(VLOOKUP(SQ54,PROTOKOL!$A$1:$E$29,2,FALSE))*SR54)</f>
        <v>0</v>
      </c>
      <c r="ST54" s="175">
        <f t="shared" si="46"/>
        <v>1</v>
      </c>
      <c r="SU54" s="212" t="e">
        <f>IF(SQ54=0," ",VLOOKUP(SQ54,PROTOKOL!$A:$E,5,FALSE))</f>
        <v>#DIV/0!</v>
      </c>
      <c r="SV54" s="176" t="s">
        <v>142</v>
      </c>
      <c r="SW54" s="177" t="e">
        <f>IF(SQ54=0," ",(SU54*ST54))/7.5*1.5</f>
        <v>#DIV/0!</v>
      </c>
      <c r="SX54" s="217" t="str">
        <f>IF(SZ54=0," ",VLOOKUP(SZ54,PROTOKOL!$A:$F,6,FALSE))</f>
        <v xml:space="preserve"> </v>
      </c>
      <c r="SY54" s="43"/>
      <c r="SZ54" s="43"/>
      <c r="TA54" s="43"/>
      <c r="TB54" s="91" t="str">
        <f>IF(SZ54=0," ",(VLOOKUP(SZ54,PROTOKOL!$A$1:$E$29,2,FALSE))*TA54)</f>
        <v xml:space="preserve"> </v>
      </c>
      <c r="TC54" s="175" t="str">
        <f t="shared" si="47"/>
        <v xml:space="preserve"> </v>
      </c>
      <c r="TD54" s="176" t="str">
        <f>IF(SZ54=0," ",VLOOKUP(SZ54,PROTOKOL!$A:$E,5,FALSE))</f>
        <v xml:space="preserve"> </v>
      </c>
      <c r="TE54" s="212" t="str">
        <f t="shared" si="200"/>
        <v xml:space="preserve"> </v>
      </c>
      <c r="TF54" s="176">
        <f t="shared" si="141"/>
        <v>0</v>
      </c>
      <c r="TG54" s="177" t="str">
        <f t="shared" si="142"/>
        <v xml:space="preserve"> </v>
      </c>
      <c r="TI54" s="173">
        <v>11</v>
      </c>
      <c r="TJ54" s="229"/>
      <c r="TK54" s="174" t="str">
        <f>IF(TM54=0," ",VLOOKUP(TM54,PROTOKOL!$A:$F,6,FALSE))</f>
        <v xml:space="preserve"> </v>
      </c>
      <c r="TL54" s="43"/>
      <c r="TM54" s="43"/>
      <c r="TN54" s="43"/>
      <c r="TO54" s="42" t="str">
        <f>IF(TM54=0," ",(VLOOKUP(TM54,PROTOKOL!$A$1:$E$29,2,FALSE))*TN54)</f>
        <v xml:space="preserve"> </v>
      </c>
      <c r="TP54" s="175" t="str">
        <f t="shared" si="48"/>
        <v xml:space="preserve"> </v>
      </c>
      <c r="TQ54" s="212" t="str">
        <f>IF(TM54=0," ",VLOOKUP(TM54,PROTOKOL!$A:$E,5,FALSE))</f>
        <v xml:space="preserve"> </v>
      </c>
      <c r="TR54" s="176" t="s">
        <v>142</v>
      </c>
      <c r="TS54" s="177" t="str">
        <f t="shared" si="143"/>
        <v xml:space="preserve"> </v>
      </c>
      <c r="TT54" s="217" t="str">
        <f>IF(TV54=0," ",VLOOKUP(TV54,PROTOKOL!$A:$F,6,FALSE))</f>
        <v xml:space="preserve"> </v>
      </c>
      <c r="TU54" s="43"/>
      <c r="TV54" s="43"/>
      <c r="TW54" s="43"/>
      <c r="TX54" s="91" t="str">
        <f>IF(TV54=0," ",(VLOOKUP(TV54,PROTOKOL!$A$1:$E$29,2,FALSE))*TW54)</f>
        <v xml:space="preserve"> </v>
      </c>
      <c r="TY54" s="175" t="str">
        <f t="shared" si="49"/>
        <v xml:space="preserve"> </v>
      </c>
      <c r="TZ54" s="176" t="str">
        <f>IF(TV54=0," ",VLOOKUP(TV54,PROTOKOL!$A:$E,5,FALSE))</f>
        <v xml:space="preserve"> </v>
      </c>
      <c r="UA54" s="212" t="str">
        <f t="shared" si="201"/>
        <v xml:space="preserve"> </v>
      </c>
      <c r="UB54" s="176">
        <f t="shared" si="145"/>
        <v>0</v>
      </c>
      <c r="UC54" s="177" t="str">
        <f t="shared" si="146"/>
        <v xml:space="preserve"> </v>
      </c>
      <c r="UE54" s="173">
        <v>11</v>
      </c>
      <c r="UF54" s="229"/>
      <c r="UG54" s="174" t="str">
        <f>IF(UI54=0," ",VLOOKUP(UI54,PROTOKOL!$A:$F,6,FALSE))</f>
        <v xml:space="preserve"> </v>
      </c>
      <c r="UH54" s="43"/>
      <c r="UI54" s="43"/>
      <c r="UJ54" s="43"/>
      <c r="UK54" s="42" t="str">
        <f>IF(UI54=0," ",(VLOOKUP(UI54,PROTOKOL!$A$1:$E$29,2,FALSE))*UJ54)</f>
        <v xml:space="preserve"> </v>
      </c>
      <c r="UL54" s="175" t="str">
        <f t="shared" si="50"/>
        <v xml:space="preserve"> </v>
      </c>
      <c r="UM54" s="212" t="str">
        <f>IF(UI54=0," ",VLOOKUP(UI54,PROTOKOL!$A:$E,5,FALSE))</f>
        <v xml:space="preserve"> </v>
      </c>
      <c r="UN54" s="176" t="s">
        <v>142</v>
      </c>
      <c r="UO54" s="177" t="str">
        <f t="shared" si="147"/>
        <v xml:space="preserve"> </v>
      </c>
      <c r="UP54" s="217" t="str">
        <f>IF(UR54=0," ",VLOOKUP(UR54,PROTOKOL!$A:$F,6,FALSE))</f>
        <v xml:space="preserve"> </v>
      </c>
      <c r="UQ54" s="43"/>
      <c r="UR54" s="43"/>
      <c r="US54" s="43"/>
      <c r="UT54" s="91" t="str">
        <f>IF(UR54=0," ",(VLOOKUP(UR54,PROTOKOL!$A$1:$E$29,2,FALSE))*US54)</f>
        <v xml:space="preserve"> </v>
      </c>
      <c r="UU54" s="175" t="str">
        <f t="shared" si="51"/>
        <v xml:space="preserve"> </v>
      </c>
      <c r="UV54" s="176" t="str">
        <f>IF(UR54=0," ",VLOOKUP(UR54,PROTOKOL!$A:$E,5,FALSE))</f>
        <v xml:space="preserve"> </v>
      </c>
      <c r="UW54" s="212" t="str">
        <f t="shared" si="202"/>
        <v xml:space="preserve"> </v>
      </c>
      <c r="UX54" s="176">
        <f t="shared" si="149"/>
        <v>0</v>
      </c>
      <c r="UY54" s="177" t="str">
        <f t="shared" si="150"/>
        <v xml:space="preserve"> </v>
      </c>
      <c r="VA54" s="173">
        <v>11</v>
      </c>
      <c r="VB54" s="229"/>
      <c r="VC54" s="174" t="str">
        <f>IF(VE54=0," ",VLOOKUP(VE54,PROTOKOL!$A:$F,6,FALSE))</f>
        <v xml:space="preserve"> </v>
      </c>
      <c r="VD54" s="43"/>
      <c r="VE54" s="43"/>
      <c r="VF54" s="43"/>
      <c r="VG54" s="42" t="str">
        <f>IF(VE54=0," ",(VLOOKUP(VE54,PROTOKOL!$A$1:$E$29,2,FALSE))*VF54)</f>
        <v xml:space="preserve"> </v>
      </c>
      <c r="VH54" s="175" t="str">
        <f t="shared" si="52"/>
        <v xml:space="preserve"> </v>
      </c>
      <c r="VI54" s="212" t="str">
        <f>IF(VE54=0," ",VLOOKUP(VE54,PROTOKOL!$A:$E,5,FALSE))</f>
        <v xml:space="preserve"> </v>
      </c>
      <c r="VJ54" s="176" t="s">
        <v>142</v>
      </c>
      <c r="VK54" s="177" t="str">
        <f t="shared" si="151"/>
        <v xml:space="preserve"> </v>
      </c>
      <c r="VL54" s="217" t="str">
        <f>IF(VN54=0," ",VLOOKUP(VN54,PROTOKOL!$A:$F,6,FALSE))</f>
        <v xml:space="preserve"> </v>
      </c>
      <c r="VM54" s="43"/>
      <c r="VN54" s="43"/>
      <c r="VO54" s="43"/>
      <c r="VP54" s="91" t="str">
        <f>IF(VN54=0," ",(VLOOKUP(VN54,PROTOKOL!$A$1:$E$29,2,FALSE))*VO54)</f>
        <v xml:space="preserve"> </v>
      </c>
      <c r="VQ54" s="175" t="str">
        <f t="shared" si="53"/>
        <v xml:space="preserve"> </v>
      </c>
      <c r="VR54" s="176" t="str">
        <f>IF(VN54=0," ",VLOOKUP(VN54,PROTOKOL!$A:$E,5,FALSE))</f>
        <v xml:space="preserve"> </v>
      </c>
      <c r="VS54" s="212" t="str">
        <f t="shared" si="203"/>
        <v xml:space="preserve"> </v>
      </c>
      <c r="VT54" s="176">
        <f t="shared" si="153"/>
        <v>0</v>
      </c>
      <c r="VU54" s="177" t="str">
        <f t="shared" si="154"/>
        <v xml:space="preserve"> </v>
      </c>
      <c r="VW54" s="173">
        <v>11</v>
      </c>
      <c r="VX54" s="229"/>
      <c r="VY54" s="174" t="str">
        <f>IF(WA54=0," ",VLOOKUP(WA54,PROTOKOL!$A:$F,6,FALSE))</f>
        <v xml:space="preserve"> </v>
      </c>
      <c r="VZ54" s="43"/>
      <c r="WA54" s="43"/>
      <c r="WB54" s="43"/>
      <c r="WC54" s="42" t="str">
        <f>IF(WA54=0," ",(VLOOKUP(WA54,PROTOKOL!$A$1:$E$29,2,FALSE))*WB54)</f>
        <v xml:space="preserve"> </v>
      </c>
      <c r="WD54" s="175" t="str">
        <f t="shared" si="54"/>
        <v xml:space="preserve"> </v>
      </c>
      <c r="WE54" s="212" t="str">
        <f>IF(WA54=0," ",VLOOKUP(WA54,PROTOKOL!$A:$E,5,FALSE))</f>
        <v xml:space="preserve"> </v>
      </c>
      <c r="WF54" s="176" t="s">
        <v>142</v>
      </c>
      <c r="WG54" s="177" t="str">
        <f t="shared" si="155"/>
        <v xml:space="preserve"> </v>
      </c>
      <c r="WH54" s="217" t="str">
        <f>IF(WJ54=0," ",VLOOKUP(WJ54,PROTOKOL!$A:$F,6,FALSE))</f>
        <v xml:space="preserve"> </v>
      </c>
      <c r="WI54" s="43"/>
      <c r="WJ54" s="43"/>
      <c r="WK54" s="43"/>
      <c r="WL54" s="91" t="str">
        <f>IF(WJ54=0," ",(VLOOKUP(WJ54,PROTOKOL!$A$1:$E$29,2,FALSE))*WK54)</f>
        <v xml:space="preserve"> </v>
      </c>
      <c r="WM54" s="175" t="str">
        <f t="shared" si="55"/>
        <v xml:space="preserve"> </v>
      </c>
      <c r="WN54" s="176" t="str">
        <f>IF(WJ54=0," ",VLOOKUP(WJ54,PROTOKOL!$A:$E,5,FALSE))</f>
        <v xml:space="preserve"> </v>
      </c>
      <c r="WO54" s="212" t="str">
        <f t="shared" si="204"/>
        <v xml:space="preserve"> </v>
      </c>
      <c r="WP54" s="176">
        <f t="shared" si="157"/>
        <v>0</v>
      </c>
      <c r="WQ54" s="177" t="str">
        <f t="shared" si="158"/>
        <v xml:space="preserve"> </v>
      </c>
      <c r="WS54" s="173">
        <v>11</v>
      </c>
      <c r="WT54" s="229"/>
      <c r="WU54" s="174" t="str">
        <f>IF(WW54=0," ",VLOOKUP(WW54,PROTOKOL!$A:$F,6,FALSE))</f>
        <v xml:space="preserve"> </v>
      </c>
      <c r="WV54" s="43"/>
      <c r="WW54" s="43"/>
      <c r="WX54" s="43"/>
      <c r="WY54" s="42" t="str">
        <f>IF(WW54=0," ",(VLOOKUP(WW54,PROTOKOL!$A$1:$E$29,2,FALSE))*WX54)</f>
        <v xml:space="preserve"> </v>
      </c>
      <c r="WZ54" s="175" t="str">
        <f t="shared" si="56"/>
        <v xml:space="preserve"> </v>
      </c>
      <c r="XA54" s="212" t="str">
        <f>IF(WW54=0," ",VLOOKUP(WW54,PROTOKOL!$A:$E,5,FALSE))</f>
        <v xml:space="preserve"> </v>
      </c>
      <c r="XB54" s="176" t="s">
        <v>142</v>
      </c>
      <c r="XC54" s="177" t="str">
        <f t="shared" si="159"/>
        <v xml:space="preserve"> </v>
      </c>
      <c r="XD54" s="217" t="str">
        <f>IF(XF54=0," ",VLOOKUP(XF54,PROTOKOL!$A:$F,6,FALSE))</f>
        <v xml:space="preserve"> </v>
      </c>
      <c r="XE54" s="43"/>
      <c r="XF54" s="43"/>
      <c r="XG54" s="43"/>
      <c r="XH54" s="91" t="str">
        <f>IF(XF54=0," ",(VLOOKUP(XF54,PROTOKOL!$A$1:$E$29,2,FALSE))*XG54)</f>
        <v xml:space="preserve"> </v>
      </c>
      <c r="XI54" s="175" t="str">
        <f t="shared" si="57"/>
        <v xml:space="preserve"> </v>
      </c>
      <c r="XJ54" s="176" t="str">
        <f>IF(XF54=0," ",VLOOKUP(XF54,PROTOKOL!$A:$E,5,FALSE))</f>
        <v xml:space="preserve"> </v>
      </c>
      <c r="XK54" s="212" t="str">
        <f t="shared" si="205"/>
        <v xml:space="preserve"> </v>
      </c>
      <c r="XL54" s="176">
        <f t="shared" si="161"/>
        <v>0</v>
      </c>
      <c r="XM54" s="177" t="str">
        <f t="shared" si="162"/>
        <v xml:space="preserve"> </v>
      </c>
      <c r="XO54" s="173">
        <v>11</v>
      </c>
      <c r="XP54" s="229"/>
      <c r="XQ54" s="174" t="str">
        <f>IF(XS54=0," ",VLOOKUP(XS54,PROTOKOL!$A:$F,6,FALSE))</f>
        <v xml:space="preserve"> </v>
      </c>
      <c r="XR54" s="43"/>
      <c r="XS54" s="43"/>
      <c r="XT54" s="43"/>
      <c r="XU54" s="42" t="str">
        <f>IF(XS54=0," ",(VLOOKUP(XS54,PROTOKOL!$A$1:$E$29,2,FALSE))*XT54)</f>
        <v xml:space="preserve"> </v>
      </c>
      <c r="XV54" s="175" t="str">
        <f t="shared" si="58"/>
        <v xml:space="preserve"> </v>
      </c>
      <c r="XW54" s="212" t="str">
        <f>IF(XS54=0," ",VLOOKUP(XS54,PROTOKOL!$A:$E,5,FALSE))</f>
        <v xml:space="preserve"> </v>
      </c>
      <c r="XX54" s="176" t="s">
        <v>142</v>
      </c>
      <c r="XY54" s="177" t="str">
        <f t="shared" si="163"/>
        <v xml:space="preserve"> </v>
      </c>
      <c r="XZ54" s="217" t="str">
        <f>IF(YB54=0," ",VLOOKUP(YB54,PROTOKOL!$A:$F,6,FALSE))</f>
        <v xml:space="preserve"> </v>
      </c>
      <c r="YA54" s="43"/>
      <c r="YB54" s="43"/>
      <c r="YC54" s="43"/>
      <c r="YD54" s="91" t="str">
        <f>IF(YB54=0," ",(VLOOKUP(YB54,PROTOKOL!$A$1:$E$29,2,FALSE))*YC54)</f>
        <v xml:space="preserve"> </v>
      </c>
      <c r="YE54" s="175" t="str">
        <f t="shared" si="59"/>
        <v xml:space="preserve"> </v>
      </c>
      <c r="YF54" s="176" t="str">
        <f>IF(YB54=0," ",VLOOKUP(YB54,PROTOKOL!$A:$E,5,FALSE))</f>
        <v xml:space="preserve"> </v>
      </c>
      <c r="YG54" s="212" t="str">
        <f t="shared" si="206"/>
        <v xml:space="preserve"> </v>
      </c>
      <c r="YH54" s="176">
        <f t="shared" si="165"/>
        <v>0</v>
      </c>
      <c r="YI54" s="177" t="str">
        <f t="shared" si="166"/>
        <v xml:space="preserve"> </v>
      </c>
    </row>
    <row r="55" spans="1:659" ht="13.8">
      <c r="A55" s="173">
        <v>11</v>
      </c>
      <c r="B55" s="230"/>
      <c r="C55" s="174" t="str">
        <f>IF(E55=0," ",VLOOKUP(E55,PROTOKOL!$A:$F,6,FALSE))</f>
        <v xml:space="preserve"> </v>
      </c>
      <c r="D55" s="43"/>
      <c r="E55" s="43"/>
      <c r="F55" s="43"/>
      <c r="G55" s="42" t="str">
        <f>IF(E55=0," ",(VLOOKUP(E55,PROTOKOL!$A$1:$E$29,2,FALSE))*F55)</f>
        <v xml:space="preserve"> </v>
      </c>
      <c r="H55" s="175" t="str">
        <f t="shared" si="0"/>
        <v xml:space="preserve"> </v>
      </c>
      <c r="I55" s="212" t="str">
        <f>IF(E55=0," ",VLOOKUP(E55,PROTOKOL!$A:$E,5,FALSE))</f>
        <v xml:space="preserve"> </v>
      </c>
      <c r="J55" s="176" t="s">
        <v>142</v>
      </c>
      <c r="K55" s="177" t="str">
        <f t="shared" si="60"/>
        <v xml:space="preserve"> </v>
      </c>
      <c r="L55" s="217" t="str">
        <f>IF(N55=0," ",VLOOKUP(N55,PROTOKOL!$A:$F,6,FALSE))</f>
        <v xml:space="preserve"> </v>
      </c>
      <c r="M55" s="43"/>
      <c r="N55" s="43"/>
      <c r="O55" s="43"/>
      <c r="P55" s="91" t="str">
        <f>IF(N55=0," ",(VLOOKUP(N55,PROTOKOL!$A$1:$E$29,2,FALSE))*O55)</f>
        <v xml:space="preserve"> </v>
      </c>
      <c r="Q55" s="175" t="str">
        <f t="shared" si="1"/>
        <v xml:space="preserve"> </v>
      </c>
      <c r="R55" s="176" t="str">
        <f>IF(N55=0," ",VLOOKUP(N55,PROTOKOL!$A:$E,5,FALSE))</f>
        <v xml:space="preserve"> </v>
      </c>
      <c r="S55" s="212" t="str">
        <f t="shared" si="61"/>
        <v xml:space="preserve"> </v>
      </c>
      <c r="T55" s="176">
        <f t="shared" si="62"/>
        <v>0</v>
      </c>
      <c r="U55" s="177" t="str">
        <f t="shared" si="63"/>
        <v xml:space="preserve"> </v>
      </c>
      <c r="W55" s="173">
        <v>11</v>
      </c>
      <c r="X55" s="230"/>
      <c r="Y55" s="174" t="str">
        <f>IF(AA55=0," ",VLOOKUP(AA55,PROTOKOL!$A:$F,6,FALSE))</f>
        <v xml:space="preserve"> </v>
      </c>
      <c r="Z55" s="43"/>
      <c r="AA55" s="43"/>
      <c r="AB55" s="43"/>
      <c r="AC55" s="42" t="str">
        <f>IF(AA55=0," ",(VLOOKUP(AA55,PROTOKOL!$A$1:$E$29,2,FALSE))*AB55)</f>
        <v xml:space="preserve"> </v>
      </c>
      <c r="AD55" s="175" t="str">
        <f t="shared" si="2"/>
        <v xml:space="preserve"> </v>
      </c>
      <c r="AE55" s="212" t="str">
        <f>IF(AA55=0," ",VLOOKUP(AA55,PROTOKOL!$A:$E,5,FALSE))</f>
        <v xml:space="preserve"> </v>
      </c>
      <c r="AF55" s="176" t="s">
        <v>142</v>
      </c>
      <c r="AG55" s="177" t="str">
        <f t="shared" si="167"/>
        <v xml:space="preserve"> </v>
      </c>
      <c r="AH55" s="217" t="str">
        <f>IF(AJ55=0," ",VLOOKUP(AJ55,PROTOKOL!$A:$F,6,FALSE))</f>
        <v xml:space="preserve"> </v>
      </c>
      <c r="AI55" s="43"/>
      <c r="AJ55" s="43"/>
      <c r="AK55" s="43"/>
      <c r="AL55" s="91" t="str">
        <f>IF(AJ55=0," ",(VLOOKUP(AJ55,PROTOKOL!$A$1:$E$29,2,FALSE))*AK55)</f>
        <v xml:space="preserve"> </v>
      </c>
      <c r="AM55" s="175" t="str">
        <f t="shared" si="3"/>
        <v xml:space="preserve"> </v>
      </c>
      <c r="AN55" s="176" t="str">
        <f>IF(AJ55=0," ",VLOOKUP(AJ55,PROTOKOL!$A:$E,5,FALSE))</f>
        <v xml:space="preserve"> </v>
      </c>
      <c r="AO55" s="212" t="str">
        <f t="shared" si="180"/>
        <v xml:space="preserve"> </v>
      </c>
      <c r="AP55" s="176">
        <f t="shared" si="65"/>
        <v>0</v>
      </c>
      <c r="AQ55" s="177" t="str">
        <f t="shared" si="66"/>
        <v xml:space="preserve"> </v>
      </c>
      <c r="AS55" s="173">
        <v>11</v>
      </c>
      <c r="AT55" s="230"/>
      <c r="AU55" s="174" t="str">
        <f>IF(AW55=0," ",VLOOKUP(AW55,PROTOKOL!$A:$F,6,FALSE))</f>
        <v xml:space="preserve"> </v>
      </c>
      <c r="AV55" s="43"/>
      <c r="AW55" s="43"/>
      <c r="AX55" s="43"/>
      <c r="AY55" s="42" t="str">
        <f>IF(AW55=0," ",(VLOOKUP(AW55,PROTOKOL!$A$1:$E$29,2,FALSE))*AX55)</f>
        <v xml:space="preserve"> </v>
      </c>
      <c r="AZ55" s="175" t="str">
        <f t="shared" si="4"/>
        <v xml:space="preserve"> </v>
      </c>
      <c r="BA55" s="212" t="str">
        <f>IF(AW55=0," ",VLOOKUP(AW55,PROTOKOL!$A:$E,5,FALSE))</f>
        <v xml:space="preserve"> </v>
      </c>
      <c r="BB55" s="176" t="s">
        <v>142</v>
      </c>
      <c r="BC55" s="177" t="str">
        <f t="shared" si="168"/>
        <v xml:space="preserve"> </v>
      </c>
      <c r="BD55" s="217" t="str">
        <f>IF(BF55=0," ",VLOOKUP(BF55,PROTOKOL!$A:$F,6,FALSE))</f>
        <v xml:space="preserve"> </v>
      </c>
      <c r="BE55" s="43"/>
      <c r="BF55" s="43"/>
      <c r="BG55" s="43"/>
      <c r="BH55" s="91" t="str">
        <f>IF(BF55=0," ",(VLOOKUP(BF55,PROTOKOL!$A$1:$E$29,2,FALSE))*BG55)</f>
        <v xml:space="preserve"> </v>
      </c>
      <c r="BI55" s="175" t="str">
        <f t="shared" si="5"/>
        <v xml:space="preserve"> </v>
      </c>
      <c r="BJ55" s="176" t="str">
        <f>IF(BF55=0," ",VLOOKUP(BF55,PROTOKOL!$A:$E,5,FALSE))</f>
        <v xml:space="preserve"> </v>
      </c>
      <c r="BK55" s="212" t="str">
        <f t="shared" si="181"/>
        <v xml:space="preserve"> </v>
      </c>
      <c r="BL55" s="176">
        <f t="shared" si="67"/>
        <v>0</v>
      </c>
      <c r="BM55" s="177" t="str">
        <f t="shared" si="68"/>
        <v xml:space="preserve"> </v>
      </c>
      <c r="BO55" s="173">
        <v>11</v>
      </c>
      <c r="BP55" s="230"/>
      <c r="BQ55" s="174" t="str">
        <f>IF(BS55=0," ",VLOOKUP(BS55,PROTOKOL!$A:$F,6,FALSE))</f>
        <v xml:space="preserve"> </v>
      </c>
      <c r="BR55" s="43"/>
      <c r="BS55" s="43"/>
      <c r="BT55" s="43"/>
      <c r="BU55" s="42" t="str">
        <f>IF(BS55=0," ",(VLOOKUP(BS55,PROTOKOL!$A$1:$E$29,2,FALSE))*BT55)</f>
        <v xml:space="preserve"> </v>
      </c>
      <c r="BV55" s="175" t="str">
        <f t="shared" si="6"/>
        <v xml:space="preserve"> </v>
      </c>
      <c r="BW55" s="212" t="str">
        <f>IF(BS55=0," ",VLOOKUP(BS55,PROTOKOL!$A:$E,5,FALSE))</f>
        <v xml:space="preserve"> </v>
      </c>
      <c r="BX55" s="176" t="s">
        <v>142</v>
      </c>
      <c r="BY55" s="177" t="str">
        <f t="shared" si="170"/>
        <v xml:space="preserve"> </v>
      </c>
      <c r="BZ55" s="217" t="str">
        <f>IF(CB55=0," ",VLOOKUP(CB55,PROTOKOL!$A:$F,6,FALSE))</f>
        <v xml:space="preserve"> </v>
      </c>
      <c r="CA55" s="43"/>
      <c r="CB55" s="43"/>
      <c r="CC55" s="43"/>
      <c r="CD55" s="91" t="str">
        <f>IF(CB55=0," ",(VLOOKUP(CB55,PROTOKOL!$A$1:$E$29,2,FALSE))*CC55)</f>
        <v xml:space="preserve"> </v>
      </c>
      <c r="CE55" s="175" t="str">
        <f t="shared" si="7"/>
        <v xml:space="preserve"> </v>
      </c>
      <c r="CF55" s="176" t="str">
        <f>IF(CB55=0," ",VLOOKUP(CB55,PROTOKOL!$A:$E,5,FALSE))</f>
        <v xml:space="preserve"> </v>
      </c>
      <c r="CG55" s="212" t="str">
        <f t="shared" si="207"/>
        <v xml:space="preserve"> </v>
      </c>
      <c r="CH55" s="176">
        <f t="shared" si="70"/>
        <v>0</v>
      </c>
      <c r="CI55" s="177" t="str">
        <f t="shared" si="71"/>
        <v xml:space="preserve"> </v>
      </c>
      <c r="CK55" s="173">
        <v>11</v>
      </c>
      <c r="CL55" s="230"/>
      <c r="CM55" s="174" t="str">
        <f>IF(CO55=0," ",VLOOKUP(CO55,PROTOKOL!$A:$F,6,FALSE))</f>
        <v xml:space="preserve"> </v>
      </c>
      <c r="CN55" s="43"/>
      <c r="CO55" s="43"/>
      <c r="CP55" s="43"/>
      <c r="CQ55" s="42" t="str">
        <f>IF(CO55=0," ",(VLOOKUP(CO55,PROTOKOL!$A$1:$E$29,2,FALSE))*CP55)</f>
        <v xml:space="preserve"> </v>
      </c>
      <c r="CR55" s="175" t="str">
        <f t="shared" si="8"/>
        <v xml:space="preserve"> </v>
      </c>
      <c r="CS55" s="212" t="str">
        <f>IF(CO55=0," ",VLOOKUP(CO55,PROTOKOL!$A:$E,5,FALSE))</f>
        <v xml:space="preserve"> </v>
      </c>
      <c r="CT55" s="176" t="s">
        <v>142</v>
      </c>
      <c r="CU55" s="177" t="str">
        <f t="shared" si="171"/>
        <v xml:space="preserve"> </v>
      </c>
      <c r="CV55" s="217" t="str">
        <f>IF(CX55=0," ",VLOOKUP(CX55,PROTOKOL!$A:$F,6,FALSE))</f>
        <v xml:space="preserve"> </v>
      </c>
      <c r="CW55" s="43"/>
      <c r="CX55" s="43"/>
      <c r="CY55" s="43"/>
      <c r="CZ55" s="91" t="str">
        <f>IF(CX55=0," ",(VLOOKUP(CX55,PROTOKOL!$A$1:$E$29,2,FALSE))*CY55)</f>
        <v xml:space="preserve"> </v>
      </c>
      <c r="DA55" s="175" t="str">
        <f t="shared" si="9"/>
        <v xml:space="preserve"> </v>
      </c>
      <c r="DB55" s="176" t="str">
        <f>IF(CX55=0," ",VLOOKUP(CX55,PROTOKOL!$A:$E,5,FALSE))</f>
        <v xml:space="preserve"> </v>
      </c>
      <c r="DC55" s="212" t="str">
        <f t="shared" si="182"/>
        <v xml:space="preserve"> </v>
      </c>
      <c r="DD55" s="176">
        <f t="shared" si="73"/>
        <v>0</v>
      </c>
      <c r="DE55" s="177" t="str">
        <f t="shared" si="74"/>
        <v xml:space="preserve"> </v>
      </c>
      <c r="DG55" s="173">
        <v>11</v>
      </c>
      <c r="DH55" s="230"/>
      <c r="DI55" s="174" t="str">
        <f>IF(DK55=0," ",VLOOKUP(DK55,PROTOKOL!$A:$F,6,FALSE))</f>
        <v xml:space="preserve"> </v>
      </c>
      <c r="DJ55" s="43"/>
      <c r="DK55" s="43"/>
      <c r="DL55" s="43"/>
      <c r="DM55" s="42" t="str">
        <f>IF(DK55=0," ",(VLOOKUP(DK55,PROTOKOL!$A$1:$E$29,2,FALSE))*DL55)</f>
        <v xml:space="preserve"> </v>
      </c>
      <c r="DN55" s="175" t="str">
        <f t="shared" si="10"/>
        <v xml:space="preserve"> </v>
      </c>
      <c r="DO55" s="212" t="str">
        <f>IF(DK55=0," ",VLOOKUP(DK55,PROTOKOL!$A:$E,5,FALSE))</f>
        <v xml:space="preserve"> </v>
      </c>
      <c r="DP55" s="176" t="s">
        <v>142</v>
      </c>
      <c r="DQ55" s="177" t="str">
        <f t="shared" si="75"/>
        <v xml:space="preserve"> </v>
      </c>
      <c r="DR55" s="217" t="str">
        <f>IF(DT55=0," ",VLOOKUP(DT55,PROTOKOL!$A:$F,6,FALSE))</f>
        <v xml:space="preserve"> </v>
      </c>
      <c r="DS55" s="43"/>
      <c r="DT55" s="43"/>
      <c r="DU55" s="43"/>
      <c r="DV55" s="91" t="str">
        <f>IF(DT55=0," ",(VLOOKUP(DT55,PROTOKOL!$A$1:$E$29,2,FALSE))*DU55)</f>
        <v xml:space="preserve"> </v>
      </c>
      <c r="DW55" s="175" t="str">
        <f t="shared" si="11"/>
        <v xml:space="preserve"> </v>
      </c>
      <c r="DX55" s="176" t="str">
        <f>IF(DT55=0," ",VLOOKUP(DT55,PROTOKOL!$A:$E,5,FALSE))</f>
        <v xml:space="preserve"> </v>
      </c>
      <c r="DY55" s="212" t="str">
        <f t="shared" si="183"/>
        <v xml:space="preserve"> </v>
      </c>
      <c r="DZ55" s="176">
        <f t="shared" si="77"/>
        <v>0</v>
      </c>
      <c r="EA55" s="177" t="str">
        <f t="shared" si="78"/>
        <v xml:space="preserve"> </v>
      </c>
      <c r="EC55" s="173">
        <v>11</v>
      </c>
      <c r="ED55" s="230"/>
      <c r="EE55" s="174" t="str">
        <f>IF(EG55=0," ",VLOOKUP(EG55,PROTOKOL!$A:$F,6,FALSE))</f>
        <v xml:space="preserve"> </v>
      </c>
      <c r="EF55" s="43"/>
      <c r="EG55" s="43"/>
      <c r="EH55" s="43"/>
      <c r="EI55" s="42" t="str">
        <f>IF(EG55=0," ",(VLOOKUP(EG55,PROTOKOL!$A$1:$E$29,2,FALSE))*EH55)</f>
        <v xml:space="preserve"> </v>
      </c>
      <c r="EJ55" s="175" t="str">
        <f t="shared" si="12"/>
        <v xml:space="preserve"> </v>
      </c>
      <c r="EK55" s="212" t="str">
        <f>IF(EG55=0," ",VLOOKUP(EG55,PROTOKOL!$A:$E,5,FALSE))</f>
        <v xml:space="preserve"> </v>
      </c>
      <c r="EL55" s="176" t="s">
        <v>142</v>
      </c>
      <c r="EM55" s="177" t="str">
        <f t="shared" si="79"/>
        <v xml:space="preserve"> </v>
      </c>
      <c r="EN55" s="217" t="str">
        <f>IF(EP55=0," ",VLOOKUP(EP55,PROTOKOL!$A:$F,6,FALSE))</f>
        <v xml:space="preserve"> </v>
      </c>
      <c r="EO55" s="43"/>
      <c r="EP55" s="43"/>
      <c r="EQ55" s="43"/>
      <c r="ER55" s="91" t="str">
        <f>IF(EP55=0," ",(VLOOKUP(EP55,PROTOKOL!$A$1:$E$29,2,FALSE))*EQ55)</f>
        <v xml:space="preserve"> </v>
      </c>
      <c r="ES55" s="175" t="str">
        <f t="shared" si="13"/>
        <v xml:space="preserve"> </v>
      </c>
      <c r="ET55" s="176" t="str">
        <f>IF(EP55=0," ",VLOOKUP(EP55,PROTOKOL!$A:$E,5,FALSE))</f>
        <v xml:space="preserve"> </v>
      </c>
      <c r="EU55" s="212" t="str">
        <f t="shared" si="184"/>
        <v xml:space="preserve"> </v>
      </c>
      <c r="EV55" s="176">
        <f t="shared" si="81"/>
        <v>0</v>
      </c>
      <c r="EW55" s="177" t="str">
        <f t="shared" si="82"/>
        <v xml:space="preserve"> </v>
      </c>
      <c r="EY55" s="173">
        <v>11</v>
      </c>
      <c r="EZ55" s="230"/>
      <c r="FA55" s="174" t="str">
        <f>IF(FC55=0," ",VLOOKUP(FC55,PROTOKOL!$A:$F,6,FALSE))</f>
        <v xml:space="preserve"> </v>
      </c>
      <c r="FB55" s="43"/>
      <c r="FC55" s="43"/>
      <c r="FD55" s="43"/>
      <c r="FE55" s="42" t="str">
        <f>IF(FC55=0," ",(VLOOKUP(FC55,PROTOKOL!$A$1:$E$29,2,FALSE))*FD55)</f>
        <v xml:space="preserve"> </v>
      </c>
      <c r="FF55" s="175" t="str">
        <f t="shared" si="14"/>
        <v xml:space="preserve"> </v>
      </c>
      <c r="FG55" s="212" t="str">
        <f>IF(FC55=0," ",VLOOKUP(FC55,PROTOKOL!$A:$E,5,FALSE))</f>
        <v xml:space="preserve"> </v>
      </c>
      <c r="FH55" s="176" t="s">
        <v>142</v>
      </c>
      <c r="FI55" s="177" t="str">
        <f t="shared" si="83"/>
        <v xml:space="preserve"> </v>
      </c>
      <c r="FJ55" s="217" t="str">
        <f>IF(FL55=0," ",VLOOKUP(FL55,PROTOKOL!$A:$F,6,FALSE))</f>
        <v xml:space="preserve"> </v>
      </c>
      <c r="FK55" s="43"/>
      <c r="FL55" s="43"/>
      <c r="FM55" s="43"/>
      <c r="FN55" s="91" t="str">
        <f>IF(FL55=0," ",(VLOOKUP(FL55,PROTOKOL!$A$1:$E$29,2,FALSE))*FM55)</f>
        <v xml:space="preserve"> </v>
      </c>
      <c r="FO55" s="175" t="str">
        <f t="shared" si="15"/>
        <v xml:space="preserve"> </v>
      </c>
      <c r="FP55" s="176" t="str">
        <f>IF(FL55=0," ",VLOOKUP(FL55,PROTOKOL!$A:$E,5,FALSE))</f>
        <v xml:space="preserve"> </v>
      </c>
      <c r="FQ55" s="212" t="str">
        <f t="shared" si="185"/>
        <v xml:space="preserve"> </v>
      </c>
      <c r="FR55" s="176">
        <f t="shared" si="85"/>
        <v>0</v>
      </c>
      <c r="FS55" s="177" t="str">
        <f t="shared" si="86"/>
        <v xml:space="preserve"> </v>
      </c>
      <c r="FU55" s="173">
        <v>11</v>
      </c>
      <c r="FV55" s="230"/>
      <c r="FW55" s="174" t="str">
        <f>IF(FY55=0," ",VLOOKUP(FY55,PROTOKOL!$A:$F,6,FALSE))</f>
        <v xml:space="preserve"> </v>
      </c>
      <c r="FX55" s="43"/>
      <c r="FY55" s="43"/>
      <c r="FZ55" s="43"/>
      <c r="GA55" s="42" t="str">
        <f>IF(FY55=0," ",(VLOOKUP(FY55,PROTOKOL!$A$1:$E$29,2,FALSE))*FZ55)</f>
        <v xml:space="preserve"> </v>
      </c>
      <c r="GB55" s="175" t="str">
        <f t="shared" si="16"/>
        <v xml:space="preserve"> </v>
      </c>
      <c r="GC55" s="212" t="str">
        <f>IF(FY55=0," ",VLOOKUP(FY55,PROTOKOL!$A:$E,5,FALSE))</f>
        <v xml:space="preserve"> </v>
      </c>
      <c r="GD55" s="176" t="s">
        <v>142</v>
      </c>
      <c r="GE55" s="177" t="str">
        <f t="shared" si="87"/>
        <v xml:space="preserve"> </v>
      </c>
      <c r="GF55" s="217" t="str">
        <f>IF(GH55=0," ",VLOOKUP(GH55,PROTOKOL!$A:$F,6,FALSE))</f>
        <v xml:space="preserve"> </v>
      </c>
      <c r="GG55" s="43"/>
      <c r="GH55" s="43"/>
      <c r="GI55" s="43"/>
      <c r="GJ55" s="91" t="str">
        <f>IF(GH55=0," ",(VLOOKUP(GH55,PROTOKOL!$A$1:$E$29,2,FALSE))*GI55)</f>
        <v xml:space="preserve"> </v>
      </c>
      <c r="GK55" s="175" t="str">
        <f t="shared" si="17"/>
        <v xml:space="preserve"> </v>
      </c>
      <c r="GL55" s="176" t="str">
        <f>IF(GH55=0," ",VLOOKUP(GH55,PROTOKOL!$A:$E,5,FALSE))</f>
        <v xml:space="preserve"> </v>
      </c>
      <c r="GM55" s="212" t="str">
        <f t="shared" si="186"/>
        <v xml:space="preserve"> </v>
      </c>
      <c r="GN55" s="176">
        <f t="shared" si="89"/>
        <v>0</v>
      </c>
      <c r="GO55" s="177" t="str">
        <f t="shared" si="90"/>
        <v xml:space="preserve"> </v>
      </c>
      <c r="GQ55" s="173">
        <v>11</v>
      </c>
      <c r="GR55" s="230"/>
      <c r="GS55" s="174" t="str">
        <f>IF(GU55=0," ",VLOOKUP(GU55,PROTOKOL!$A:$F,6,FALSE))</f>
        <v xml:space="preserve"> </v>
      </c>
      <c r="GT55" s="43"/>
      <c r="GU55" s="43"/>
      <c r="GV55" s="43"/>
      <c r="GW55" s="42" t="str">
        <f>IF(GU55=0," ",(VLOOKUP(GU55,PROTOKOL!$A$1:$E$29,2,FALSE))*GV55)</f>
        <v xml:space="preserve"> </v>
      </c>
      <c r="GX55" s="175" t="str">
        <f t="shared" si="18"/>
        <v xml:space="preserve"> </v>
      </c>
      <c r="GY55" s="212" t="str">
        <f>IF(GU55=0," ",VLOOKUP(GU55,PROTOKOL!$A:$E,5,FALSE))</f>
        <v xml:space="preserve"> </v>
      </c>
      <c r="GZ55" s="176" t="s">
        <v>142</v>
      </c>
      <c r="HA55" s="177" t="str">
        <f t="shared" si="91"/>
        <v xml:space="preserve"> </v>
      </c>
      <c r="HB55" s="217" t="str">
        <f>IF(HD55=0," ",VLOOKUP(HD55,PROTOKOL!$A:$F,6,FALSE))</f>
        <v xml:space="preserve"> </v>
      </c>
      <c r="HC55" s="43"/>
      <c r="HD55" s="43"/>
      <c r="HE55" s="43"/>
      <c r="HF55" s="91" t="str">
        <f>IF(HD55=0," ",(VLOOKUP(HD55,PROTOKOL!$A$1:$E$29,2,FALSE))*HE55)</f>
        <v xml:space="preserve"> </v>
      </c>
      <c r="HG55" s="175" t="str">
        <f t="shared" si="19"/>
        <v xml:space="preserve"> </v>
      </c>
      <c r="HH55" s="176" t="str">
        <f>IF(HD55=0," ",VLOOKUP(HD55,PROTOKOL!$A:$E,5,FALSE))</f>
        <v xml:space="preserve"> </v>
      </c>
      <c r="HI55" s="212" t="str">
        <f t="shared" si="187"/>
        <v xml:space="preserve"> </v>
      </c>
      <c r="HJ55" s="176">
        <f t="shared" si="92"/>
        <v>0</v>
      </c>
      <c r="HK55" s="177" t="str">
        <f t="shared" si="93"/>
        <v xml:space="preserve"> </v>
      </c>
      <c r="HM55" s="173">
        <v>11</v>
      </c>
      <c r="HN55" s="230"/>
      <c r="HO55" s="174" t="str">
        <f>IF(HQ55=0," ",VLOOKUP(HQ55,PROTOKOL!$A:$F,6,FALSE))</f>
        <v xml:space="preserve"> </v>
      </c>
      <c r="HP55" s="43"/>
      <c r="HQ55" s="43"/>
      <c r="HR55" s="43"/>
      <c r="HS55" s="42" t="str">
        <f>IF(HQ55=0," ",(VLOOKUP(HQ55,PROTOKOL!$A$1:$E$29,2,FALSE))*HR55)</f>
        <v xml:space="preserve"> </v>
      </c>
      <c r="HT55" s="175" t="str">
        <f t="shared" si="20"/>
        <v xml:space="preserve"> </v>
      </c>
      <c r="HU55" s="212" t="str">
        <f>IF(HQ55=0," ",VLOOKUP(HQ55,PROTOKOL!$A:$E,5,FALSE))</f>
        <v xml:space="preserve"> </v>
      </c>
      <c r="HV55" s="176" t="s">
        <v>142</v>
      </c>
      <c r="HW55" s="177" t="str">
        <f t="shared" si="94"/>
        <v xml:space="preserve"> </v>
      </c>
      <c r="HX55" s="217" t="str">
        <f>IF(HZ55=0," ",VLOOKUP(HZ55,PROTOKOL!$A:$F,6,FALSE))</f>
        <v xml:space="preserve"> </v>
      </c>
      <c r="HY55" s="43"/>
      <c r="HZ55" s="43"/>
      <c r="IA55" s="43"/>
      <c r="IB55" s="91" t="str">
        <f>IF(HZ55=0," ",(VLOOKUP(HZ55,PROTOKOL!$A$1:$E$29,2,FALSE))*IA55)</f>
        <v xml:space="preserve"> </v>
      </c>
      <c r="IC55" s="175" t="str">
        <f t="shared" si="21"/>
        <v xml:space="preserve"> </v>
      </c>
      <c r="ID55" s="176" t="str">
        <f>IF(HZ55=0," ",VLOOKUP(HZ55,PROTOKOL!$A:$E,5,FALSE))</f>
        <v xml:space="preserve"> </v>
      </c>
      <c r="IE55" s="212" t="str">
        <f t="shared" si="208"/>
        <v xml:space="preserve"> </v>
      </c>
      <c r="IF55" s="176">
        <f t="shared" si="96"/>
        <v>0</v>
      </c>
      <c r="IG55" s="177" t="str">
        <f t="shared" si="97"/>
        <v xml:space="preserve"> </v>
      </c>
      <c r="II55" s="173">
        <v>11</v>
      </c>
      <c r="IJ55" s="230"/>
      <c r="IK55" s="174" t="str">
        <f>IF(IM55=0," ",VLOOKUP(IM55,PROTOKOL!$A:$F,6,FALSE))</f>
        <v xml:space="preserve"> </v>
      </c>
      <c r="IL55" s="43"/>
      <c r="IM55" s="43"/>
      <c r="IN55" s="43"/>
      <c r="IO55" s="42" t="str">
        <f>IF(IM55=0," ",(VLOOKUP(IM55,PROTOKOL!$A$1:$E$29,2,FALSE))*IN55)</f>
        <v xml:space="preserve"> </v>
      </c>
      <c r="IP55" s="175" t="str">
        <f t="shared" si="22"/>
        <v xml:space="preserve"> </v>
      </c>
      <c r="IQ55" s="212" t="str">
        <f>IF(IM55=0," ",VLOOKUP(IM55,PROTOKOL!$A:$E,5,FALSE))</f>
        <v xml:space="preserve"> </v>
      </c>
      <c r="IR55" s="176" t="s">
        <v>142</v>
      </c>
      <c r="IS55" s="177" t="str">
        <f t="shared" si="98"/>
        <v xml:space="preserve"> </v>
      </c>
      <c r="IT55" s="217" t="str">
        <f>IF(IV55=0," ",VLOOKUP(IV55,PROTOKOL!$A:$F,6,FALSE))</f>
        <v xml:space="preserve"> </v>
      </c>
      <c r="IU55" s="43"/>
      <c r="IV55" s="43"/>
      <c r="IW55" s="43"/>
      <c r="IX55" s="91" t="str">
        <f>IF(IV55=0," ",(VLOOKUP(IV55,PROTOKOL!$A$1:$E$29,2,FALSE))*IW55)</f>
        <v xml:space="preserve"> </v>
      </c>
      <c r="IY55" s="175" t="str">
        <f t="shared" si="23"/>
        <v xml:space="preserve"> </v>
      </c>
      <c r="IZ55" s="176" t="str">
        <f>IF(IV55=0," ",VLOOKUP(IV55,PROTOKOL!$A:$E,5,FALSE))</f>
        <v xml:space="preserve"> </v>
      </c>
      <c r="JA55" s="212" t="str">
        <f t="shared" si="188"/>
        <v xml:space="preserve"> </v>
      </c>
      <c r="JB55" s="176">
        <f t="shared" si="100"/>
        <v>0</v>
      </c>
      <c r="JC55" s="177" t="str">
        <f t="shared" si="101"/>
        <v xml:space="preserve"> </v>
      </c>
      <c r="JE55" s="173">
        <v>11</v>
      </c>
      <c r="JF55" s="230"/>
      <c r="JG55" s="174" t="str">
        <f>IF(JI55=0," ",VLOOKUP(JI55,PROTOKOL!$A:$F,6,FALSE))</f>
        <v xml:space="preserve"> </v>
      </c>
      <c r="JH55" s="43"/>
      <c r="JI55" s="43"/>
      <c r="JJ55" s="43"/>
      <c r="JK55" s="42" t="str">
        <f>IF(JI55=0," ",(VLOOKUP(JI55,PROTOKOL!$A$1:$E$29,2,FALSE))*JJ55)</f>
        <v xml:space="preserve"> </v>
      </c>
      <c r="JL55" s="175" t="str">
        <f t="shared" si="24"/>
        <v xml:space="preserve"> </v>
      </c>
      <c r="JM55" s="212" t="str">
        <f>IF(JI55=0," ",VLOOKUP(JI55,PROTOKOL!$A:$E,5,FALSE))</f>
        <v xml:space="preserve"> </v>
      </c>
      <c r="JN55" s="176" t="s">
        <v>142</v>
      </c>
      <c r="JO55" s="177" t="str">
        <f t="shared" si="102"/>
        <v xml:space="preserve"> </v>
      </c>
      <c r="JP55" s="217" t="str">
        <f>IF(JR55=0," ",VLOOKUP(JR55,PROTOKOL!$A:$F,6,FALSE))</f>
        <v xml:space="preserve"> </v>
      </c>
      <c r="JQ55" s="43"/>
      <c r="JR55" s="43"/>
      <c r="JS55" s="43"/>
      <c r="JT55" s="91" t="str">
        <f>IF(JR55=0," ",(VLOOKUP(JR55,PROTOKOL!$A$1:$E$29,2,FALSE))*JS55)</f>
        <v xml:space="preserve"> </v>
      </c>
      <c r="JU55" s="175" t="str">
        <f t="shared" si="25"/>
        <v xml:space="preserve"> </v>
      </c>
      <c r="JV55" s="176" t="str">
        <f>IF(JR55=0," ",VLOOKUP(JR55,PROTOKOL!$A:$E,5,FALSE))</f>
        <v xml:space="preserve"> </v>
      </c>
      <c r="JW55" s="212" t="str">
        <f t="shared" si="189"/>
        <v xml:space="preserve"> </v>
      </c>
      <c r="JX55" s="176">
        <f t="shared" si="104"/>
        <v>0</v>
      </c>
      <c r="JY55" s="177" t="str">
        <f t="shared" si="105"/>
        <v xml:space="preserve"> </v>
      </c>
      <c r="KA55" s="173">
        <v>11</v>
      </c>
      <c r="KB55" s="230"/>
      <c r="KC55" s="174" t="str">
        <f>IF(KE55=0," ",VLOOKUP(KE55,PROTOKOL!$A:$F,6,FALSE))</f>
        <v xml:space="preserve"> </v>
      </c>
      <c r="KD55" s="43"/>
      <c r="KE55" s="43"/>
      <c r="KF55" s="43"/>
      <c r="KG55" s="42" t="str">
        <f>IF(KE55=0," ",(VLOOKUP(KE55,PROTOKOL!$A$1:$E$29,2,FALSE))*KF55)</f>
        <v xml:space="preserve"> </v>
      </c>
      <c r="KH55" s="175" t="str">
        <f t="shared" si="26"/>
        <v xml:space="preserve"> </v>
      </c>
      <c r="KI55" s="212" t="str">
        <f>IF(KE55=0," ",VLOOKUP(KE55,PROTOKOL!$A:$E,5,FALSE))</f>
        <v xml:space="preserve"> </v>
      </c>
      <c r="KJ55" s="176" t="s">
        <v>142</v>
      </c>
      <c r="KK55" s="177" t="str">
        <f t="shared" si="173"/>
        <v xml:space="preserve"> </v>
      </c>
      <c r="KL55" s="217" t="str">
        <f>IF(KN55=0," ",VLOOKUP(KN55,PROTOKOL!$A:$F,6,FALSE))</f>
        <v xml:space="preserve"> </v>
      </c>
      <c r="KM55" s="43"/>
      <c r="KN55" s="43"/>
      <c r="KO55" s="43"/>
      <c r="KP55" s="91" t="str">
        <f>IF(KN55=0," ",(VLOOKUP(KN55,PROTOKOL!$A$1:$E$29,2,FALSE))*KO55)</f>
        <v xml:space="preserve"> </v>
      </c>
      <c r="KQ55" s="175" t="str">
        <f t="shared" si="27"/>
        <v xml:space="preserve"> </v>
      </c>
      <c r="KR55" s="176" t="str">
        <f>IF(KN55=0," ",VLOOKUP(KN55,PROTOKOL!$A:$E,5,FALSE))</f>
        <v xml:space="preserve"> </v>
      </c>
      <c r="KS55" s="212" t="str">
        <f t="shared" si="190"/>
        <v xml:space="preserve"> </v>
      </c>
      <c r="KT55" s="176">
        <f t="shared" si="106"/>
        <v>0</v>
      </c>
      <c r="KU55" s="177" t="str">
        <f t="shared" si="107"/>
        <v xml:space="preserve"> </v>
      </c>
      <c r="KW55" s="173">
        <v>11</v>
      </c>
      <c r="KX55" s="230"/>
      <c r="KY55" s="174" t="str">
        <f>IF(LA55=0," ",VLOOKUP(LA55,PROTOKOL!$A:$F,6,FALSE))</f>
        <v xml:space="preserve"> </v>
      </c>
      <c r="KZ55" s="43"/>
      <c r="LA55" s="43"/>
      <c r="LB55" s="43"/>
      <c r="LC55" s="42" t="str">
        <f>IF(LA55=0," ",(VLOOKUP(LA55,PROTOKOL!$A$1:$E$29,2,FALSE))*LB55)</f>
        <v xml:space="preserve"> </v>
      </c>
      <c r="LD55" s="175" t="str">
        <f t="shared" si="28"/>
        <v xml:space="preserve"> </v>
      </c>
      <c r="LE55" s="212" t="str">
        <f>IF(LA55=0," ",VLOOKUP(LA55,PROTOKOL!$A:$E,5,FALSE))</f>
        <v xml:space="preserve"> </v>
      </c>
      <c r="LF55" s="176" t="s">
        <v>142</v>
      </c>
      <c r="LG55" s="177" t="str">
        <f t="shared" si="108"/>
        <v xml:space="preserve"> </v>
      </c>
      <c r="LH55" s="217" t="str">
        <f>IF(LJ55=0," ",VLOOKUP(LJ55,PROTOKOL!$A:$F,6,FALSE))</f>
        <v xml:space="preserve"> </v>
      </c>
      <c r="LI55" s="43"/>
      <c r="LJ55" s="43"/>
      <c r="LK55" s="43"/>
      <c r="LL55" s="91" t="str">
        <f>IF(LJ55=0," ",(VLOOKUP(LJ55,PROTOKOL!$A$1:$E$29,2,FALSE))*LK55)</f>
        <v xml:space="preserve"> </v>
      </c>
      <c r="LM55" s="175" t="str">
        <f t="shared" si="29"/>
        <v xml:space="preserve"> </v>
      </c>
      <c r="LN55" s="176" t="str">
        <f>IF(LJ55=0," ",VLOOKUP(LJ55,PROTOKOL!$A:$E,5,FALSE))</f>
        <v xml:space="preserve"> </v>
      </c>
      <c r="LO55" s="212" t="str">
        <f t="shared" si="191"/>
        <v xml:space="preserve"> </v>
      </c>
      <c r="LP55" s="176">
        <f t="shared" si="110"/>
        <v>0</v>
      </c>
      <c r="LQ55" s="177" t="str">
        <f t="shared" si="111"/>
        <v xml:space="preserve"> </v>
      </c>
      <c r="LS55" s="173">
        <v>11</v>
      </c>
      <c r="LT55" s="230"/>
      <c r="LU55" s="174" t="str">
        <f>IF(LW55=0," ",VLOOKUP(LW55,PROTOKOL!$A:$F,6,FALSE))</f>
        <v xml:space="preserve"> </v>
      </c>
      <c r="LV55" s="43"/>
      <c r="LW55" s="43"/>
      <c r="LX55" s="43"/>
      <c r="LY55" s="42" t="str">
        <f>IF(LW55=0," ",(VLOOKUP(LW55,PROTOKOL!$A$1:$E$29,2,FALSE))*LX55)</f>
        <v xml:space="preserve"> </v>
      </c>
      <c r="LZ55" s="175" t="str">
        <f t="shared" si="30"/>
        <v xml:space="preserve"> </v>
      </c>
      <c r="MA55" s="212" t="str">
        <f>IF(LW55=0," ",VLOOKUP(LW55,PROTOKOL!$A:$E,5,FALSE))</f>
        <v xml:space="preserve"> </v>
      </c>
      <c r="MB55" s="176" t="s">
        <v>142</v>
      </c>
      <c r="MC55" s="177" t="str">
        <f t="shared" si="175"/>
        <v xml:space="preserve"> </v>
      </c>
      <c r="MD55" s="217" t="str">
        <f>IF(MF55=0," ",VLOOKUP(MF55,PROTOKOL!$A:$F,6,FALSE))</f>
        <v xml:space="preserve"> </v>
      </c>
      <c r="ME55" s="43"/>
      <c r="MF55" s="43"/>
      <c r="MG55" s="43"/>
      <c r="MH55" s="91" t="str">
        <f>IF(MF55=0," ",(VLOOKUP(MF55,PROTOKOL!$A$1:$E$29,2,FALSE))*MG55)</f>
        <v xml:space="preserve"> </v>
      </c>
      <c r="MI55" s="175" t="str">
        <f t="shared" si="31"/>
        <v xml:space="preserve"> </v>
      </c>
      <c r="MJ55" s="176" t="str">
        <f>IF(MF55=0," ",VLOOKUP(MF55,PROTOKOL!$A:$E,5,FALSE))</f>
        <v xml:space="preserve"> </v>
      </c>
      <c r="MK55" s="212" t="str">
        <f t="shared" si="192"/>
        <v xml:space="preserve"> </v>
      </c>
      <c r="ML55" s="176">
        <f t="shared" si="113"/>
        <v>0</v>
      </c>
      <c r="MM55" s="177" t="str">
        <f t="shared" si="114"/>
        <v xml:space="preserve"> </v>
      </c>
      <c r="MO55" s="173">
        <v>11</v>
      </c>
      <c r="MP55" s="230"/>
      <c r="MQ55" s="174" t="str">
        <f>IF(MS55=0," ",VLOOKUP(MS55,PROTOKOL!$A:$F,6,FALSE))</f>
        <v xml:space="preserve"> </v>
      </c>
      <c r="MR55" s="43"/>
      <c r="MS55" s="43"/>
      <c r="MT55" s="43"/>
      <c r="MU55" s="42" t="str">
        <f>IF(MS55=0," ",(VLOOKUP(MS55,PROTOKOL!$A$1:$E$29,2,FALSE))*MT55)</f>
        <v xml:space="preserve"> </v>
      </c>
      <c r="MV55" s="175" t="str">
        <f t="shared" si="32"/>
        <v xml:space="preserve"> </v>
      </c>
      <c r="MW55" s="212" t="str">
        <f>IF(MS55=0," ",VLOOKUP(MS55,PROTOKOL!$A:$E,5,FALSE))</f>
        <v xml:space="preserve"> </v>
      </c>
      <c r="MX55" s="176" t="s">
        <v>142</v>
      </c>
      <c r="MY55" s="177" t="str">
        <f t="shared" si="115"/>
        <v xml:space="preserve"> </v>
      </c>
      <c r="MZ55" s="217" t="str">
        <f>IF(NB55=0," ",VLOOKUP(NB55,PROTOKOL!$A:$F,6,FALSE))</f>
        <v xml:space="preserve"> </v>
      </c>
      <c r="NA55" s="43"/>
      <c r="NB55" s="43"/>
      <c r="NC55" s="43"/>
      <c r="ND55" s="91" t="str">
        <f>IF(NB55=0," ",(VLOOKUP(NB55,PROTOKOL!$A$1:$E$29,2,FALSE))*NC55)</f>
        <v xml:space="preserve"> </v>
      </c>
      <c r="NE55" s="175" t="str">
        <f t="shared" si="33"/>
        <v xml:space="preserve"> </v>
      </c>
      <c r="NF55" s="176" t="str">
        <f>IF(NB55=0," ",VLOOKUP(NB55,PROTOKOL!$A:$E,5,FALSE))</f>
        <v xml:space="preserve"> </v>
      </c>
      <c r="NG55" s="212" t="str">
        <f t="shared" si="193"/>
        <v xml:space="preserve"> </v>
      </c>
      <c r="NH55" s="176">
        <f t="shared" si="117"/>
        <v>0</v>
      </c>
      <c r="NI55" s="177" t="str">
        <f t="shared" si="118"/>
        <v xml:space="preserve"> </v>
      </c>
      <c r="NK55" s="173">
        <v>11</v>
      </c>
      <c r="NL55" s="230"/>
      <c r="NM55" s="174" t="str">
        <f>IF(NO55=0," ",VLOOKUP(NO55,PROTOKOL!$A:$F,6,FALSE))</f>
        <v xml:space="preserve"> </v>
      </c>
      <c r="NN55" s="43"/>
      <c r="NO55" s="43"/>
      <c r="NP55" s="43"/>
      <c r="NQ55" s="42" t="str">
        <f>IF(NO55=0," ",(VLOOKUP(NO55,PROTOKOL!$A$1:$E$29,2,FALSE))*NP55)</f>
        <v xml:space="preserve"> </v>
      </c>
      <c r="NR55" s="175" t="str">
        <f t="shared" si="34"/>
        <v xml:space="preserve"> </v>
      </c>
      <c r="NS55" s="212" t="str">
        <f>IF(NO55=0," ",VLOOKUP(NO55,PROTOKOL!$A:$E,5,FALSE))</f>
        <v xml:space="preserve"> </v>
      </c>
      <c r="NT55" s="176" t="s">
        <v>142</v>
      </c>
      <c r="NU55" s="177" t="str">
        <f t="shared" si="119"/>
        <v xml:space="preserve"> </v>
      </c>
      <c r="NV55" s="217" t="str">
        <f>IF(NX55=0," ",VLOOKUP(NX55,PROTOKOL!$A:$F,6,FALSE))</f>
        <v xml:space="preserve"> </v>
      </c>
      <c r="NW55" s="43"/>
      <c r="NX55" s="43"/>
      <c r="NY55" s="43"/>
      <c r="NZ55" s="91" t="str">
        <f>IF(NX55=0," ",(VLOOKUP(NX55,PROTOKOL!$A$1:$E$29,2,FALSE))*NY55)</f>
        <v xml:space="preserve"> </v>
      </c>
      <c r="OA55" s="175" t="str">
        <f t="shared" si="35"/>
        <v xml:space="preserve"> </v>
      </c>
      <c r="OB55" s="176" t="str">
        <f>IF(NX55=0," ",VLOOKUP(NX55,PROTOKOL!$A:$E,5,FALSE))</f>
        <v xml:space="preserve"> </v>
      </c>
      <c r="OC55" s="212" t="str">
        <f t="shared" si="194"/>
        <v xml:space="preserve"> </v>
      </c>
      <c r="OD55" s="176">
        <f t="shared" si="120"/>
        <v>0</v>
      </c>
      <c r="OE55" s="177" t="str">
        <f t="shared" si="121"/>
        <v xml:space="preserve"> </v>
      </c>
      <c r="OG55" s="173">
        <v>11</v>
      </c>
      <c r="OH55" s="230"/>
      <c r="OI55" s="174" t="str">
        <f>IF(OK55=0," ",VLOOKUP(OK55,PROTOKOL!$A:$F,6,FALSE))</f>
        <v xml:space="preserve"> </v>
      </c>
      <c r="OJ55" s="43"/>
      <c r="OK55" s="43"/>
      <c r="OL55" s="43"/>
      <c r="OM55" s="42" t="str">
        <f>IF(OK55=0," ",(VLOOKUP(OK55,PROTOKOL!$A$1:$E$29,2,FALSE))*OL55)</f>
        <v xml:space="preserve"> </v>
      </c>
      <c r="ON55" s="175" t="str">
        <f t="shared" si="36"/>
        <v xml:space="preserve"> </v>
      </c>
      <c r="OO55" s="212" t="str">
        <f>IF(OK55=0," ",VLOOKUP(OK55,PROTOKOL!$A:$E,5,FALSE))</f>
        <v xml:space="preserve"> </v>
      </c>
      <c r="OP55" s="176" t="s">
        <v>142</v>
      </c>
      <c r="OQ55" s="177" t="str">
        <f t="shared" si="177"/>
        <v xml:space="preserve"> </v>
      </c>
      <c r="OR55" s="217" t="str">
        <f>IF(OT55=0," ",VLOOKUP(OT55,PROTOKOL!$A:$F,6,FALSE))</f>
        <v xml:space="preserve"> </v>
      </c>
      <c r="OS55" s="43"/>
      <c r="OT55" s="43"/>
      <c r="OU55" s="43"/>
      <c r="OV55" s="91" t="str">
        <f>IF(OT55=0," ",(VLOOKUP(OT55,PROTOKOL!$A$1:$E$29,2,FALSE))*OU55)</f>
        <v xml:space="preserve"> </v>
      </c>
      <c r="OW55" s="175" t="str">
        <f t="shared" si="37"/>
        <v xml:space="preserve"> </v>
      </c>
      <c r="OX55" s="176" t="str">
        <f>IF(OT55=0," ",VLOOKUP(OT55,PROTOKOL!$A:$E,5,FALSE))</f>
        <v xml:space="preserve"> </v>
      </c>
      <c r="OY55" s="212" t="str">
        <f t="shared" si="195"/>
        <v xml:space="preserve"> </v>
      </c>
      <c r="OZ55" s="176">
        <f t="shared" si="123"/>
        <v>0</v>
      </c>
      <c r="PA55" s="177" t="str">
        <f t="shared" si="124"/>
        <v xml:space="preserve"> </v>
      </c>
      <c r="PC55" s="173">
        <v>11</v>
      </c>
      <c r="PD55" s="230"/>
      <c r="PE55" s="174" t="str">
        <f>IF(PG55=0," ",VLOOKUP(PG55,PROTOKOL!$A:$F,6,FALSE))</f>
        <v xml:space="preserve"> </v>
      </c>
      <c r="PF55" s="43"/>
      <c r="PG55" s="43"/>
      <c r="PH55" s="43"/>
      <c r="PI55" s="42" t="str">
        <f>IF(PG55=0," ",(VLOOKUP(PG55,PROTOKOL!$A$1:$E$29,2,FALSE))*PH55)</f>
        <v xml:space="preserve"> </v>
      </c>
      <c r="PJ55" s="175" t="str">
        <f t="shared" si="38"/>
        <v xml:space="preserve"> </v>
      </c>
      <c r="PK55" s="212" t="str">
        <f>IF(PG55=0," ",VLOOKUP(PG55,PROTOKOL!$A:$E,5,FALSE))</f>
        <v xml:space="preserve"> </v>
      </c>
      <c r="PL55" s="176" t="s">
        <v>142</v>
      </c>
      <c r="PM55" s="177" t="str">
        <f t="shared" si="178"/>
        <v xml:space="preserve"> </v>
      </c>
      <c r="PN55" s="217" t="str">
        <f>IF(PP55=0," ",VLOOKUP(PP55,PROTOKOL!$A:$F,6,FALSE))</f>
        <v xml:space="preserve"> </v>
      </c>
      <c r="PO55" s="43"/>
      <c r="PP55" s="43"/>
      <c r="PQ55" s="43"/>
      <c r="PR55" s="91" t="str">
        <f>IF(PP55=0," ",(VLOOKUP(PP55,PROTOKOL!$A$1:$E$29,2,FALSE))*PQ55)</f>
        <v xml:space="preserve"> </v>
      </c>
      <c r="PS55" s="175" t="str">
        <f t="shared" si="39"/>
        <v xml:space="preserve"> </v>
      </c>
      <c r="PT55" s="176" t="str">
        <f>IF(PP55=0," ",VLOOKUP(PP55,PROTOKOL!$A:$E,5,FALSE))</f>
        <v xml:space="preserve"> </v>
      </c>
      <c r="PU55" s="212" t="str">
        <f t="shared" si="196"/>
        <v xml:space="preserve"> </v>
      </c>
      <c r="PV55" s="176">
        <f t="shared" si="126"/>
        <v>0</v>
      </c>
      <c r="PW55" s="177" t="str">
        <f t="shared" si="127"/>
        <v xml:space="preserve"> </v>
      </c>
      <c r="PY55" s="173">
        <v>11</v>
      </c>
      <c r="PZ55" s="230"/>
      <c r="QA55" s="174" t="str">
        <f>IF(QC55=0," ",VLOOKUP(QC55,PROTOKOL!$A:$F,6,FALSE))</f>
        <v xml:space="preserve"> </v>
      </c>
      <c r="QB55" s="43"/>
      <c r="QC55" s="43"/>
      <c r="QD55" s="43"/>
      <c r="QE55" s="42" t="str">
        <f>IF(QC55=0," ",(VLOOKUP(QC55,PROTOKOL!$A$1:$E$29,2,FALSE))*QD55)</f>
        <v xml:space="preserve"> </v>
      </c>
      <c r="QF55" s="175" t="str">
        <f t="shared" si="40"/>
        <v xml:space="preserve"> </v>
      </c>
      <c r="QG55" s="212" t="str">
        <f>IF(QC55=0," ",VLOOKUP(QC55,PROTOKOL!$A:$E,5,FALSE))</f>
        <v xml:space="preserve"> </v>
      </c>
      <c r="QH55" s="176" t="s">
        <v>142</v>
      </c>
      <c r="QI55" s="177" t="str">
        <f t="shared" si="128"/>
        <v xml:space="preserve"> </v>
      </c>
      <c r="QJ55" s="217" t="str">
        <f>IF(QL55=0," ",VLOOKUP(QL55,PROTOKOL!$A:$F,6,FALSE))</f>
        <v xml:space="preserve"> </v>
      </c>
      <c r="QK55" s="43"/>
      <c r="QL55" s="43"/>
      <c r="QM55" s="43"/>
      <c r="QN55" s="91" t="str">
        <f>IF(QL55=0," ",(VLOOKUP(QL55,PROTOKOL!$A$1:$E$29,2,FALSE))*QM55)</f>
        <v xml:space="preserve"> </v>
      </c>
      <c r="QO55" s="175" t="str">
        <f t="shared" si="41"/>
        <v xml:space="preserve"> </v>
      </c>
      <c r="QP55" s="176" t="str">
        <f>IF(QL55=0," ",VLOOKUP(QL55,PROTOKOL!$A:$E,5,FALSE))</f>
        <v xml:space="preserve"> </v>
      </c>
      <c r="QQ55" s="212" t="str">
        <f t="shared" si="197"/>
        <v xml:space="preserve"> </v>
      </c>
      <c r="QR55" s="176">
        <f t="shared" si="130"/>
        <v>0</v>
      </c>
      <c r="QS55" s="177" t="str">
        <f t="shared" si="131"/>
        <v xml:space="preserve"> </v>
      </c>
      <c r="QU55" s="173">
        <v>11</v>
      </c>
      <c r="QV55" s="230"/>
      <c r="QW55" s="174" t="str">
        <f>IF(QY55=0," ",VLOOKUP(QY55,PROTOKOL!$A:$F,6,FALSE))</f>
        <v xml:space="preserve"> </v>
      </c>
      <c r="QX55" s="43"/>
      <c r="QY55" s="43"/>
      <c r="QZ55" s="43"/>
      <c r="RA55" s="42" t="str">
        <f>IF(QY55=0," ",(VLOOKUP(QY55,PROTOKOL!$A$1:$E$29,2,FALSE))*QZ55)</f>
        <v xml:space="preserve"> </v>
      </c>
      <c r="RB55" s="175" t="str">
        <f t="shared" si="42"/>
        <v xml:space="preserve"> </v>
      </c>
      <c r="RC55" s="212" t="str">
        <f>IF(QY55=0," ",VLOOKUP(QY55,PROTOKOL!$A:$E,5,FALSE))</f>
        <v xml:space="preserve"> </v>
      </c>
      <c r="RD55" s="176" t="s">
        <v>142</v>
      </c>
      <c r="RE55" s="177" t="str">
        <f t="shared" si="132"/>
        <v xml:space="preserve"> </v>
      </c>
      <c r="RF55" s="217" t="str">
        <f>IF(RH55=0," ",VLOOKUP(RH55,PROTOKOL!$A:$F,6,FALSE))</f>
        <v xml:space="preserve"> </v>
      </c>
      <c r="RG55" s="43"/>
      <c r="RH55" s="43"/>
      <c r="RI55" s="43"/>
      <c r="RJ55" s="91" t="str">
        <f>IF(RH55=0," ",(VLOOKUP(RH55,PROTOKOL!$A$1:$E$29,2,FALSE))*RI55)</f>
        <v xml:space="preserve"> </v>
      </c>
      <c r="RK55" s="175" t="str">
        <f t="shared" si="43"/>
        <v xml:space="preserve"> </v>
      </c>
      <c r="RL55" s="176" t="str">
        <f>IF(RH55=0," ",VLOOKUP(RH55,PROTOKOL!$A:$E,5,FALSE))</f>
        <v xml:space="preserve"> </v>
      </c>
      <c r="RM55" s="212" t="str">
        <f t="shared" si="198"/>
        <v xml:space="preserve"> </v>
      </c>
      <c r="RN55" s="176">
        <f t="shared" si="134"/>
        <v>0</v>
      </c>
      <c r="RO55" s="177" t="str">
        <f t="shared" si="135"/>
        <v xml:space="preserve"> </v>
      </c>
      <c r="RQ55" s="173">
        <v>11</v>
      </c>
      <c r="RR55" s="230"/>
      <c r="RS55" s="174" t="str">
        <f>IF(RU55=0," ",VLOOKUP(RU55,PROTOKOL!$A:$F,6,FALSE))</f>
        <v xml:space="preserve"> </v>
      </c>
      <c r="RT55" s="43"/>
      <c r="RU55" s="43"/>
      <c r="RV55" s="43"/>
      <c r="RW55" s="42" t="str">
        <f>IF(RU55=0," ",(VLOOKUP(RU55,PROTOKOL!$A$1:$E$29,2,FALSE))*RV55)</f>
        <v xml:space="preserve"> </v>
      </c>
      <c r="RX55" s="175" t="str">
        <f t="shared" si="44"/>
        <v xml:space="preserve"> </v>
      </c>
      <c r="RY55" s="212" t="str">
        <f>IF(RU55=0," ",VLOOKUP(RU55,PROTOKOL!$A:$E,5,FALSE))</f>
        <v xml:space="preserve"> </v>
      </c>
      <c r="RZ55" s="176" t="s">
        <v>142</v>
      </c>
      <c r="SA55" s="177" t="str">
        <f t="shared" si="179"/>
        <v xml:space="preserve"> </v>
      </c>
      <c r="SB55" s="217" t="str">
        <f>IF(SD55=0," ",VLOOKUP(SD55,PROTOKOL!$A:$F,6,FALSE))</f>
        <v xml:space="preserve"> </v>
      </c>
      <c r="SC55" s="43"/>
      <c r="SD55" s="43"/>
      <c r="SE55" s="43"/>
      <c r="SF55" s="91" t="str">
        <f>IF(SD55=0," ",(VLOOKUP(SD55,PROTOKOL!$A$1:$E$29,2,FALSE))*SE55)</f>
        <v xml:space="preserve"> </v>
      </c>
      <c r="SG55" s="175" t="str">
        <f t="shared" si="45"/>
        <v xml:space="preserve"> </v>
      </c>
      <c r="SH55" s="176" t="str">
        <f>IF(SD55=0," ",VLOOKUP(SD55,PROTOKOL!$A:$E,5,FALSE))</f>
        <v xml:space="preserve"> </v>
      </c>
      <c r="SI55" s="212" t="str">
        <f t="shared" si="199"/>
        <v xml:space="preserve"> </v>
      </c>
      <c r="SJ55" s="176">
        <f t="shared" si="137"/>
        <v>0</v>
      </c>
      <c r="SK55" s="177" t="str">
        <f t="shared" si="138"/>
        <v xml:space="preserve"> </v>
      </c>
      <c r="SM55" s="173">
        <v>11</v>
      </c>
      <c r="SN55" s="230"/>
      <c r="SO55" s="174" t="str">
        <f>IF(SQ55=0," ",VLOOKUP(SQ55,PROTOKOL!$A:$F,6,FALSE))</f>
        <v xml:space="preserve"> </v>
      </c>
      <c r="SP55" s="43"/>
      <c r="SQ55" s="43"/>
      <c r="SR55" s="43"/>
      <c r="SS55" s="42" t="str">
        <f>IF(SQ55=0," ",(VLOOKUP(SQ55,PROTOKOL!$A$1:$E$29,2,FALSE))*SR55)</f>
        <v xml:space="preserve"> </v>
      </c>
      <c r="ST55" s="175" t="str">
        <f t="shared" si="46"/>
        <v xml:space="preserve"> </v>
      </c>
      <c r="SU55" s="212" t="str">
        <f>IF(SQ55=0," ",VLOOKUP(SQ55,PROTOKOL!$A:$E,5,FALSE))</f>
        <v xml:space="preserve"> </v>
      </c>
      <c r="SV55" s="176" t="s">
        <v>142</v>
      </c>
      <c r="SW55" s="177" t="str">
        <f t="shared" si="139"/>
        <v xml:space="preserve"> </v>
      </c>
      <c r="SX55" s="217" t="str">
        <f>IF(SZ55=0," ",VLOOKUP(SZ55,PROTOKOL!$A:$F,6,FALSE))</f>
        <v xml:space="preserve"> </v>
      </c>
      <c r="SY55" s="43"/>
      <c r="SZ55" s="43"/>
      <c r="TA55" s="43"/>
      <c r="TB55" s="91" t="str">
        <f>IF(SZ55=0," ",(VLOOKUP(SZ55,PROTOKOL!$A$1:$E$29,2,FALSE))*TA55)</f>
        <v xml:space="preserve"> </v>
      </c>
      <c r="TC55" s="175" t="str">
        <f t="shared" si="47"/>
        <v xml:space="preserve"> </v>
      </c>
      <c r="TD55" s="176" t="str">
        <f>IF(SZ55=0," ",VLOOKUP(SZ55,PROTOKOL!$A:$E,5,FALSE))</f>
        <v xml:space="preserve"> </v>
      </c>
      <c r="TE55" s="212" t="str">
        <f t="shared" si="200"/>
        <v xml:space="preserve"> </v>
      </c>
      <c r="TF55" s="176">
        <f t="shared" si="141"/>
        <v>0</v>
      </c>
      <c r="TG55" s="177" t="str">
        <f t="shared" si="142"/>
        <v xml:space="preserve"> </v>
      </c>
      <c r="TI55" s="173">
        <v>11</v>
      </c>
      <c r="TJ55" s="230"/>
      <c r="TK55" s="174" t="str">
        <f>IF(TM55=0," ",VLOOKUP(TM55,PROTOKOL!$A:$F,6,FALSE))</f>
        <v xml:space="preserve"> </v>
      </c>
      <c r="TL55" s="43"/>
      <c r="TM55" s="43"/>
      <c r="TN55" s="43"/>
      <c r="TO55" s="42" t="str">
        <f>IF(TM55=0," ",(VLOOKUP(TM55,PROTOKOL!$A$1:$E$29,2,FALSE))*TN55)</f>
        <v xml:space="preserve"> </v>
      </c>
      <c r="TP55" s="175" t="str">
        <f t="shared" si="48"/>
        <v xml:space="preserve"> </v>
      </c>
      <c r="TQ55" s="212" t="str">
        <f>IF(TM55=0," ",VLOOKUP(TM55,PROTOKOL!$A:$E,5,FALSE))</f>
        <v xml:space="preserve"> </v>
      </c>
      <c r="TR55" s="176" t="s">
        <v>142</v>
      </c>
      <c r="TS55" s="177" t="str">
        <f t="shared" si="143"/>
        <v xml:space="preserve"> </v>
      </c>
      <c r="TT55" s="217" t="str">
        <f>IF(TV55=0," ",VLOOKUP(TV55,PROTOKOL!$A:$F,6,FALSE))</f>
        <v xml:space="preserve"> </v>
      </c>
      <c r="TU55" s="43"/>
      <c r="TV55" s="43"/>
      <c r="TW55" s="43"/>
      <c r="TX55" s="91" t="str">
        <f>IF(TV55=0," ",(VLOOKUP(TV55,PROTOKOL!$A$1:$E$29,2,FALSE))*TW55)</f>
        <v xml:space="preserve"> </v>
      </c>
      <c r="TY55" s="175" t="str">
        <f t="shared" si="49"/>
        <v xml:space="preserve"> </v>
      </c>
      <c r="TZ55" s="176" t="str">
        <f>IF(TV55=0," ",VLOOKUP(TV55,PROTOKOL!$A:$E,5,FALSE))</f>
        <v xml:space="preserve"> </v>
      </c>
      <c r="UA55" s="212" t="str">
        <f t="shared" si="201"/>
        <v xml:space="preserve"> </v>
      </c>
      <c r="UB55" s="176">
        <f t="shared" si="145"/>
        <v>0</v>
      </c>
      <c r="UC55" s="177" t="str">
        <f t="shared" si="146"/>
        <v xml:space="preserve"> </v>
      </c>
      <c r="UE55" s="173">
        <v>11</v>
      </c>
      <c r="UF55" s="230"/>
      <c r="UG55" s="174" t="str">
        <f>IF(UI55=0," ",VLOOKUP(UI55,PROTOKOL!$A:$F,6,FALSE))</f>
        <v xml:space="preserve"> </v>
      </c>
      <c r="UH55" s="43"/>
      <c r="UI55" s="43"/>
      <c r="UJ55" s="43"/>
      <c r="UK55" s="42" t="str">
        <f>IF(UI55=0," ",(VLOOKUP(UI55,PROTOKOL!$A$1:$E$29,2,FALSE))*UJ55)</f>
        <v xml:space="preserve"> </v>
      </c>
      <c r="UL55" s="175" t="str">
        <f t="shared" si="50"/>
        <v xml:space="preserve"> </v>
      </c>
      <c r="UM55" s="212" t="str">
        <f>IF(UI55=0," ",VLOOKUP(UI55,PROTOKOL!$A:$E,5,FALSE))</f>
        <v xml:space="preserve"> </v>
      </c>
      <c r="UN55" s="176" t="s">
        <v>142</v>
      </c>
      <c r="UO55" s="177" t="str">
        <f t="shared" si="147"/>
        <v xml:space="preserve"> </v>
      </c>
      <c r="UP55" s="217" t="str">
        <f>IF(UR55=0," ",VLOOKUP(UR55,PROTOKOL!$A:$F,6,FALSE))</f>
        <v xml:space="preserve"> </v>
      </c>
      <c r="UQ55" s="43"/>
      <c r="UR55" s="43"/>
      <c r="US55" s="43"/>
      <c r="UT55" s="91" t="str">
        <f>IF(UR55=0," ",(VLOOKUP(UR55,PROTOKOL!$A$1:$E$29,2,FALSE))*US55)</f>
        <v xml:space="preserve"> </v>
      </c>
      <c r="UU55" s="175" t="str">
        <f t="shared" si="51"/>
        <v xml:space="preserve"> </v>
      </c>
      <c r="UV55" s="176" t="str">
        <f>IF(UR55=0," ",VLOOKUP(UR55,PROTOKOL!$A:$E,5,FALSE))</f>
        <v xml:space="preserve"> </v>
      </c>
      <c r="UW55" s="212" t="str">
        <f t="shared" si="202"/>
        <v xml:space="preserve"> </v>
      </c>
      <c r="UX55" s="176">
        <f t="shared" si="149"/>
        <v>0</v>
      </c>
      <c r="UY55" s="177" t="str">
        <f t="shared" si="150"/>
        <v xml:space="preserve"> </v>
      </c>
      <c r="VA55" s="173">
        <v>11</v>
      </c>
      <c r="VB55" s="230"/>
      <c r="VC55" s="174" t="str">
        <f>IF(VE55=0," ",VLOOKUP(VE55,PROTOKOL!$A:$F,6,FALSE))</f>
        <v xml:space="preserve"> </v>
      </c>
      <c r="VD55" s="43"/>
      <c r="VE55" s="43"/>
      <c r="VF55" s="43"/>
      <c r="VG55" s="42" t="str">
        <f>IF(VE55=0," ",(VLOOKUP(VE55,PROTOKOL!$A$1:$E$29,2,FALSE))*VF55)</f>
        <v xml:space="preserve"> </v>
      </c>
      <c r="VH55" s="175" t="str">
        <f t="shared" si="52"/>
        <v xml:space="preserve"> </v>
      </c>
      <c r="VI55" s="212" t="str">
        <f>IF(VE55=0," ",VLOOKUP(VE55,PROTOKOL!$A:$E,5,FALSE))</f>
        <v xml:space="preserve"> </v>
      </c>
      <c r="VJ55" s="176" t="s">
        <v>142</v>
      </c>
      <c r="VK55" s="177" t="str">
        <f t="shared" si="151"/>
        <v xml:space="preserve"> </v>
      </c>
      <c r="VL55" s="217" t="str">
        <f>IF(VN55=0," ",VLOOKUP(VN55,PROTOKOL!$A:$F,6,FALSE))</f>
        <v xml:space="preserve"> </v>
      </c>
      <c r="VM55" s="43"/>
      <c r="VN55" s="43"/>
      <c r="VO55" s="43"/>
      <c r="VP55" s="91" t="str">
        <f>IF(VN55=0," ",(VLOOKUP(VN55,PROTOKOL!$A$1:$E$29,2,FALSE))*VO55)</f>
        <v xml:space="preserve"> </v>
      </c>
      <c r="VQ55" s="175" t="str">
        <f t="shared" si="53"/>
        <v xml:space="preserve"> </v>
      </c>
      <c r="VR55" s="176" t="str">
        <f>IF(VN55=0," ",VLOOKUP(VN55,PROTOKOL!$A:$E,5,FALSE))</f>
        <v xml:space="preserve"> </v>
      </c>
      <c r="VS55" s="212" t="str">
        <f t="shared" si="203"/>
        <v xml:space="preserve"> </v>
      </c>
      <c r="VT55" s="176">
        <f t="shared" si="153"/>
        <v>0</v>
      </c>
      <c r="VU55" s="177" t="str">
        <f t="shared" si="154"/>
        <v xml:space="preserve"> </v>
      </c>
      <c r="VW55" s="173">
        <v>11</v>
      </c>
      <c r="VX55" s="230"/>
      <c r="VY55" s="174" t="str">
        <f>IF(WA55=0," ",VLOOKUP(WA55,PROTOKOL!$A:$F,6,FALSE))</f>
        <v xml:space="preserve"> </v>
      </c>
      <c r="VZ55" s="43"/>
      <c r="WA55" s="43"/>
      <c r="WB55" s="43"/>
      <c r="WC55" s="42" t="str">
        <f>IF(WA55=0," ",(VLOOKUP(WA55,PROTOKOL!$A$1:$E$29,2,FALSE))*WB55)</f>
        <v xml:space="preserve"> </v>
      </c>
      <c r="WD55" s="175" t="str">
        <f t="shared" si="54"/>
        <v xml:space="preserve"> </v>
      </c>
      <c r="WE55" s="212" t="str">
        <f>IF(WA55=0," ",VLOOKUP(WA55,PROTOKOL!$A:$E,5,FALSE))</f>
        <v xml:space="preserve"> </v>
      </c>
      <c r="WF55" s="176" t="s">
        <v>142</v>
      </c>
      <c r="WG55" s="177" t="str">
        <f t="shared" si="155"/>
        <v xml:space="preserve"> </v>
      </c>
      <c r="WH55" s="217" t="str">
        <f>IF(WJ55=0," ",VLOOKUP(WJ55,PROTOKOL!$A:$F,6,FALSE))</f>
        <v xml:space="preserve"> </v>
      </c>
      <c r="WI55" s="43"/>
      <c r="WJ55" s="43"/>
      <c r="WK55" s="43"/>
      <c r="WL55" s="91" t="str">
        <f>IF(WJ55=0," ",(VLOOKUP(WJ55,PROTOKOL!$A$1:$E$29,2,FALSE))*WK55)</f>
        <v xml:space="preserve"> </v>
      </c>
      <c r="WM55" s="175" t="str">
        <f t="shared" si="55"/>
        <v xml:space="preserve"> </v>
      </c>
      <c r="WN55" s="176" t="str">
        <f>IF(WJ55=0," ",VLOOKUP(WJ55,PROTOKOL!$A:$E,5,FALSE))</f>
        <v xml:space="preserve"> </v>
      </c>
      <c r="WO55" s="212" t="str">
        <f t="shared" si="204"/>
        <v xml:space="preserve"> </v>
      </c>
      <c r="WP55" s="176">
        <f t="shared" si="157"/>
        <v>0</v>
      </c>
      <c r="WQ55" s="177" t="str">
        <f t="shared" si="158"/>
        <v xml:space="preserve"> </v>
      </c>
      <c r="WS55" s="173">
        <v>11</v>
      </c>
      <c r="WT55" s="230"/>
      <c r="WU55" s="174" t="str">
        <f>IF(WW55=0," ",VLOOKUP(WW55,PROTOKOL!$A:$F,6,FALSE))</f>
        <v xml:space="preserve"> </v>
      </c>
      <c r="WV55" s="43"/>
      <c r="WW55" s="43"/>
      <c r="WX55" s="43"/>
      <c r="WY55" s="42" t="str">
        <f>IF(WW55=0," ",(VLOOKUP(WW55,PROTOKOL!$A$1:$E$29,2,FALSE))*WX55)</f>
        <v xml:space="preserve"> </v>
      </c>
      <c r="WZ55" s="175" t="str">
        <f t="shared" si="56"/>
        <v xml:space="preserve"> </v>
      </c>
      <c r="XA55" s="212" t="str">
        <f>IF(WW55=0," ",VLOOKUP(WW55,PROTOKOL!$A:$E,5,FALSE))</f>
        <v xml:space="preserve"> </v>
      </c>
      <c r="XB55" s="176" t="s">
        <v>142</v>
      </c>
      <c r="XC55" s="177" t="str">
        <f t="shared" si="159"/>
        <v xml:space="preserve"> </v>
      </c>
      <c r="XD55" s="217" t="str">
        <f>IF(XF55=0," ",VLOOKUP(XF55,PROTOKOL!$A:$F,6,FALSE))</f>
        <v xml:space="preserve"> </v>
      </c>
      <c r="XE55" s="43"/>
      <c r="XF55" s="43"/>
      <c r="XG55" s="43"/>
      <c r="XH55" s="91" t="str">
        <f>IF(XF55=0," ",(VLOOKUP(XF55,PROTOKOL!$A$1:$E$29,2,FALSE))*XG55)</f>
        <v xml:space="preserve"> </v>
      </c>
      <c r="XI55" s="175" t="str">
        <f t="shared" si="57"/>
        <v xml:space="preserve"> </v>
      </c>
      <c r="XJ55" s="176" t="str">
        <f>IF(XF55=0," ",VLOOKUP(XF55,PROTOKOL!$A:$E,5,FALSE))</f>
        <v xml:space="preserve"> </v>
      </c>
      <c r="XK55" s="212" t="str">
        <f t="shared" si="205"/>
        <v xml:space="preserve"> </v>
      </c>
      <c r="XL55" s="176">
        <f t="shared" si="161"/>
        <v>0</v>
      </c>
      <c r="XM55" s="177" t="str">
        <f t="shared" si="162"/>
        <v xml:space="preserve"> </v>
      </c>
      <c r="XO55" s="173">
        <v>11</v>
      </c>
      <c r="XP55" s="230"/>
      <c r="XQ55" s="174" t="str">
        <f>IF(XS55=0," ",VLOOKUP(XS55,PROTOKOL!$A:$F,6,FALSE))</f>
        <v xml:space="preserve"> </v>
      </c>
      <c r="XR55" s="43"/>
      <c r="XS55" s="43"/>
      <c r="XT55" s="43"/>
      <c r="XU55" s="42" t="str">
        <f>IF(XS55=0," ",(VLOOKUP(XS55,PROTOKOL!$A$1:$E$29,2,FALSE))*XT55)</f>
        <v xml:space="preserve"> </v>
      </c>
      <c r="XV55" s="175" t="str">
        <f t="shared" si="58"/>
        <v xml:space="preserve"> </v>
      </c>
      <c r="XW55" s="212" t="str">
        <f>IF(XS55=0," ",VLOOKUP(XS55,PROTOKOL!$A:$E,5,FALSE))</f>
        <v xml:space="preserve"> </v>
      </c>
      <c r="XX55" s="176" t="s">
        <v>142</v>
      </c>
      <c r="XY55" s="177" t="str">
        <f t="shared" si="163"/>
        <v xml:space="preserve"> </v>
      </c>
      <c r="XZ55" s="217" t="str">
        <f>IF(YB55=0," ",VLOOKUP(YB55,PROTOKOL!$A:$F,6,FALSE))</f>
        <v xml:space="preserve"> </v>
      </c>
      <c r="YA55" s="43"/>
      <c r="YB55" s="43"/>
      <c r="YC55" s="43"/>
      <c r="YD55" s="91" t="str">
        <f>IF(YB55=0," ",(VLOOKUP(YB55,PROTOKOL!$A$1:$E$29,2,FALSE))*YC55)</f>
        <v xml:space="preserve"> </v>
      </c>
      <c r="YE55" s="175" t="str">
        <f t="shared" si="59"/>
        <v xml:space="preserve"> </v>
      </c>
      <c r="YF55" s="176" t="str">
        <f>IF(YB55=0," ",VLOOKUP(YB55,PROTOKOL!$A:$E,5,FALSE))</f>
        <v xml:space="preserve"> </v>
      </c>
      <c r="YG55" s="212" t="str">
        <f t="shared" si="206"/>
        <v xml:space="preserve"> </v>
      </c>
      <c r="YH55" s="176">
        <f t="shared" si="165"/>
        <v>0</v>
      </c>
      <c r="YI55" s="177" t="str">
        <f t="shared" si="166"/>
        <v xml:space="preserve"> </v>
      </c>
    </row>
    <row r="56" spans="1:659" ht="13.8">
      <c r="A56" s="173">
        <v>12</v>
      </c>
      <c r="B56" s="231">
        <v>12</v>
      </c>
      <c r="C56" s="174" t="str">
        <f>IF(E56=0," ",VLOOKUP(E56,PROTOKOL!$A:$F,6,FALSE))</f>
        <v>ÜRÜN KONTROL</v>
      </c>
      <c r="D56" s="43">
        <v>1</v>
      </c>
      <c r="E56" s="43">
        <v>20</v>
      </c>
      <c r="F56" s="43">
        <v>7.5</v>
      </c>
      <c r="G56" s="42">
        <f>IF(E56=0," ",(VLOOKUP(E56,PROTOKOL!$A$1:$E$29,2,FALSE))*F56)</f>
        <v>0</v>
      </c>
      <c r="H56" s="175">
        <f t="shared" si="0"/>
        <v>1</v>
      </c>
      <c r="I56" s="212" t="e">
        <f>IF(E56=0," ",VLOOKUP(E56,PROTOKOL!$A:$E,5,FALSE))</f>
        <v>#DIV/0!</v>
      </c>
      <c r="J56" s="176" t="s">
        <v>142</v>
      </c>
      <c r="K56" s="177" t="e">
        <f>IF(E56=0," ",(I56*H56))/7.5*7.5</f>
        <v>#DIV/0!</v>
      </c>
      <c r="L56" s="217" t="str">
        <f>IF(N56=0," ",VLOOKUP(N56,PROTOKOL!$A:$F,6,FALSE))</f>
        <v xml:space="preserve"> </v>
      </c>
      <c r="M56" s="43"/>
      <c r="N56" s="43"/>
      <c r="O56" s="43"/>
      <c r="P56" s="91" t="str">
        <f>IF(N56=0," ",(VLOOKUP(N56,PROTOKOL!$A$1:$E$29,2,FALSE))*O56)</f>
        <v xml:space="preserve"> </v>
      </c>
      <c r="Q56" s="175" t="str">
        <f t="shared" si="1"/>
        <v xml:space="preserve"> </v>
      </c>
      <c r="R56" s="176" t="str">
        <f>IF(N56=0," ",VLOOKUP(N56,PROTOKOL!$A:$E,5,FALSE))</f>
        <v xml:space="preserve"> </v>
      </c>
      <c r="S56" s="212" t="str">
        <f t="shared" si="61"/>
        <v xml:space="preserve"> </v>
      </c>
      <c r="T56" s="176">
        <f t="shared" si="62"/>
        <v>0</v>
      </c>
      <c r="U56" s="177" t="str">
        <f t="shared" si="63"/>
        <v xml:space="preserve"> </v>
      </c>
      <c r="W56" s="173">
        <v>12</v>
      </c>
      <c r="X56" s="231">
        <v>12</v>
      </c>
      <c r="Y56" s="174" t="s">
        <v>36</v>
      </c>
      <c r="Z56" s="43"/>
      <c r="AA56" s="43"/>
      <c r="AB56" s="43"/>
      <c r="AC56" s="42" t="str">
        <f>IF(AA56=0," ",(VLOOKUP(AA56,PROTOKOL!$A$1:$E$29,2,FALSE))*AB56)</f>
        <v xml:space="preserve"> </v>
      </c>
      <c r="AD56" s="175" t="str">
        <f t="shared" si="2"/>
        <v xml:space="preserve"> </v>
      </c>
      <c r="AE56" s="212" t="str">
        <f>IF(AA56=0," ",VLOOKUP(AA56,PROTOKOL!$A:$E,5,FALSE))</f>
        <v xml:space="preserve"> </v>
      </c>
      <c r="AF56" s="176" t="s">
        <v>142</v>
      </c>
      <c r="AG56" s="177" t="str">
        <f t="shared" si="167"/>
        <v xml:space="preserve"> </v>
      </c>
      <c r="AH56" s="217" t="str">
        <f>IF(AJ56=0," ",VLOOKUP(AJ56,PROTOKOL!$A:$F,6,FALSE))</f>
        <v xml:space="preserve"> </v>
      </c>
      <c r="AI56" s="43"/>
      <c r="AJ56" s="43"/>
      <c r="AK56" s="43"/>
      <c r="AL56" s="91" t="str">
        <f>IF(AJ56=0," ",(VLOOKUP(AJ56,PROTOKOL!$A$1:$E$29,2,FALSE))*AK56)</f>
        <v xml:space="preserve"> </v>
      </c>
      <c r="AM56" s="175" t="str">
        <f t="shared" si="3"/>
        <v xml:space="preserve"> </v>
      </c>
      <c r="AN56" s="176" t="str">
        <f>IF(AJ56=0," ",VLOOKUP(AJ56,PROTOKOL!$A:$E,5,FALSE))</f>
        <v xml:space="preserve"> </v>
      </c>
      <c r="AO56" s="212" t="str">
        <f t="shared" si="180"/>
        <v xml:space="preserve"> </v>
      </c>
      <c r="AP56" s="176">
        <f t="shared" si="65"/>
        <v>0</v>
      </c>
      <c r="AQ56" s="177" t="str">
        <f t="shared" si="66"/>
        <v xml:space="preserve"> </v>
      </c>
      <c r="AS56" s="173">
        <v>12</v>
      </c>
      <c r="AT56" s="231">
        <v>12</v>
      </c>
      <c r="AU56" s="174" t="s">
        <v>36</v>
      </c>
      <c r="AV56" s="43"/>
      <c r="AW56" s="43"/>
      <c r="AX56" s="43"/>
      <c r="AY56" s="42" t="str">
        <f>IF(AW56=0," ",(VLOOKUP(AW56,PROTOKOL!$A$1:$E$29,2,FALSE))*AX56)</f>
        <v xml:space="preserve"> </v>
      </c>
      <c r="AZ56" s="175" t="str">
        <f t="shared" si="4"/>
        <v xml:space="preserve"> </v>
      </c>
      <c r="BA56" s="212" t="str">
        <f>IF(AW56=0," ",VLOOKUP(AW56,PROTOKOL!$A:$E,5,FALSE))</f>
        <v xml:space="preserve"> </v>
      </c>
      <c r="BB56" s="176" t="s">
        <v>142</v>
      </c>
      <c r="BC56" s="177" t="str">
        <f t="shared" si="168"/>
        <v xml:space="preserve"> </v>
      </c>
      <c r="BD56" s="217" t="str">
        <f>IF(BF56=0," ",VLOOKUP(BF56,PROTOKOL!$A:$F,6,FALSE))</f>
        <v xml:space="preserve"> </v>
      </c>
      <c r="BE56" s="43"/>
      <c r="BF56" s="43"/>
      <c r="BG56" s="43"/>
      <c r="BH56" s="91" t="str">
        <f>IF(BF56=0," ",(VLOOKUP(BF56,PROTOKOL!$A$1:$E$29,2,FALSE))*BG56)</f>
        <v xml:space="preserve"> </v>
      </c>
      <c r="BI56" s="175" t="str">
        <f t="shared" si="5"/>
        <v xml:space="preserve"> </v>
      </c>
      <c r="BJ56" s="176" t="str">
        <f>IF(BF56=0," ",VLOOKUP(BF56,PROTOKOL!$A:$E,5,FALSE))</f>
        <v xml:space="preserve"> </v>
      </c>
      <c r="BK56" s="212" t="str">
        <f t="shared" si="181"/>
        <v xml:space="preserve"> </v>
      </c>
      <c r="BL56" s="176">
        <f t="shared" si="67"/>
        <v>0</v>
      </c>
      <c r="BM56" s="177" t="str">
        <f t="shared" si="68"/>
        <v xml:space="preserve"> </v>
      </c>
      <c r="BO56" s="173">
        <v>12</v>
      </c>
      <c r="BP56" s="231">
        <v>12</v>
      </c>
      <c r="BQ56" s="174" t="str">
        <f>IF(BS56=0," ",VLOOKUP(BS56,PROTOKOL!$A:$F,6,FALSE))</f>
        <v>VAKUM TEST</v>
      </c>
      <c r="BR56" s="43">
        <v>180</v>
      </c>
      <c r="BS56" s="43">
        <v>4</v>
      </c>
      <c r="BT56" s="43">
        <v>6</v>
      </c>
      <c r="BU56" s="42">
        <f>IF(BS56=0," ",(VLOOKUP(BS56,PROTOKOL!$A$1:$E$29,2,FALSE))*BT56)</f>
        <v>120</v>
      </c>
      <c r="BV56" s="175">
        <f t="shared" si="6"/>
        <v>60</v>
      </c>
      <c r="BW56" s="212">
        <f>IF(BS56=0," ",VLOOKUP(BS56,PROTOKOL!$A:$E,5,FALSE))</f>
        <v>0.44947554687499996</v>
      </c>
      <c r="BX56" s="176" t="s">
        <v>142</v>
      </c>
      <c r="BY56" s="177">
        <f t="shared" si="170"/>
        <v>26.968532812499998</v>
      </c>
      <c r="BZ56" s="217" t="str">
        <f>IF(CB56=0," ",VLOOKUP(CB56,PROTOKOL!$A:$F,6,FALSE))</f>
        <v>VAKUM TEST</v>
      </c>
      <c r="CA56" s="43">
        <v>77</v>
      </c>
      <c r="CB56" s="43">
        <v>4</v>
      </c>
      <c r="CC56" s="43">
        <v>2.5</v>
      </c>
      <c r="CD56" s="91">
        <f>IF(CB56=0," ",(VLOOKUP(CB56,PROTOKOL!$A$1:$E$29,2,FALSE))*CC56)</f>
        <v>50</v>
      </c>
      <c r="CE56" s="175">
        <f t="shared" si="7"/>
        <v>27</v>
      </c>
      <c r="CF56" s="176">
        <f>IF(CB56=0," ",VLOOKUP(CB56,PROTOKOL!$A:$E,5,FALSE))</f>
        <v>0.44947554687499996</v>
      </c>
      <c r="CG56" s="212">
        <f t="shared" si="207"/>
        <v>12.135839765624999</v>
      </c>
      <c r="CH56" s="176">
        <f t="shared" si="70"/>
        <v>5</v>
      </c>
      <c r="CI56" s="177">
        <f t="shared" si="71"/>
        <v>24.271679531249998</v>
      </c>
      <c r="CK56" s="173">
        <v>12</v>
      </c>
      <c r="CL56" s="231">
        <v>12</v>
      </c>
      <c r="CM56" s="174" t="str">
        <f>IF(CO56=0," ",VLOOKUP(CO56,PROTOKOL!$A:$F,6,FALSE))</f>
        <v>WNZL. YERD.KLZ. TAŞLAMA</v>
      </c>
      <c r="CN56" s="43">
        <v>100</v>
      </c>
      <c r="CO56" s="43">
        <v>2</v>
      </c>
      <c r="CP56" s="43">
        <v>4</v>
      </c>
      <c r="CQ56" s="42">
        <f>IF(CO56=0," ",(VLOOKUP(CO56,PROTOKOL!$A$1:$E$29,2,FALSE))*CP56)</f>
        <v>66.13333333333334</v>
      </c>
      <c r="CR56" s="175">
        <f t="shared" si="8"/>
        <v>33.86666666666666</v>
      </c>
      <c r="CS56" s="212">
        <f>IF(CO56=0," ",VLOOKUP(CO56,PROTOKOL!$A:$E,5,FALSE))</f>
        <v>0.54481884469696984</v>
      </c>
      <c r="CT56" s="176" t="s">
        <v>142</v>
      </c>
      <c r="CU56" s="177">
        <f t="shared" si="171"/>
        <v>18.451198207070707</v>
      </c>
      <c r="CV56" s="217" t="str">
        <f>IF(CX56=0," ",VLOOKUP(CX56,PROTOKOL!$A:$F,6,FALSE))</f>
        <v>WNZL. YERD.KLZ. TAŞLAMA</v>
      </c>
      <c r="CW56" s="43">
        <v>65</v>
      </c>
      <c r="CX56" s="43">
        <v>2</v>
      </c>
      <c r="CY56" s="43">
        <v>2.5</v>
      </c>
      <c r="CZ56" s="91">
        <f>IF(CX56=0," ",(VLOOKUP(CX56,PROTOKOL!$A$1:$E$29,2,FALSE))*CY56)</f>
        <v>41.333333333333336</v>
      </c>
      <c r="DA56" s="175">
        <f t="shared" si="9"/>
        <v>23.666666666666664</v>
      </c>
      <c r="DB56" s="176">
        <f>IF(CX56=0," ",VLOOKUP(CX56,PROTOKOL!$A:$E,5,FALSE))</f>
        <v>0.54481884469696984</v>
      </c>
      <c r="DC56" s="212">
        <f t="shared" si="182"/>
        <v>12.894045991161619</v>
      </c>
      <c r="DD56" s="176">
        <f t="shared" si="73"/>
        <v>5</v>
      </c>
      <c r="DE56" s="177">
        <f t="shared" si="74"/>
        <v>25.788091982323238</v>
      </c>
      <c r="DG56" s="173">
        <v>12</v>
      </c>
      <c r="DH56" s="231">
        <v>12</v>
      </c>
      <c r="DI56" s="174" t="s">
        <v>36</v>
      </c>
      <c r="DJ56" s="43"/>
      <c r="DK56" s="43"/>
      <c r="DL56" s="43"/>
      <c r="DM56" s="42" t="str">
        <f>IF(DK56=0," ",(VLOOKUP(DK56,PROTOKOL!$A$1:$E$29,2,FALSE))*DL56)</f>
        <v xml:space="preserve"> </v>
      </c>
      <c r="DN56" s="175" t="str">
        <f t="shared" si="10"/>
        <v xml:space="preserve"> </v>
      </c>
      <c r="DO56" s="212" t="str">
        <f>IF(DK56=0," ",VLOOKUP(DK56,PROTOKOL!$A:$E,5,FALSE))</f>
        <v xml:space="preserve"> </v>
      </c>
      <c r="DP56" s="176" t="s">
        <v>142</v>
      </c>
      <c r="DQ56" s="177" t="str">
        <f t="shared" si="75"/>
        <v xml:space="preserve"> </v>
      </c>
      <c r="DR56" s="217" t="str">
        <f>IF(DT56=0," ",VLOOKUP(DT56,PROTOKOL!$A:$F,6,FALSE))</f>
        <v xml:space="preserve"> </v>
      </c>
      <c r="DS56" s="43"/>
      <c r="DT56" s="43"/>
      <c r="DU56" s="43"/>
      <c r="DV56" s="91" t="str">
        <f>IF(DT56=0," ",(VLOOKUP(DT56,PROTOKOL!$A$1:$E$29,2,FALSE))*DU56)</f>
        <v xml:space="preserve"> </v>
      </c>
      <c r="DW56" s="175" t="str">
        <f t="shared" si="11"/>
        <v xml:space="preserve"> </v>
      </c>
      <c r="DX56" s="176" t="str">
        <f>IF(DT56=0," ",VLOOKUP(DT56,PROTOKOL!$A:$E,5,FALSE))</f>
        <v xml:space="preserve"> </v>
      </c>
      <c r="DY56" s="212" t="str">
        <f t="shared" si="183"/>
        <v xml:space="preserve"> </v>
      </c>
      <c r="DZ56" s="176">
        <f t="shared" si="77"/>
        <v>0</v>
      </c>
      <c r="EA56" s="177" t="str">
        <f t="shared" si="78"/>
        <v xml:space="preserve"> </v>
      </c>
      <c r="EC56" s="173">
        <v>12</v>
      </c>
      <c r="ED56" s="231">
        <v>12</v>
      </c>
      <c r="EE56" s="174" t="str">
        <f>IF(EG56=0," ",VLOOKUP(EG56,PROTOKOL!$A:$F,6,FALSE))</f>
        <v>FORKLİFT OPERATÖRÜ</v>
      </c>
      <c r="EF56" s="43">
        <v>1</v>
      </c>
      <c r="EG56" s="43">
        <v>14</v>
      </c>
      <c r="EH56" s="43">
        <v>7.5</v>
      </c>
      <c r="EI56" s="42">
        <f>IF(EG56=0," ",(VLOOKUP(EG56,PROTOKOL!$A$1:$E$29,2,FALSE))*EH56)</f>
        <v>0</v>
      </c>
      <c r="EJ56" s="175">
        <f t="shared" si="12"/>
        <v>1</v>
      </c>
      <c r="EK56" s="212">
        <f>IF(EG56=0," ",VLOOKUP(EG56,PROTOKOL!$A:$E,5,FALSE))</f>
        <v>7.5</v>
      </c>
      <c r="EL56" s="176" t="s">
        <v>142</v>
      </c>
      <c r="EM56" s="177">
        <f>IF(EG56=0," ",(EK56*EJ56))/7.5*7.5</f>
        <v>7.5</v>
      </c>
      <c r="EN56" s="217" t="str">
        <f>IF(EP56=0," ",VLOOKUP(EP56,PROTOKOL!$A:$F,6,FALSE))</f>
        <v>ÜRÜN KONTROL</v>
      </c>
      <c r="EO56" s="43">
        <v>1</v>
      </c>
      <c r="EP56" s="43">
        <v>20</v>
      </c>
      <c r="EQ56" s="43">
        <v>2.5</v>
      </c>
      <c r="ER56" s="91">
        <f>IF(EP56=0," ",(VLOOKUP(EP56,PROTOKOL!$A$1:$E$29,2,FALSE))*EQ56)</f>
        <v>0</v>
      </c>
      <c r="ES56" s="175">
        <f t="shared" si="13"/>
        <v>1</v>
      </c>
      <c r="ET56" s="176" t="e">
        <f>IF(EP56=0," ",VLOOKUP(EP56,PROTOKOL!$A:$E,5,FALSE))</f>
        <v>#DIV/0!</v>
      </c>
      <c r="EU56" s="212" t="e">
        <f>IF(EP56=0," ",(ES56*ET56))/7.5*2.5</f>
        <v>#DIV/0!</v>
      </c>
      <c r="EV56" s="176">
        <f t="shared" si="81"/>
        <v>5</v>
      </c>
      <c r="EW56" s="177" t="e">
        <f t="shared" si="82"/>
        <v>#DIV/0!</v>
      </c>
      <c r="EY56" s="173">
        <v>12</v>
      </c>
      <c r="EZ56" s="231">
        <v>12</v>
      </c>
      <c r="FA56" s="174" t="s">
        <v>36</v>
      </c>
      <c r="FB56" s="43"/>
      <c r="FC56" s="43"/>
      <c r="FD56" s="43"/>
      <c r="FE56" s="42" t="str">
        <f>IF(FC56=0," ",(VLOOKUP(FC56,PROTOKOL!$A$1:$E$29,2,FALSE))*FD56)</f>
        <v xml:space="preserve"> </v>
      </c>
      <c r="FF56" s="175" t="str">
        <f t="shared" si="14"/>
        <v xml:space="preserve"> </v>
      </c>
      <c r="FG56" s="212" t="str">
        <f>IF(FC56=0," ",VLOOKUP(FC56,PROTOKOL!$A:$E,5,FALSE))</f>
        <v xml:space="preserve"> </v>
      </c>
      <c r="FH56" s="176" t="s">
        <v>142</v>
      </c>
      <c r="FI56" s="177" t="str">
        <f t="shared" si="83"/>
        <v xml:space="preserve"> </v>
      </c>
      <c r="FJ56" s="217" t="str">
        <f>IF(FL56=0," ",VLOOKUP(FL56,PROTOKOL!$A:$F,6,FALSE))</f>
        <v xml:space="preserve"> </v>
      </c>
      <c r="FK56" s="43"/>
      <c r="FL56" s="43"/>
      <c r="FM56" s="43"/>
      <c r="FN56" s="91" t="str">
        <f>IF(FL56=0," ",(VLOOKUP(FL56,PROTOKOL!$A$1:$E$29,2,FALSE))*FM56)</f>
        <v xml:space="preserve"> </v>
      </c>
      <c r="FO56" s="175" t="str">
        <f t="shared" si="15"/>
        <v xml:space="preserve"> </v>
      </c>
      <c r="FP56" s="176" t="str">
        <f>IF(FL56=0," ",VLOOKUP(FL56,PROTOKOL!$A:$E,5,FALSE))</f>
        <v xml:space="preserve"> </v>
      </c>
      <c r="FQ56" s="212" t="str">
        <f t="shared" si="185"/>
        <v xml:space="preserve"> </v>
      </c>
      <c r="FR56" s="176">
        <f t="shared" si="85"/>
        <v>0</v>
      </c>
      <c r="FS56" s="177" t="str">
        <f t="shared" si="86"/>
        <v xml:space="preserve"> </v>
      </c>
      <c r="FU56" s="173">
        <v>12</v>
      </c>
      <c r="FV56" s="231">
        <v>12</v>
      </c>
      <c r="FW56" s="174" t="str">
        <f>IF(FY56=0," ",VLOOKUP(FY56,PROTOKOL!$A:$F,6,FALSE))</f>
        <v>PERDE KESME SULU SİST.</v>
      </c>
      <c r="FX56" s="43">
        <v>151</v>
      </c>
      <c r="FY56" s="43">
        <v>8</v>
      </c>
      <c r="FZ56" s="43">
        <v>7.5</v>
      </c>
      <c r="GA56" s="42">
        <f>IF(FY56=0," ",(VLOOKUP(FY56,PROTOKOL!$A$1:$E$29,2,FALSE))*FZ56)</f>
        <v>98</v>
      </c>
      <c r="GB56" s="175">
        <f t="shared" si="16"/>
        <v>53</v>
      </c>
      <c r="GC56" s="212">
        <f>IF(FY56=0," ",VLOOKUP(FY56,PROTOKOL!$A:$E,5,FALSE))</f>
        <v>0.69150084134615386</v>
      </c>
      <c r="GD56" s="176" t="s">
        <v>142</v>
      </c>
      <c r="GE56" s="177">
        <f t="shared" si="87"/>
        <v>36.649544591346157</v>
      </c>
      <c r="GF56" s="217" t="str">
        <f>IF(GH56=0," ",VLOOKUP(GH56,PROTOKOL!$A:$F,6,FALSE))</f>
        <v>PERDE KESME SULU SİST.</v>
      </c>
      <c r="GG56" s="43">
        <v>50</v>
      </c>
      <c r="GH56" s="43">
        <v>8</v>
      </c>
      <c r="GI56" s="43">
        <v>2.5</v>
      </c>
      <c r="GJ56" s="91">
        <f>IF(GH56=0," ",(VLOOKUP(GH56,PROTOKOL!$A$1:$E$29,2,FALSE))*GI56)</f>
        <v>32.666666666666664</v>
      </c>
      <c r="GK56" s="175">
        <f t="shared" si="17"/>
        <v>17.333333333333336</v>
      </c>
      <c r="GL56" s="176">
        <f>IF(GH56=0," ",VLOOKUP(GH56,PROTOKOL!$A:$E,5,FALSE))</f>
        <v>0.69150084134615386</v>
      </c>
      <c r="GM56" s="212">
        <f t="shared" si="186"/>
        <v>11.986014583333334</v>
      </c>
      <c r="GN56" s="176">
        <f t="shared" si="89"/>
        <v>5</v>
      </c>
      <c r="GO56" s="177">
        <f t="shared" si="90"/>
        <v>23.972029166666672</v>
      </c>
      <c r="GQ56" s="173">
        <v>12</v>
      </c>
      <c r="GR56" s="231">
        <v>12</v>
      </c>
      <c r="GS56" s="174" t="s">
        <v>36</v>
      </c>
      <c r="GT56" s="43"/>
      <c r="GU56" s="43"/>
      <c r="GV56" s="43"/>
      <c r="GW56" s="42" t="str">
        <f>IF(GU56=0," ",(VLOOKUP(GU56,PROTOKOL!$A$1:$E$29,2,FALSE))*GV56)</f>
        <v xml:space="preserve"> </v>
      </c>
      <c r="GX56" s="175" t="str">
        <f t="shared" si="18"/>
        <v xml:space="preserve"> </v>
      </c>
      <c r="GY56" s="212" t="str">
        <f>IF(GU56=0," ",VLOOKUP(GU56,PROTOKOL!$A:$E,5,FALSE))</f>
        <v xml:space="preserve"> </v>
      </c>
      <c r="GZ56" s="176" t="s">
        <v>142</v>
      </c>
      <c r="HA56" s="177" t="str">
        <f t="shared" si="91"/>
        <v xml:space="preserve"> </v>
      </c>
      <c r="HB56" s="217" t="str">
        <f>IF(HD56=0," ",VLOOKUP(HD56,PROTOKOL!$A:$F,6,FALSE))</f>
        <v xml:space="preserve"> </v>
      </c>
      <c r="HC56" s="43"/>
      <c r="HD56" s="43"/>
      <c r="HE56" s="43"/>
      <c r="HF56" s="91" t="str">
        <f>IF(HD56=0," ",(VLOOKUP(HD56,PROTOKOL!$A$1:$E$29,2,FALSE))*HE56)</f>
        <v xml:space="preserve"> </v>
      </c>
      <c r="HG56" s="175" t="str">
        <f t="shared" si="19"/>
        <v xml:space="preserve"> </v>
      </c>
      <c r="HH56" s="176" t="str">
        <f>IF(HD56=0," ",VLOOKUP(HD56,PROTOKOL!$A:$E,5,FALSE))</f>
        <v xml:space="preserve"> </v>
      </c>
      <c r="HI56" s="212" t="str">
        <f t="shared" si="187"/>
        <v xml:space="preserve"> </v>
      </c>
      <c r="HJ56" s="176">
        <f t="shared" si="92"/>
        <v>0</v>
      </c>
      <c r="HK56" s="177" t="str">
        <f t="shared" si="93"/>
        <v xml:space="preserve"> </v>
      </c>
      <c r="HM56" s="173">
        <v>12</v>
      </c>
      <c r="HN56" s="231">
        <v>12</v>
      </c>
      <c r="HO56" s="174" t="str">
        <f>IF(HQ56=0," ",VLOOKUP(HQ56,PROTOKOL!$A:$F,6,FALSE))</f>
        <v>PANTOGRAF KLOZET  PİSUAR  TAŞLAMA</v>
      </c>
      <c r="HP56" s="43">
        <v>105</v>
      </c>
      <c r="HQ56" s="43">
        <v>10</v>
      </c>
      <c r="HR56" s="43">
        <v>7.5</v>
      </c>
      <c r="HS56" s="42">
        <f>IF(HQ56=0," ",(VLOOKUP(HQ56,PROTOKOL!$A$1:$E$29,2,FALSE))*HR56)</f>
        <v>65</v>
      </c>
      <c r="HT56" s="175">
        <f t="shared" si="20"/>
        <v>40</v>
      </c>
      <c r="HU56" s="212">
        <f>IF(HQ56=0," ",VLOOKUP(HQ56,PROTOKOL!$A:$E,5,FALSE))</f>
        <v>1.0273726785714283</v>
      </c>
      <c r="HV56" s="176" t="s">
        <v>142</v>
      </c>
      <c r="HW56" s="177">
        <f t="shared" si="94"/>
        <v>41.094907142857132</v>
      </c>
      <c r="HX56" s="217" t="str">
        <f>IF(HZ56=0," ",VLOOKUP(HZ56,PROTOKOL!$A:$F,6,FALSE))</f>
        <v>PANTOGRAF KLOZET  PİSUAR  TAŞLAMA</v>
      </c>
      <c r="HY56" s="43">
        <v>42</v>
      </c>
      <c r="HZ56" s="43">
        <v>10</v>
      </c>
      <c r="IA56" s="43">
        <v>2.5</v>
      </c>
      <c r="IB56" s="91">
        <f>IF(HZ56=0," ",(VLOOKUP(HZ56,PROTOKOL!$A$1:$E$29,2,FALSE))*IA56)</f>
        <v>21.666666666666664</v>
      </c>
      <c r="IC56" s="175">
        <f t="shared" si="21"/>
        <v>20.333333333333336</v>
      </c>
      <c r="ID56" s="176">
        <f>IF(HZ56=0," ",VLOOKUP(HZ56,PROTOKOL!$A:$E,5,FALSE))</f>
        <v>1.0273726785714283</v>
      </c>
      <c r="IE56" s="212">
        <f t="shared" si="208"/>
        <v>20.889911130952378</v>
      </c>
      <c r="IF56" s="176">
        <f t="shared" si="96"/>
        <v>5</v>
      </c>
      <c r="IG56" s="177">
        <f t="shared" si="97"/>
        <v>41.779822261904755</v>
      </c>
      <c r="II56" s="173">
        <v>12</v>
      </c>
      <c r="IJ56" s="231">
        <v>12</v>
      </c>
      <c r="IK56" s="174" t="str">
        <f>IF(IM56=0," ",VLOOKUP(IM56,PROTOKOL!$A:$F,6,FALSE))</f>
        <v>VİTRA CLEAN</v>
      </c>
      <c r="IL56" s="43">
        <v>90</v>
      </c>
      <c r="IM56" s="43">
        <v>13</v>
      </c>
      <c r="IN56" s="43">
        <v>7.5</v>
      </c>
      <c r="IO56" s="42">
        <f>IF(IM56=0," ",(VLOOKUP(IM56,PROTOKOL!$A$1:$E$29,2,FALSE))*IN56)</f>
        <v>59</v>
      </c>
      <c r="IP56" s="175">
        <f t="shared" si="22"/>
        <v>31</v>
      </c>
      <c r="IQ56" s="212">
        <f>IF(IM56=0," ",VLOOKUP(IM56,PROTOKOL!$A:$E,5,FALSE))</f>
        <v>1.1599368951612903</v>
      </c>
      <c r="IR56" s="176" t="s">
        <v>142</v>
      </c>
      <c r="IS56" s="177">
        <f t="shared" si="98"/>
        <v>35.958043750000002</v>
      </c>
      <c r="IT56" s="217" t="str">
        <f>IF(IV56=0," ",VLOOKUP(IV56,PROTOKOL!$A:$F,6,FALSE))</f>
        <v>VİTRA CLEAN</v>
      </c>
      <c r="IU56" s="43">
        <v>30</v>
      </c>
      <c r="IV56" s="43">
        <v>13</v>
      </c>
      <c r="IW56" s="43">
        <v>2.5</v>
      </c>
      <c r="IX56" s="91">
        <f>IF(IV56=0," ",(VLOOKUP(IV56,PROTOKOL!$A$1:$E$29,2,FALSE))*IW56)</f>
        <v>19.666666666666664</v>
      </c>
      <c r="IY56" s="175">
        <f t="shared" si="23"/>
        <v>10.333333333333336</v>
      </c>
      <c r="IZ56" s="176">
        <f>IF(IV56=0," ",VLOOKUP(IV56,PROTOKOL!$A:$E,5,FALSE))</f>
        <v>1.1599368951612903</v>
      </c>
      <c r="JA56" s="212">
        <f t="shared" si="188"/>
        <v>11.986014583333336</v>
      </c>
      <c r="JB56" s="176">
        <f t="shared" si="100"/>
        <v>5</v>
      </c>
      <c r="JC56" s="177">
        <f t="shared" si="101"/>
        <v>23.972029166666672</v>
      </c>
      <c r="JE56" s="173">
        <v>12</v>
      </c>
      <c r="JF56" s="231">
        <v>12</v>
      </c>
      <c r="JG56" s="174" t="str">
        <f>IF(JI56=0," ",VLOOKUP(JI56,PROTOKOL!$A:$F,6,FALSE))</f>
        <v>WNZL. LAV. VE DUV. ASMA KLZ</v>
      </c>
      <c r="JH56" s="43">
        <v>220</v>
      </c>
      <c r="JI56" s="43">
        <v>1</v>
      </c>
      <c r="JJ56" s="43">
        <v>7.5</v>
      </c>
      <c r="JK56" s="42">
        <f>IF(JI56=0," ",(VLOOKUP(JI56,PROTOKOL!$A$1:$E$29,2,FALSE))*JJ56)</f>
        <v>144</v>
      </c>
      <c r="JL56" s="175">
        <f t="shared" si="24"/>
        <v>76</v>
      </c>
      <c r="JM56" s="212">
        <f>IF(JI56=0," ",VLOOKUP(JI56,PROTOKOL!$A:$E,5,FALSE))</f>
        <v>0.4731321546052632</v>
      </c>
      <c r="JN56" s="176" t="s">
        <v>142</v>
      </c>
      <c r="JO56" s="177">
        <f t="shared" si="102"/>
        <v>35.958043750000002</v>
      </c>
      <c r="JP56" s="217" t="str">
        <f>IF(JR56=0," ",VLOOKUP(JR56,PROTOKOL!$A:$F,6,FALSE))</f>
        <v>VAKUM TEST</v>
      </c>
      <c r="JQ56" s="43">
        <v>77</v>
      </c>
      <c r="JR56" s="43">
        <v>4</v>
      </c>
      <c r="JS56" s="43">
        <v>2.5</v>
      </c>
      <c r="JT56" s="91">
        <f>IF(JR56=0," ",(VLOOKUP(JR56,PROTOKOL!$A$1:$E$29,2,FALSE))*JS56)</f>
        <v>50</v>
      </c>
      <c r="JU56" s="175">
        <f t="shared" si="25"/>
        <v>27</v>
      </c>
      <c r="JV56" s="176">
        <f>IF(JR56=0," ",VLOOKUP(JR56,PROTOKOL!$A:$E,5,FALSE))</f>
        <v>0.44947554687499996</v>
      </c>
      <c r="JW56" s="212">
        <f t="shared" si="189"/>
        <v>12.135839765624999</v>
      </c>
      <c r="JX56" s="176">
        <f t="shared" si="104"/>
        <v>5</v>
      </c>
      <c r="JY56" s="177">
        <f t="shared" si="105"/>
        <v>24.271679531249998</v>
      </c>
      <c r="KA56" s="173">
        <v>12</v>
      </c>
      <c r="KB56" s="231">
        <v>12</v>
      </c>
      <c r="KC56" s="174" t="s">
        <v>36</v>
      </c>
      <c r="KD56" s="43"/>
      <c r="KE56" s="43"/>
      <c r="KF56" s="43"/>
      <c r="KG56" s="42" t="str">
        <f>IF(KE56=0," ",(VLOOKUP(KE56,PROTOKOL!$A$1:$E$29,2,FALSE))*KF56)</f>
        <v xml:space="preserve"> </v>
      </c>
      <c r="KH56" s="175" t="str">
        <f t="shared" si="26"/>
        <v xml:space="preserve"> </v>
      </c>
      <c r="KI56" s="212" t="str">
        <f>IF(KE56=0," ",VLOOKUP(KE56,PROTOKOL!$A:$E,5,FALSE))</f>
        <v xml:space="preserve"> </v>
      </c>
      <c r="KJ56" s="176" t="s">
        <v>142</v>
      </c>
      <c r="KK56" s="177" t="str">
        <f t="shared" si="173"/>
        <v xml:space="preserve"> </v>
      </c>
      <c r="KL56" s="217" t="str">
        <f>IF(KN56=0," ",VLOOKUP(KN56,PROTOKOL!$A:$F,6,FALSE))</f>
        <v xml:space="preserve"> </v>
      </c>
      <c r="KM56" s="43"/>
      <c r="KN56" s="43"/>
      <c r="KO56" s="43"/>
      <c r="KP56" s="91" t="str">
        <f>IF(KN56=0," ",(VLOOKUP(KN56,PROTOKOL!$A$1:$E$29,2,FALSE))*KO56)</f>
        <v xml:space="preserve"> </v>
      </c>
      <c r="KQ56" s="175" t="str">
        <f t="shared" si="27"/>
        <v xml:space="preserve"> </v>
      </c>
      <c r="KR56" s="176" t="str">
        <f>IF(KN56=0," ",VLOOKUP(KN56,PROTOKOL!$A:$E,5,FALSE))</f>
        <v xml:space="preserve"> </v>
      </c>
      <c r="KS56" s="212" t="str">
        <f t="shared" si="190"/>
        <v xml:space="preserve"> </v>
      </c>
      <c r="KT56" s="176">
        <f t="shared" si="106"/>
        <v>0</v>
      </c>
      <c r="KU56" s="177" t="str">
        <f t="shared" si="107"/>
        <v xml:space="preserve"> </v>
      </c>
      <c r="KW56" s="173">
        <v>12</v>
      </c>
      <c r="KX56" s="231">
        <v>12</v>
      </c>
      <c r="KY56" s="174" t="str">
        <f>IF(LA56=0," ",VLOOKUP(LA56,PROTOKOL!$A:$F,6,FALSE))</f>
        <v>SIZDIRMAZLIK TAMİR</v>
      </c>
      <c r="KZ56" s="43">
        <v>121</v>
      </c>
      <c r="LA56" s="43">
        <v>12</v>
      </c>
      <c r="LB56" s="43">
        <v>7.5</v>
      </c>
      <c r="LC56" s="42">
        <f>IF(LA56=0," ",(VLOOKUP(LA56,PROTOKOL!$A$1:$E$29,2,FALSE))*LB56)</f>
        <v>78</v>
      </c>
      <c r="LD56" s="175">
        <f t="shared" si="28"/>
        <v>43</v>
      </c>
      <c r="LE56" s="212">
        <f>IF(LA56=0," ",VLOOKUP(LA56,PROTOKOL!$A:$E,5,FALSE))</f>
        <v>0.8561438988095238</v>
      </c>
      <c r="LF56" s="176" t="s">
        <v>142</v>
      </c>
      <c r="LG56" s="177">
        <f t="shared" si="108"/>
        <v>36.814187648809522</v>
      </c>
      <c r="LH56" s="217" t="str">
        <f>IF(LJ56=0," ",VLOOKUP(LJ56,PROTOKOL!$A:$F,6,FALSE))</f>
        <v>SIZDIRMAZLIK TAMİR</v>
      </c>
      <c r="LI56" s="43">
        <v>40</v>
      </c>
      <c r="LJ56" s="43">
        <v>12</v>
      </c>
      <c r="LK56" s="43">
        <v>2.5</v>
      </c>
      <c r="LL56" s="91">
        <f>IF(LJ56=0," ",(VLOOKUP(LJ56,PROTOKOL!$A$1:$E$29,2,FALSE))*LK56)</f>
        <v>26</v>
      </c>
      <c r="LM56" s="175">
        <f t="shared" si="29"/>
        <v>14</v>
      </c>
      <c r="LN56" s="176">
        <f>IF(LJ56=0," ",VLOOKUP(LJ56,PROTOKOL!$A:$E,5,FALSE))</f>
        <v>0.8561438988095238</v>
      </c>
      <c r="LO56" s="212">
        <f t="shared" si="191"/>
        <v>11.986014583333333</v>
      </c>
      <c r="LP56" s="176">
        <f t="shared" si="110"/>
        <v>5</v>
      </c>
      <c r="LQ56" s="177">
        <f t="shared" si="111"/>
        <v>23.972029166666665</v>
      </c>
      <c r="LS56" s="173">
        <v>12</v>
      </c>
      <c r="LT56" s="231">
        <v>12</v>
      </c>
      <c r="LU56" s="174" t="s">
        <v>36</v>
      </c>
      <c r="LV56" s="43"/>
      <c r="LW56" s="43"/>
      <c r="LX56" s="43"/>
      <c r="LY56" s="42" t="str">
        <f>IF(LW56=0," ",(VLOOKUP(LW56,PROTOKOL!$A$1:$E$29,2,FALSE))*LX56)</f>
        <v xml:space="preserve"> </v>
      </c>
      <c r="LZ56" s="175" t="str">
        <f t="shared" si="30"/>
        <v xml:space="preserve"> </v>
      </c>
      <c r="MA56" s="212" t="str">
        <f>IF(LW56=0," ",VLOOKUP(LW56,PROTOKOL!$A:$E,5,FALSE))</f>
        <v xml:space="preserve"> </v>
      </c>
      <c r="MB56" s="176" t="s">
        <v>142</v>
      </c>
      <c r="MC56" s="177" t="str">
        <f t="shared" si="175"/>
        <v xml:space="preserve"> </v>
      </c>
      <c r="MD56" s="217" t="str">
        <f>IF(MF56=0," ",VLOOKUP(MF56,PROTOKOL!$A:$F,6,FALSE))</f>
        <v xml:space="preserve"> </v>
      </c>
      <c r="ME56" s="43"/>
      <c r="MF56" s="43"/>
      <c r="MG56" s="43"/>
      <c r="MH56" s="91" t="str">
        <f>IF(MF56=0," ",(VLOOKUP(MF56,PROTOKOL!$A$1:$E$29,2,FALSE))*MG56)</f>
        <v xml:space="preserve"> </v>
      </c>
      <c r="MI56" s="175" t="str">
        <f t="shared" si="31"/>
        <v xml:space="preserve"> </v>
      </c>
      <c r="MJ56" s="176" t="str">
        <f>IF(MF56=0," ",VLOOKUP(MF56,PROTOKOL!$A:$E,5,FALSE))</f>
        <v xml:space="preserve"> </v>
      </c>
      <c r="MK56" s="212" t="str">
        <f t="shared" si="192"/>
        <v xml:space="preserve"> </v>
      </c>
      <c r="ML56" s="176">
        <f t="shared" si="113"/>
        <v>0</v>
      </c>
      <c r="MM56" s="177" t="str">
        <f t="shared" si="114"/>
        <v xml:space="preserve"> </v>
      </c>
      <c r="MO56" s="173">
        <v>12</v>
      </c>
      <c r="MP56" s="231">
        <v>12</v>
      </c>
      <c r="MQ56" s="174" t="str">
        <f>IF(MS56=0," ",VLOOKUP(MS56,PROTOKOL!$A:$F,6,FALSE))</f>
        <v>TAH.BORU MONTAJ</v>
      </c>
      <c r="MR56" s="43">
        <v>150</v>
      </c>
      <c r="MS56" s="43">
        <v>3</v>
      </c>
      <c r="MT56" s="43">
        <v>7.5</v>
      </c>
      <c r="MU56" s="42">
        <f>IF(MS56=0," ",(VLOOKUP(MS56,PROTOKOL!$A$1:$E$29,2,FALSE))*MT56)</f>
        <v>98</v>
      </c>
      <c r="MV56" s="175">
        <f t="shared" si="32"/>
        <v>52</v>
      </c>
      <c r="MW56" s="212">
        <f>IF(MS56=0," ",VLOOKUP(MS56,PROTOKOL!$A:$E,5,FALSE))</f>
        <v>0.69150084134615386</v>
      </c>
      <c r="MX56" s="176" t="s">
        <v>142</v>
      </c>
      <c r="MY56" s="177">
        <f t="shared" si="115"/>
        <v>35.958043750000002</v>
      </c>
      <c r="MZ56" s="217" t="str">
        <f>IF(NB56=0," ",VLOOKUP(NB56,PROTOKOL!$A:$F,6,FALSE))</f>
        <v>TAH.BORU MONTAJ</v>
      </c>
      <c r="NA56" s="43">
        <v>40</v>
      </c>
      <c r="NB56" s="43">
        <v>3</v>
      </c>
      <c r="NC56" s="43">
        <v>2.5</v>
      </c>
      <c r="ND56" s="91">
        <f>IF(NB56=0," ",(VLOOKUP(NB56,PROTOKOL!$A$1:$E$29,2,FALSE))*NC56)</f>
        <v>32.666666666666664</v>
      </c>
      <c r="NE56" s="175">
        <f t="shared" si="33"/>
        <v>7.3333333333333357</v>
      </c>
      <c r="NF56" s="176">
        <f>IF(NB56=0," ",VLOOKUP(NB56,PROTOKOL!$A:$E,5,FALSE))</f>
        <v>0.69150084134615386</v>
      </c>
      <c r="NG56" s="212">
        <f t="shared" si="193"/>
        <v>5.0710061698717963</v>
      </c>
      <c r="NH56" s="176">
        <f t="shared" si="117"/>
        <v>5</v>
      </c>
      <c r="NI56" s="177">
        <f t="shared" si="118"/>
        <v>10.142012339743594</v>
      </c>
      <c r="NK56" s="173">
        <v>12</v>
      </c>
      <c r="NL56" s="231">
        <v>12</v>
      </c>
      <c r="NM56" s="174" t="s">
        <v>36</v>
      </c>
      <c r="NN56" s="43"/>
      <c r="NO56" s="43"/>
      <c r="NP56" s="43"/>
      <c r="NQ56" s="42" t="str">
        <f>IF(NO56=0," ",(VLOOKUP(NO56,PROTOKOL!$A$1:$E$29,2,FALSE))*NP56)</f>
        <v xml:space="preserve"> </v>
      </c>
      <c r="NR56" s="175" t="str">
        <f t="shared" si="34"/>
        <v xml:space="preserve"> </v>
      </c>
      <c r="NS56" s="212" t="str">
        <f>IF(NO56=0," ",VLOOKUP(NO56,PROTOKOL!$A:$E,5,FALSE))</f>
        <v xml:space="preserve"> </v>
      </c>
      <c r="NT56" s="176" t="s">
        <v>142</v>
      </c>
      <c r="NU56" s="177" t="str">
        <f t="shared" si="119"/>
        <v xml:space="preserve"> </v>
      </c>
      <c r="NV56" s="217" t="str">
        <f>IF(NX56=0," ",VLOOKUP(NX56,PROTOKOL!$A:$F,6,FALSE))</f>
        <v xml:space="preserve"> </v>
      </c>
      <c r="NW56" s="43"/>
      <c r="NX56" s="43"/>
      <c r="NY56" s="43"/>
      <c r="NZ56" s="91" t="str">
        <f>IF(NX56=0," ",(VLOOKUP(NX56,PROTOKOL!$A$1:$E$29,2,FALSE))*NY56)</f>
        <v xml:space="preserve"> </v>
      </c>
      <c r="OA56" s="175" t="str">
        <f t="shared" si="35"/>
        <v xml:space="preserve"> </v>
      </c>
      <c r="OB56" s="176" t="str">
        <f>IF(NX56=0," ",VLOOKUP(NX56,PROTOKOL!$A:$E,5,FALSE))</f>
        <v xml:space="preserve"> </v>
      </c>
      <c r="OC56" s="212" t="str">
        <f t="shared" si="194"/>
        <v xml:space="preserve"> </v>
      </c>
      <c r="OD56" s="176">
        <f t="shared" si="120"/>
        <v>0</v>
      </c>
      <c r="OE56" s="177" t="str">
        <f t="shared" si="121"/>
        <v xml:space="preserve"> </v>
      </c>
      <c r="OG56" s="173">
        <v>12</v>
      </c>
      <c r="OH56" s="231">
        <v>12</v>
      </c>
      <c r="OI56" s="174" t="str">
        <f>IF(OK56=0," ",VLOOKUP(OK56,PROTOKOL!$A:$F,6,FALSE))</f>
        <v>VAKUM TEST</v>
      </c>
      <c r="OJ56" s="43">
        <v>195</v>
      </c>
      <c r="OK56" s="43">
        <v>4</v>
      </c>
      <c r="OL56" s="43">
        <v>6.5</v>
      </c>
      <c r="OM56" s="42">
        <f>IF(OK56=0," ",(VLOOKUP(OK56,PROTOKOL!$A$1:$E$29,2,FALSE))*OL56)</f>
        <v>130</v>
      </c>
      <c r="ON56" s="175">
        <f t="shared" si="36"/>
        <v>65</v>
      </c>
      <c r="OO56" s="212">
        <f>IF(OK56=0," ",VLOOKUP(OK56,PROTOKOL!$A:$E,5,FALSE))</f>
        <v>0.44947554687499996</v>
      </c>
      <c r="OP56" s="176" t="s">
        <v>142</v>
      </c>
      <c r="OQ56" s="177">
        <f t="shared" si="177"/>
        <v>29.215910546874998</v>
      </c>
      <c r="OR56" s="217" t="str">
        <f>IF(OT56=0," ",VLOOKUP(OT56,PROTOKOL!$A:$F,6,FALSE))</f>
        <v>VAKUM TEST</v>
      </c>
      <c r="OS56" s="43">
        <v>75</v>
      </c>
      <c r="OT56" s="43">
        <v>4</v>
      </c>
      <c r="OU56" s="43">
        <v>2.5</v>
      </c>
      <c r="OV56" s="91">
        <f>IF(OT56=0," ",(VLOOKUP(OT56,PROTOKOL!$A$1:$E$29,2,FALSE))*OU56)</f>
        <v>50</v>
      </c>
      <c r="OW56" s="175">
        <f t="shared" si="37"/>
        <v>25</v>
      </c>
      <c r="OX56" s="176">
        <f>IF(OT56=0," ",VLOOKUP(OT56,PROTOKOL!$A:$E,5,FALSE))</f>
        <v>0.44947554687499996</v>
      </c>
      <c r="OY56" s="212">
        <f t="shared" si="195"/>
        <v>11.236888671874999</v>
      </c>
      <c r="OZ56" s="176">
        <f t="shared" si="123"/>
        <v>5</v>
      </c>
      <c r="PA56" s="177">
        <f t="shared" si="124"/>
        <v>22.473777343749997</v>
      </c>
      <c r="PC56" s="173">
        <v>12</v>
      </c>
      <c r="PD56" s="231">
        <v>12</v>
      </c>
      <c r="PE56" s="174" t="s">
        <v>36</v>
      </c>
      <c r="PF56" s="43"/>
      <c r="PG56" s="43"/>
      <c r="PH56" s="43"/>
      <c r="PI56" s="42" t="str">
        <f>IF(PG56=0," ",(VLOOKUP(PG56,PROTOKOL!$A$1:$E$29,2,FALSE))*PH56)</f>
        <v xml:space="preserve"> </v>
      </c>
      <c r="PJ56" s="175" t="str">
        <f t="shared" si="38"/>
        <v xml:space="preserve"> </v>
      </c>
      <c r="PK56" s="212" t="str">
        <f>IF(PG56=0," ",VLOOKUP(PG56,PROTOKOL!$A:$E,5,FALSE))</f>
        <v xml:space="preserve"> </v>
      </c>
      <c r="PL56" s="176" t="s">
        <v>142</v>
      </c>
      <c r="PM56" s="177" t="str">
        <f t="shared" si="178"/>
        <v xml:space="preserve"> </v>
      </c>
      <c r="PN56" s="217" t="str">
        <f>IF(PP56=0," ",VLOOKUP(PP56,PROTOKOL!$A:$F,6,FALSE))</f>
        <v xml:space="preserve"> </v>
      </c>
      <c r="PO56" s="43"/>
      <c r="PP56" s="43"/>
      <c r="PQ56" s="43"/>
      <c r="PR56" s="91" t="str">
        <f>IF(PP56=0," ",(VLOOKUP(PP56,PROTOKOL!$A$1:$E$29,2,FALSE))*PQ56)</f>
        <v xml:space="preserve"> </v>
      </c>
      <c r="PS56" s="175" t="str">
        <f t="shared" si="39"/>
        <v xml:space="preserve"> </v>
      </c>
      <c r="PT56" s="176" t="str">
        <f>IF(PP56=0," ",VLOOKUP(PP56,PROTOKOL!$A:$E,5,FALSE))</f>
        <v xml:space="preserve"> </v>
      </c>
      <c r="PU56" s="212" t="str">
        <f t="shared" si="196"/>
        <v xml:space="preserve"> </v>
      </c>
      <c r="PV56" s="176">
        <f t="shared" si="126"/>
        <v>0</v>
      </c>
      <c r="PW56" s="177" t="str">
        <f t="shared" si="127"/>
        <v xml:space="preserve"> </v>
      </c>
      <c r="PY56" s="173">
        <v>12</v>
      </c>
      <c r="PZ56" s="231">
        <v>12</v>
      </c>
      <c r="QA56" s="174" t="s">
        <v>36</v>
      </c>
      <c r="QB56" s="43"/>
      <c r="QC56" s="43"/>
      <c r="QD56" s="43"/>
      <c r="QE56" s="42" t="str">
        <f>IF(QC56=0," ",(VLOOKUP(QC56,PROTOKOL!$A$1:$E$29,2,FALSE))*QD56)</f>
        <v xml:space="preserve"> </v>
      </c>
      <c r="QF56" s="175" t="str">
        <f t="shared" si="40"/>
        <v xml:space="preserve"> </v>
      </c>
      <c r="QG56" s="212" t="str">
        <f>IF(QC56=0," ",VLOOKUP(QC56,PROTOKOL!$A:$E,5,FALSE))</f>
        <v xml:space="preserve"> </v>
      </c>
      <c r="QH56" s="176" t="s">
        <v>142</v>
      </c>
      <c r="QI56" s="177" t="str">
        <f t="shared" si="128"/>
        <v xml:space="preserve"> </v>
      </c>
      <c r="QJ56" s="217" t="str">
        <f>IF(QL56=0," ",VLOOKUP(QL56,PROTOKOL!$A:$F,6,FALSE))</f>
        <v xml:space="preserve"> </v>
      </c>
      <c r="QK56" s="43"/>
      <c r="QL56" s="43"/>
      <c r="QM56" s="43"/>
      <c r="QN56" s="91" t="str">
        <f>IF(QL56=0," ",(VLOOKUP(QL56,PROTOKOL!$A$1:$E$29,2,FALSE))*QM56)</f>
        <v xml:space="preserve"> </v>
      </c>
      <c r="QO56" s="175" t="str">
        <f t="shared" si="41"/>
        <v xml:space="preserve"> </v>
      </c>
      <c r="QP56" s="176" t="str">
        <f>IF(QL56=0," ",VLOOKUP(QL56,PROTOKOL!$A:$E,5,FALSE))</f>
        <v xml:space="preserve"> </v>
      </c>
      <c r="QQ56" s="212" t="str">
        <f t="shared" si="197"/>
        <v xml:space="preserve"> </v>
      </c>
      <c r="QR56" s="176">
        <f t="shared" si="130"/>
        <v>0</v>
      </c>
      <c r="QS56" s="177" t="str">
        <f t="shared" si="131"/>
        <v xml:space="preserve"> </v>
      </c>
      <c r="QU56" s="173">
        <v>12</v>
      </c>
      <c r="QV56" s="231">
        <v>12</v>
      </c>
      <c r="QW56" s="174" t="s">
        <v>143</v>
      </c>
      <c r="QX56" s="43"/>
      <c r="QY56" s="43"/>
      <c r="QZ56" s="43"/>
      <c r="RA56" s="42" t="str">
        <f>IF(QY56=0," ",(VLOOKUP(QY56,PROTOKOL!$A$1:$E$29,2,FALSE))*QZ56)</f>
        <v xml:space="preserve"> </v>
      </c>
      <c r="RB56" s="175" t="str">
        <f t="shared" si="42"/>
        <v xml:space="preserve"> </v>
      </c>
      <c r="RC56" s="212" t="str">
        <f>IF(QY56=0," ",VLOOKUP(QY56,PROTOKOL!$A:$E,5,FALSE))</f>
        <v xml:space="preserve"> </v>
      </c>
      <c r="RD56" s="176" t="s">
        <v>142</v>
      </c>
      <c r="RE56" s="177" t="str">
        <f t="shared" si="132"/>
        <v xml:space="preserve"> </v>
      </c>
      <c r="RF56" s="217" t="str">
        <f>IF(RH56=0," ",VLOOKUP(RH56,PROTOKOL!$A:$F,6,FALSE))</f>
        <v xml:space="preserve"> </v>
      </c>
      <c r="RG56" s="43"/>
      <c r="RH56" s="43"/>
      <c r="RI56" s="43"/>
      <c r="RJ56" s="91" t="str">
        <f>IF(RH56=0," ",(VLOOKUP(RH56,PROTOKOL!$A$1:$E$29,2,FALSE))*RI56)</f>
        <v xml:space="preserve"> </v>
      </c>
      <c r="RK56" s="175" t="str">
        <f t="shared" si="43"/>
        <v xml:space="preserve"> </v>
      </c>
      <c r="RL56" s="176" t="str">
        <f>IF(RH56=0," ",VLOOKUP(RH56,PROTOKOL!$A:$E,5,FALSE))</f>
        <v xml:space="preserve"> </v>
      </c>
      <c r="RM56" s="212" t="str">
        <f t="shared" si="198"/>
        <v xml:space="preserve"> </v>
      </c>
      <c r="RN56" s="176">
        <f t="shared" si="134"/>
        <v>0</v>
      </c>
      <c r="RO56" s="177" t="str">
        <f t="shared" si="135"/>
        <v xml:space="preserve"> </v>
      </c>
      <c r="RQ56" s="173">
        <v>12</v>
      </c>
      <c r="RR56" s="231">
        <v>12</v>
      </c>
      <c r="RS56" s="174" t="s">
        <v>36</v>
      </c>
      <c r="RT56" s="43"/>
      <c r="RU56" s="43"/>
      <c r="RV56" s="43"/>
      <c r="RW56" s="42" t="str">
        <f>IF(RU56=0," ",(VLOOKUP(RU56,PROTOKOL!$A$1:$E$29,2,FALSE))*RV56)</f>
        <v xml:space="preserve"> </v>
      </c>
      <c r="RX56" s="175" t="str">
        <f t="shared" si="44"/>
        <v xml:space="preserve"> </v>
      </c>
      <c r="RY56" s="212" t="str">
        <f>IF(RU56=0," ",VLOOKUP(RU56,PROTOKOL!$A:$E,5,FALSE))</f>
        <v xml:space="preserve"> </v>
      </c>
      <c r="RZ56" s="176" t="s">
        <v>142</v>
      </c>
      <c r="SA56" s="177" t="str">
        <f t="shared" si="179"/>
        <v xml:space="preserve"> </v>
      </c>
      <c r="SB56" s="217" t="str">
        <f>IF(SD56=0," ",VLOOKUP(SD56,PROTOKOL!$A:$F,6,FALSE))</f>
        <v xml:space="preserve"> </v>
      </c>
      <c r="SC56" s="43"/>
      <c r="SD56" s="43"/>
      <c r="SE56" s="43"/>
      <c r="SF56" s="91" t="str">
        <f>IF(SD56=0," ",(VLOOKUP(SD56,PROTOKOL!$A$1:$E$29,2,FALSE))*SE56)</f>
        <v xml:space="preserve"> </v>
      </c>
      <c r="SG56" s="175" t="str">
        <f t="shared" si="45"/>
        <v xml:space="preserve"> </v>
      </c>
      <c r="SH56" s="176" t="str">
        <f>IF(SD56=0," ",VLOOKUP(SD56,PROTOKOL!$A:$E,5,FALSE))</f>
        <v xml:space="preserve"> </v>
      </c>
      <c r="SI56" s="212" t="str">
        <f t="shared" si="199"/>
        <v xml:space="preserve"> </v>
      </c>
      <c r="SJ56" s="176">
        <f t="shared" si="137"/>
        <v>0</v>
      </c>
      <c r="SK56" s="177" t="str">
        <f t="shared" si="138"/>
        <v xml:space="preserve"> </v>
      </c>
      <c r="SM56" s="173">
        <v>12</v>
      </c>
      <c r="SN56" s="231">
        <v>12</v>
      </c>
      <c r="SO56" s="174" t="str">
        <f>IF(SQ56=0," ",VLOOKUP(SQ56,PROTOKOL!$A:$F,6,FALSE))</f>
        <v>VAKUM TEST</v>
      </c>
      <c r="SP56" s="43">
        <v>205</v>
      </c>
      <c r="SQ56" s="43">
        <v>4</v>
      </c>
      <c r="SR56" s="43">
        <v>6.5</v>
      </c>
      <c r="SS56" s="42">
        <f>IF(SQ56=0," ",(VLOOKUP(SQ56,PROTOKOL!$A$1:$E$29,2,FALSE))*SR56)</f>
        <v>130</v>
      </c>
      <c r="ST56" s="175">
        <f t="shared" si="46"/>
        <v>75</v>
      </c>
      <c r="SU56" s="212">
        <f>IF(SQ56=0," ",VLOOKUP(SQ56,PROTOKOL!$A:$E,5,FALSE))</f>
        <v>0.44947554687499996</v>
      </c>
      <c r="SV56" s="176" t="s">
        <v>142</v>
      </c>
      <c r="SW56" s="177">
        <f t="shared" si="139"/>
        <v>33.710666015624994</v>
      </c>
      <c r="SX56" s="217" t="str">
        <f>IF(SZ56=0," ",VLOOKUP(SZ56,PROTOKOL!$A:$F,6,FALSE))</f>
        <v>VAKUM TEST</v>
      </c>
      <c r="SY56" s="43">
        <v>75</v>
      </c>
      <c r="SZ56" s="43">
        <v>4</v>
      </c>
      <c r="TA56" s="43">
        <v>2.5</v>
      </c>
      <c r="TB56" s="91">
        <f>IF(SZ56=0," ",(VLOOKUP(SZ56,PROTOKOL!$A$1:$E$29,2,FALSE))*TA56)</f>
        <v>50</v>
      </c>
      <c r="TC56" s="175">
        <f t="shared" si="47"/>
        <v>25</v>
      </c>
      <c r="TD56" s="176">
        <f>IF(SZ56=0," ",VLOOKUP(SZ56,PROTOKOL!$A:$E,5,FALSE))</f>
        <v>0.44947554687499996</v>
      </c>
      <c r="TE56" s="212">
        <f t="shared" si="200"/>
        <v>11.236888671874999</v>
      </c>
      <c r="TF56" s="176">
        <f t="shared" si="141"/>
        <v>5</v>
      </c>
      <c r="TG56" s="177">
        <f t="shared" si="142"/>
        <v>22.473777343749997</v>
      </c>
      <c r="TI56" s="173">
        <v>12</v>
      </c>
      <c r="TJ56" s="231">
        <v>12</v>
      </c>
      <c r="TK56" s="174" t="s">
        <v>143</v>
      </c>
      <c r="TL56" s="43"/>
      <c r="TM56" s="43"/>
      <c r="TN56" s="43"/>
      <c r="TO56" s="42" t="str">
        <f>IF(TM56=0," ",(VLOOKUP(TM56,PROTOKOL!$A$1:$E$29,2,FALSE))*TN56)</f>
        <v xml:space="preserve"> </v>
      </c>
      <c r="TP56" s="175" t="str">
        <f t="shared" si="48"/>
        <v xml:space="preserve"> </v>
      </c>
      <c r="TQ56" s="212" t="str">
        <f>IF(TM56=0," ",VLOOKUP(TM56,PROTOKOL!$A:$E,5,FALSE))</f>
        <v xml:space="preserve"> </v>
      </c>
      <c r="TR56" s="176" t="s">
        <v>142</v>
      </c>
      <c r="TS56" s="177" t="str">
        <f t="shared" si="143"/>
        <v xml:space="preserve"> </v>
      </c>
      <c r="TT56" s="217" t="str">
        <f>IF(TV56=0," ",VLOOKUP(TV56,PROTOKOL!$A:$F,6,FALSE))</f>
        <v xml:space="preserve"> </v>
      </c>
      <c r="TU56" s="43"/>
      <c r="TV56" s="43"/>
      <c r="TW56" s="43"/>
      <c r="TX56" s="91" t="str">
        <f>IF(TV56=0," ",(VLOOKUP(TV56,PROTOKOL!$A$1:$E$29,2,FALSE))*TW56)</f>
        <v xml:space="preserve"> </v>
      </c>
      <c r="TY56" s="175" t="str">
        <f t="shared" si="49"/>
        <v xml:space="preserve"> </v>
      </c>
      <c r="TZ56" s="176" t="str">
        <f>IF(TV56=0," ",VLOOKUP(TV56,PROTOKOL!$A:$E,5,FALSE))</f>
        <v xml:space="preserve"> </v>
      </c>
      <c r="UA56" s="212" t="str">
        <f t="shared" si="201"/>
        <v xml:space="preserve"> </v>
      </c>
      <c r="UB56" s="176">
        <f t="shared" si="145"/>
        <v>0</v>
      </c>
      <c r="UC56" s="177" t="str">
        <f t="shared" si="146"/>
        <v xml:space="preserve"> </v>
      </c>
      <c r="UE56" s="173">
        <v>12</v>
      </c>
      <c r="UF56" s="231">
        <v>12</v>
      </c>
      <c r="UG56" s="174" t="s">
        <v>36</v>
      </c>
      <c r="UH56" s="43"/>
      <c r="UI56" s="43"/>
      <c r="UJ56" s="43"/>
      <c r="UK56" s="42" t="str">
        <f>IF(UI56=0," ",(VLOOKUP(UI56,PROTOKOL!$A$1:$E$29,2,FALSE))*UJ56)</f>
        <v xml:space="preserve"> </v>
      </c>
      <c r="UL56" s="175" t="str">
        <f t="shared" si="50"/>
        <v xml:space="preserve"> </v>
      </c>
      <c r="UM56" s="212" t="str">
        <f>IF(UI56=0," ",VLOOKUP(UI56,PROTOKOL!$A:$E,5,FALSE))</f>
        <v xml:space="preserve"> </v>
      </c>
      <c r="UN56" s="176" t="s">
        <v>142</v>
      </c>
      <c r="UO56" s="177" t="str">
        <f t="shared" si="147"/>
        <v xml:space="preserve"> </v>
      </c>
      <c r="UP56" s="217" t="str">
        <f>IF(UR56=0," ",VLOOKUP(UR56,PROTOKOL!$A:$F,6,FALSE))</f>
        <v xml:space="preserve"> </v>
      </c>
      <c r="UQ56" s="43"/>
      <c r="UR56" s="43"/>
      <c r="US56" s="43"/>
      <c r="UT56" s="91" t="str">
        <f>IF(UR56=0," ",(VLOOKUP(UR56,PROTOKOL!$A$1:$E$29,2,FALSE))*US56)</f>
        <v xml:space="preserve"> </v>
      </c>
      <c r="UU56" s="175" t="str">
        <f t="shared" si="51"/>
        <v xml:space="preserve"> </v>
      </c>
      <c r="UV56" s="176" t="str">
        <f>IF(UR56=0," ",VLOOKUP(UR56,PROTOKOL!$A:$E,5,FALSE))</f>
        <v xml:space="preserve"> </v>
      </c>
      <c r="UW56" s="212" t="str">
        <f t="shared" si="202"/>
        <v xml:space="preserve"> </v>
      </c>
      <c r="UX56" s="176">
        <f t="shared" si="149"/>
        <v>0</v>
      </c>
      <c r="UY56" s="177" t="str">
        <f t="shared" si="150"/>
        <v xml:space="preserve"> </v>
      </c>
      <c r="VA56" s="173">
        <v>12</v>
      </c>
      <c r="VB56" s="231">
        <v>12</v>
      </c>
      <c r="VC56" s="174" t="s">
        <v>36</v>
      </c>
      <c r="VD56" s="43"/>
      <c r="VE56" s="43"/>
      <c r="VF56" s="43"/>
      <c r="VG56" s="42" t="str">
        <f>IF(VE56=0," ",(VLOOKUP(VE56,PROTOKOL!$A$1:$E$29,2,FALSE))*VF56)</f>
        <v xml:space="preserve"> </v>
      </c>
      <c r="VH56" s="175" t="str">
        <f t="shared" si="52"/>
        <v xml:space="preserve"> </v>
      </c>
      <c r="VI56" s="212" t="str">
        <f>IF(VE56=0," ",VLOOKUP(VE56,PROTOKOL!$A:$E,5,FALSE))</f>
        <v xml:space="preserve"> </v>
      </c>
      <c r="VJ56" s="176" t="s">
        <v>142</v>
      </c>
      <c r="VK56" s="177" t="str">
        <f t="shared" si="151"/>
        <v xml:space="preserve"> </v>
      </c>
      <c r="VL56" s="217" t="str">
        <f>IF(VN56=0," ",VLOOKUP(VN56,PROTOKOL!$A:$F,6,FALSE))</f>
        <v xml:space="preserve"> </v>
      </c>
      <c r="VM56" s="43"/>
      <c r="VN56" s="43"/>
      <c r="VO56" s="43"/>
      <c r="VP56" s="91" t="str">
        <f>IF(VN56=0," ",(VLOOKUP(VN56,PROTOKOL!$A$1:$E$29,2,FALSE))*VO56)</f>
        <v xml:space="preserve"> </v>
      </c>
      <c r="VQ56" s="175" t="str">
        <f t="shared" si="53"/>
        <v xml:space="preserve"> </v>
      </c>
      <c r="VR56" s="176" t="str">
        <f>IF(VN56=0," ",VLOOKUP(VN56,PROTOKOL!$A:$E,5,FALSE))</f>
        <v xml:space="preserve"> </v>
      </c>
      <c r="VS56" s="212" t="str">
        <f t="shared" si="203"/>
        <v xml:space="preserve"> </v>
      </c>
      <c r="VT56" s="176">
        <f t="shared" si="153"/>
        <v>0</v>
      </c>
      <c r="VU56" s="177" t="str">
        <f t="shared" si="154"/>
        <v xml:space="preserve"> </v>
      </c>
      <c r="VW56" s="173">
        <v>12</v>
      </c>
      <c r="VX56" s="231">
        <v>12</v>
      </c>
      <c r="VY56" s="174" t="str">
        <f>IF(WA56=0," ",VLOOKUP(WA56,PROTOKOL!$A:$F,6,FALSE))</f>
        <v>VAKUM TEST</v>
      </c>
      <c r="VZ56" s="43">
        <v>231</v>
      </c>
      <c r="WA56" s="43">
        <v>4</v>
      </c>
      <c r="WB56" s="43">
        <v>7.5</v>
      </c>
      <c r="WC56" s="42">
        <f>IF(WA56=0," ",(VLOOKUP(WA56,PROTOKOL!$A$1:$E$29,2,FALSE))*WB56)</f>
        <v>150</v>
      </c>
      <c r="WD56" s="175">
        <f t="shared" si="54"/>
        <v>81</v>
      </c>
      <c r="WE56" s="212">
        <f>IF(WA56=0," ",VLOOKUP(WA56,PROTOKOL!$A:$E,5,FALSE))</f>
        <v>0.44947554687499996</v>
      </c>
      <c r="WF56" s="176" t="s">
        <v>142</v>
      </c>
      <c r="WG56" s="177">
        <f t="shared" si="155"/>
        <v>36.407519296874995</v>
      </c>
      <c r="WH56" s="217" t="str">
        <f>IF(WJ56=0," ",VLOOKUP(WJ56,PROTOKOL!$A:$F,6,FALSE))</f>
        <v xml:space="preserve"> </v>
      </c>
      <c r="WI56" s="43"/>
      <c r="WJ56" s="43"/>
      <c r="WK56" s="43"/>
      <c r="WL56" s="91" t="str">
        <f>IF(WJ56=0," ",(VLOOKUP(WJ56,PROTOKOL!$A$1:$E$29,2,FALSE))*WK56)</f>
        <v xml:space="preserve"> </v>
      </c>
      <c r="WM56" s="175" t="str">
        <f t="shared" si="55"/>
        <v xml:space="preserve"> </v>
      </c>
      <c r="WN56" s="176" t="str">
        <f>IF(WJ56=0," ",VLOOKUP(WJ56,PROTOKOL!$A:$E,5,FALSE))</f>
        <v xml:space="preserve"> </v>
      </c>
      <c r="WO56" s="212" t="str">
        <f t="shared" si="204"/>
        <v xml:space="preserve"> </v>
      </c>
      <c r="WP56" s="176">
        <f t="shared" si="157"/>
        <v>0</v>
      </c>
      <c r="WQ56" s="177" t="str">
        <f t="shared" si="158"/>
        <v xml:space="preserve"> </v>
      </c>
      <c r="WS56" s="173">
        <v>12</v>
      </c>
      <c r="WT56" s="231">
        <v>12</v>
      </c>
      <c r="WU56" s="174" t="str">
        <f>IF(WW56=0," ",VLOOKUP(WW56,PROTOKOL!$A:$F,6,FALSE))</f>
        <v>PERDE KESME SULU SİST.</v>
      </c>
      <c r="WV56" s="43">
        <v>206</v>
      </c>
      <c r="WW56" s="43">
        <v>8</v>
      </c>
      <c r="WX56" s="43">
        <v>7.5</v>
      </c>
      <c r="WY56" s="42">
        <f>IF(WW56=0," ",(VLOOKUP(WW56,PROTOKOL!$A$1:$E$29,2,FALSE))*WX56)</f>
        <v>98</v>
      </c>
      <c r="WZ56" s="175">
        <f t="shared" si="56"/>
        <v>108</v>
      </c>
      <c r="XA56" s="212">
        <f>IF(WW56=0," ",VLOOKUP(WW56,PROTOKOL!$A:$E,5,FALSE))</f>
        <v>0.69150084134615386</v>
      </c>
      <c r="XB56" s="176" t="s">
        <v>142</v>
      </c>
      <c r="XC56" s="177">
        <f t="shared" si="159"/>
        <v>74.682090865384623</v>
      </c>
      <c r="XD56" s="217" t="str">
        <f>IF(XF56=0," ",VLOOKUP(XF56,PROTOKOL!$A:$F,6,FALSE))</f>
        <v>PERDE KESME SULU SİST.</v>
      </c>
      <c r="XE56" s="43">
        <v>55</v>
      </c>
      <c r="XF56" s="43">
        <v>8</v>
      </c>
      <c r="XG56" s="43">
        <v>2.5</v>
      </c>
      <c r="XH56" s="91">
        <f>IF(XF56=0," ",(VLOOKUP(XF56,PROTOKOL!$A$1:$E$29,2,FALSE))*XG56)</f>
        <v>32.666666666666664</v>
      </c>
      <c r="XI56" s="175">
        <f t="shared" si="57"/>
        <v>22.333333333333336</v>
      </c>
      <c r="XJ56" s="176">
        <f>IF(XF56=0," ",VLOOKUP(XF56,PROTOKOL!$A:$E,5,FALSE))</f>
        <v>0.69150084134615386</v>
      </c>
      <c r="XK56" s="212">
        <f t="shared" si="205"/>
        <v>15.443518790064104</v>
      </c>
      <c r="XL56" s="176">
        <f t="shared" si="161"/>
        <v>5</v>
      </c>
      <c r="XM56" s="177">
        <f t="shared" si="162"/>
        <v>30.887037580128208</v>
      </c>
      <c r="XO56" s="173">
        <v>12</v>
      </c>
      <c r="XP56" s="231">
        <v>12</v>
      </c>
      <c r="XQ56" s="174" t="s">
        <v>36</v>
      </c>
      <c r="XR56" s="43"/>
      <c r="XS56" s="43"/>
      <c r="XT56" s="43"/>
      <c r="XU56" s="42" t="str">
        <f>IF(XS56=0," ",(VLOOKUP(XS56,PROTOKOL!$A$1:$E$29,2,FALSE))*XT56)</f>
        <v xml:space="preserve"> </v>
      </c>
      <c r="XV56" s="175" t="str">
        <f t="shared" si="58"/>
        <v xml:space="preserve"> </v>
      </c>
      <c r="XW56" s="212" t="str">
        <f>IF(XS56=0," ",VLOOKUP(XS56,PROTOKOL!$A:$E,5,FALSE))</f>
        <v xml:space="preserve"> </v>
      </c>
      <c r="XX56" s="176" t="s">
        <v>142</v>
      </c>
      <c r="XY56" s="177" t="str">
        <f t="shared" si="163"/>
        <v xml:space="preserve"> </v>
      </c>
      <c r="XZ56" s="217" t="str">
        <f>IF(YB56=0," ",VLOOKUP(YB56,PROTOKOL!$A:$F,6,FALSE))</f>
        <v xml:space="preserve"> </v>
      </c>
      <c r="YA56" s="43"/>
      <c r="YB56" s="43"/>
      <c r="YC56" s="43"/>
      <c r="YD56" s="91" t="str">
        <f>IF(YB56=0," ",(VLOOKUP(YB56,PROTOKOL!$A$1:$E$29,2,FALSE))*YC56)</f>
        <v xml:space="preserve"> </v>
      </c>
      <c r="YE56" s="175" t="str">
        <f t="shared" si="59"/>
        <v xml:space="preserve"> </v>
      </c>
      <c r="YF56" s="176" t="str">
        <f>IF(YB56=0," ",VLOOKUP(YB56,PROTOKOL!$A:$E,5,FALSE))</f>
        <v xml:space="preserve"> </v>
      </c>
      <c r="YG56" s="212" t="str">
        <f t="shared" si="206"/>
        <v xml:space="preserve"> </v>
      </c>
      <c r="YH56" s="176">
        <f t="shared" si="165"/>
        <v>0</v>
      </c>
      <c r="YI56" s="177" t="str">
        <f t="shared" si="166"/>
        <v xml:space="preserve"> </v>
      </c>
    </row>
    <row r="57" spans="1:659" ht="13.8">
      <c r="A57" s="173">
        <v>12</v>
      </c>
      <c r="B57" s="229"/>
      <c r="C57" s="174" t="str">
        <f>IF(E57=0," ",VLOOKUP(E57,PROTOKOL!$A:$F,6,FALSE))</f>
        <v xml:space="preserve"> </v>
      </c>
      <c r="D57" s="43"/>
      <c r="E57" s="43"/>
      <c r="F57" s="43"/>
      <c r="G57" s="42" t="str">
        <f>IF(E57=0," ",(VLOOKUP(E57,PROTOKOL!$A$1:$E$29,2,FALSE))*F57)</f>
        <v xml:space="preserve"> </v>
      </c>
      <c r="H57" s="175" t="str">
        <f t="shared" si="0"/>
        <v xml:space="preserve"> </v>
      </c>
      <c r="I57" s="212" t="str">
        <f>IF(E57=0," ",VLOOKUP(E57,PROTOKOL!$A:$E,5,FALSE))</f>
        <v xml:space="preserve"> </v>
      </c>
      <c r="J57" s="176" t="s">
        <v>142</v>
      </c>
      <c r="K57" s="177" t="str">
        <f t="shared" si="60"/>
        <v xml:space="preserve"> </v>
      </c>
      <c r="L57" s="217" t="str">
        <f>IF(N57=0," ",VLOOKUP(N57,PROTOKOL!$A:$F,6,FALSE))</f>
        <v xml:space="preserve"> </v>
      </c>
      <c r="M57" s="43"/>
      <c r="N57" s="43"/>
      <c r="O57" s="43"/>
      <c r="P57" s="91" t="str">
        <f>IF(N57=0," ",(VLOOKUP(N57,PROTOKOL!$A$1:$E$29,2,FALSE))*O57)</f>
        <v xml:space="preserve"> </v>
      </c>
      <c r="Q57" s="175" t="str">
        <f t="shared" si="1"/>
        <v xml:space="preserve"> </v>
      </c>
      <c r="R57" s="176" t="str">
        <f>IF(N57=0," ",VLOOKUP(N57,PROTOKOL!$A:$E,5,FALSE))</f>
        <v xml:space="preserve"> </v>
      </c>
      <c r="S57" s="212" t="str">
        <f t="shared" si="61"/>
        <v xml:space="preserve"> </v>
      </c>
      <c r="T57" s="176">
        <f t="shared" si="62"/>
        <v>0</v>
      </c>
      <c r="U57" s="177" t="str">
        <f t="shared" si="63"/>
        <v xml:space="preserve"> </v>
      </c>
      <c r="W57" s="173">
        <v>12</v>
      </c>
      <c r="X57" s="229"/>
      <c r="Y57" s="174" t="str">
        <f>IF(AA57=0," ",VLOOKUP(AA57,PROTOKOL!$A:$F,6,FALSE))</f>
        <v xml:space="preserve"> </v>
      </c>
      <c r="Z57" s="43"/>
      <c r="AA57" s="43"/>
      <c r="AB57" s="43"/>
      <c r="AC57" s="42" t="str">
        <f>IF(AA57=0," ",(VLOOKUP(AA57,PROTOKOL!$A$1:$E$29,2,FALSE))*AB57)</f>
        <v xml:space="preserve"> </v>
      </c>
      <c r="AD57" s="175" t="str">
        <f t="shared" si="2"/>
        <v xml:space="preserve"> </v>
      </c>
      <c r="AE57" s="212" t="str">
        <f>IF(AA57=0," ",VLOOKUP(AA57,PROTOKOL!$A:$E,5,FALSE))</f>
        <v xml:space="preserve"> </v>
      </c>
      <c r="AF57" s="176" t="s">
        <v>142</v>
      </c>
      <c r="AG57" s="177" t="str">
        <f t="shared" si="167"/>
        <v xml:space="preserve"> </v>
      </c>
      <c r="AH57" s="217" t="str">
        <f>IF(AJ57=0," ",VLOOKUP(AJ57,PROTOKOL!$A:$F,6,FALSE))</f>
        <v xml:space="preserve"> </v>
      </c>
      <c r="AI57" s="43"/>
      <c r="AJ57" s="43"/>
      <c r="AK57" s="43"/>
      <c r="AL57" s="91" t="str">
        <f>IF(AJ57=0," ",(VLOOKUP(AJ57,PROTOKOL!$A$1:$E$29,2,FALSE))*AK57)</f>
        <v xml:space="preserve"> </v>
      </c>
      <c r="AM57" s="175" t="str">
        <f t="shared" si="3"/>
        <v xml:space="preserve"> </v>
      </c>
      <c r="AN57" s="176" t="str">
        <f>IF(AJ57=0," ",VLOOKUP(AJ57,PROTOKOL!$A:$E,5,FALSE))</f>
        <v xml:space="preserve"> </v>
      </c>
      <c r="AO57" s="212" t="str">
        <f t="shared" si="180"/>
        <v xml:space="preserve"> </v>
      </c>
      <c r="AP57" s="176">
        <f t="shared" si="65"/>
        <v>0</v>
      </c>
      <c r="AQ57" s="177" t="str">
        <f t="shared" si="66"/>
        <v xml:space="preserve"> </v>
      </c>
      <c r="AS57" s="173">
        <v>12</v>
      </c>
      <c r="AT57" s="229"/>
      <c r="AU57" s="174" t="str">
        <f>IF(AW57=0," ",VLOOKUP(AW57,PROTOKOL!$A:$F,6,FALSE))</f>
        <v xml:space="preserve"> </v>
      </c>
      <c r="AV57" s="43"/>
      <c r="AW57" s="43"/>
      <c r="AX57" s="43"/>
      <c r="AY57" s="42" t="str">
        <f>IF(AW57=0," ",(VLOOKUP(AW57,PROTOKOL!$A$1:$E$29,2,FALSE))*AX57)</f>
        <v xml:space="preserve"> </v>
      </c>
      <c r="AZ57" s="175" t="str">
        <f t="shared" si="4"/>
        <v xml:space="preserve"> </v>
      </c>
      <c r="BA57" s="212" t="str">
        <f>IF(AW57=0," ",VLOOKUP(AW57,PROTOKOL!$A:$E,5,FALSE))</f>
        <v xml:space="preserve"> </v>
      </c>
      <c r="BB57" s="176" t="s">
        <v>142</v>
      </c>
      <c r="BC57" s="177" t="str">
        <f t="shared" si="168"/>
        <v xml:space="preserve"> </v>
      </c>
      <c r="BD57" s="217" t="str">
        <f>IF(BF57=0," ",VLOOKUP(BF57,PROTOKOL!$A:$F,6,FALSE))</f>
        <v xml:space="preserve"> </v>
      </c>
      <c r="BE57" s="43"/>
      <c r="BF57" s="43"/>
      <c r="BG57" s="43"/>
      <c r="BH57" s="91" t="str">
        <f>IF(BF57=0," ",(VLOOKUP(BF57,PROTOKOL!$A$1:$E$29,2,FALSE))*BG57)</f>
        <v xml:space="preserve"> </v>
      </c>
      <c r="BI57" s="175" t="str">
        <f t="shared" si="5"/>
        <v xml:space="preserve"> </v>
      </c>
      <c r="BJ57" s="176" t="str">
        <f>IF(BF57=0," ",VLOOKUP(BF57,PROTOKOL!$A:$E,5,FALSE))</f>
        <v xml:space="preserve"> </v>
      </c>
      <c r="BK57" s="212" t="str">
        <f t="shared" si="181"/>
        <v xml:space="preserve"> </v>
      </c>
      <c r="BL57" s="176">
        <f t="shared" si="67"/>
        <v>0</v>
      </c>
      <c r="BM57" s="177" t="str">
        <f t="shared" si="68"/>
        <v xml:space="preserve"> </v>
      </c>
      <c r="BO57" s="173">
        <v>12</v>
      </c>
      <c r="BP57" s="229"/>
      <c r="BQ57" s="174" t="str">
        <f>IF(BS57=0," ",VLOOKUP(BS57,PROTOKOL!$A:$F,6,FALSE))</f>
        <v>ÜRÜN KONTROL</v>
      </c>
      <c r="BR57" s="43">
        <v>1</v>
      </c>
      <c r="BS57" s="43">
        <v>20</v>
      </c>
      <c r="BT57" s="43">
        <v>1.5</v>
      </c>
      <c r="BU57" s="42">
        <f>IF(BS57=0," ",(VLOOKUP(BS57,PROTOKOL!$A$1:$E$29,2,FALSE))*BT57)</f>
        <v>0</v>
      </c>
      <c r="BV57" s="175">
        <f t="shared" si="6"/>
        <v>1</v>
      </c>
      <c r="BW57" s="212" t="e">
        <f>IF(BS57=0," ",VLOOKUP(BS57,PROTOKOL!$A:$E,5,FALSE))</f>
        <v>#DIV/0!</v>
      </c>
      <c r="BX57" s="176" t="s">
        <v>142</v>
      </c>
      <c r="BY57" s="177" t="e">
        <f>IF(BS57=0," ",(BW57*BV57))/7.5*1.5</f>
        <v>#DIV/0!</v>
      </c>
      <c r="BZ57" s="217" t="str">
        <f>IF(CB57=0," ",VLOOKUP(CB57,PROTOKOL!$A:$F,6,FALSE))</f>
        <v xml:space="preserve"> </v>
      </c>
      <c r="CA57" s="43"/>
      <c r="CB57" s="43"/>
      <c r="CC57" s="43"/>
      <c r="CD57" s="91" t="str">
        <f>IF(CB57=0," ",(VLOOKUP(CB57,PROTOKOL!$A$1:$E$29,2,FALSE))*CC57)</f>
        <v xml:space="preserve"> </v>
      </c>
      <c r="CE57" s="175" t="str">
        <f t="shared" si="7"/>
        <v xml:space="preserve"> </v>
      </c>
      <c r="CF57" s="176" t="str">
        <f>IF(CB57=0," ",VLOOKUP(CB57,PROTOKOL!$A:$E,5,FALSE))</f>
        <v xml:space="preserve"> </v>
      </c>
      <c r="CG57" s="212" t="str">
        <f t="shared" si="207"/>
        <v xml:space="preserve"> </v>
      </c>
      <c r="CH57" s="176">
        <f t="shared" si="70"/>
        <v>0</v>
      </c>
      <c r="CI57" s="177" t="str">
        <f t="shared" si="71"/>
        <v xml:space="preserve"> </v>
      </c>
      <c r="CK57" s="173">
        <v>12</v>
      </c>
      <c r="CL57" s="229"/>
      <c r="CM57" s="174" t="str">
        <f>IF(CO57=0," ",VLOOKUP(CO57,PROTOKOL!$A:$F,6,FALSE))</f>
        <v>ÜRÜN KONTROL</v>
      </c>
      <c r="CN57" s="43">
        <v>1</v>
      </c>
      <c r="CO57" s="43">
        <v>20</v>
      </c>
      <c r="CP57" s="43">
        <v>3.5</v>
      </c>
      <c r="CQ57" s="42">
        <f>IF(CO57=0," ",(VLOOKUP(CO57,PROTOKOL!$A$1:$E$29,2,FALSE))*CP57)</f>
        <v>0</v>
      </c>
      <c r="CR57" s="175">
        <f t="shared" si="8"/>
        <v>1</v>
      </c>
      <c r="CS57" s="212" t="e">
        <f>IF(CO57=0," ",VLOOKUP(CO57,PROTOKOL!$A:$E,5,FALSE))</f>
        <v>#DIV/0!</v>
      </c>
      <c r="CT57" s="176" t="s">
        <v>142</v>
      </c>
      <c r="CU57" s="177" t="e">
        <f>IF(CO57=0," ",(CS57*CR57))/7.5*3.5</f>
        <v>#DIV/0!</v>
      </c>
      <c r="CV57" s="217" t="str">
        <f>IF(CX57=0," ",VLOOKUP(CX57,PROTOKOL!$A:$F,6,FALSE))</f>
        <v xml:space="preserve"> </v>
      </c>
      <c r="CW57" s="43"/>
      <c r="CX57" s="43"/>
      <c r="CY57" s="43"/>
      <c r="CZ57" s="91" t="str">
        <f>IF(CX57=0," ",(VLOOKUP(CX57,PROTOKOL!$A$1:$E$29,2,FALSE))*CY57)</f>
        <v xml:space="preserve"> </v>
      </c>
      <c r="DA57" s="175" t="str">
        <f t="shared" si="9"/>
        <v xml:space="preserve"> </v>
      </c>
      <c r="DB57" s="176" t="str">
        <f>IF(CX57=0," ",VLOOKUP(CX57,PROTOKOL!$A:$E,5,FALSE))</f>
        <v xml:space="preserve"> </v>
      </c>
      <c r="DC57" s="212" t="str">
        <f t="shared" si="182"/>
        <v xml:space="preserve"> </v>
      </c>
      <c r="DD57" s="176">
        <f t="shared" si="73"/>
        <v>0</v>
      </c>
      <c r="DE57" s="177" t="str">
        <f t="shared" si="74"/>
        <v xml:space="preserve"> </v>
      </c>
      <c r="DG57" s="173">
        <v>12</v>
      </c>
      <c r="DH57" s="229"/>
      <c r="DI57" s="174" t="str">
        <f>IF(DK57=0," ",VLOOKUP(DK57,PROTOKOL!$A:$F,6,FALSE))</f>
        <v xml:space="preserve"> </v>
      </c>
      <c r="DJ57" s="43"/>
      <c r="DK57" s="43"/>
      <c r="DL57" s="43"/>
      <c r="DM57" s="42" t="str">
        <f>IF(DK57=0," ",(VLOOKUP(DK57,PROTOKOL!$A$1:$E$29,2,FALSE))*DL57)</f>
        <v xml:space="preserve"> </v>
      </c>
      <c r="DN57" s="175" t="str">
        <f t="shared" si="10"/>
        <v xml:space="preserve"> </v>
      </c>
      <c r="DO57" s="212" t="str">
        <f>IF(DK57=0," ",VLOOKUP(DK57,PROTOKOL!$A:$E,5,FALSE))</f>
        <v xml:space="preserve"> </v>
      </c>
      <c r="DP57" s="176" t="s">
        <v>142</v>
      </c>
      <c r="DQ57" s="177" t="str">
        <f t="shared" si="75"/>
        <v xml:space="preserve"> </v>
      </c>
      <c r="DR57" s="217" t="str">
        <f>IF(DT57=0," ",VLOOKUP(DT57,PROTOKOL!$A:$F,6,FALSE))</f>
        <v xml:space="preserve"> </v>
      </c>
      <c r="DS57" s="43"/>
      <c r="DT57" s="43"/>
      <c r="DU57" s="43"/>
      <c r="DV57" s="91" t="str">
        <f>IF(DT57=0," ",(VLOOKUP(DT57,PROTOKOL!$A$1:$E$29,2,FALSE))*DU57)</f>
        <v xml:space="preserve"> </v>
      </c>
      <c r="DW57" s="175" t="str">
        <f t="shared" si="11"/>
        <v xml:space="preserve"> </v>
      </c>
      <c r="DX57" s="176" t="str">
        <f>IF(DT57=0," ",VLOOKUP(DT57,PROTOKOL!$A:$E,5,FALSE))</f>
        <v xml:space="preserve"> </v>
      </c>
      <c r="DY57" s="212" t="str">
        <f t="shared" si="183"/>
        <v xml:space="preserve"> </v>
      </c>
      <c r="DZ57" s="176">
        <f t="shared" si="77"/>
        <v>0</v>
      </c>
      <c r="EA57" s="177" t="str">
        <f t="shared" si="78"/>
        <v xml:space="preserve"> </v>
      </c>
      <c r="EC57" s="173">
        <v>12</v>
      </c>
      <c r="ED57" s="229"/>
      <c r="EE57" s="174" t="str">
        <f>IF(EG57=0," ",VLOOKUP(EG57,PROTOKOL!$A:$F,6,FALSE))</f>
        <v xml:space="preserve"> </v>
      </c>
      <c r="EF57" s="43"/>
      <c r="EG57" s="43"/>
      <c r="EH57" s="43"/>
      <c r="EI57" s="42" t="str">
        <f>IF(EG57=0," ",(VLOOKUP(EG57,PROTOKOL!$A$1:$E$29,2,FALSE))*EH57)</f>
        <v xml:space="preserve"> </v>
      </c>
      <c r="EJ57" s="175" t="str">
        <f t="shared" si="12"/>
        <v xml:space="preserve"> </v>
      </c>
      <c r="EK57" s="212" t="str">
        <f>IF(EG57=0," ",VLOOKUP(EG57,PROTOKOL!$A:$E,5,FALSE))</f>
        <v xml:space="preserve"> </v>
      </c>
      <c r="EL57" s="176" t="s">
        <v>142</v>
      </c>
      <c r="EM57" s="177" t="str">
        <f t="shared" si="79"/>
        <v xml:space="preserve"> </v>
      </c>
      <c r="EN57" s="217" t="str">
        <f>IF(EP57=0," ",VLOOKUP(EP57,PROTOKOL!$A:$F,6,FALSE))</f>
        <v xml:space="preserve"> </v>
      </c>
      <c r="EO57" s="43"/>
      <c r="EP57" s="43"/>
      <c r="EQ57" s="43"/>
      <c r="ER57" s="91" t="str">
        <f>IF(EP57=0," ",(VLOOKUP(EP57,PROTOKOL!$A$1:$E$29,2,FALSE))*EQ57)</f>
        <v xml:space="preserve"> </v>
      </c>
      <c r="ES57" s="175" t="str">
        <f t="shared" si="13"/>
        <v xml:space="preserve"> </v>
      </c>
      <c r="ET57" s="176" t="str">
        <f>IF(EP57=0," ",VLOOKUP(EP57,PROTOKOL!$A:$E,5,FALSE))</f>
        <v xml:space="preserve"> </v>
      </c>
      <c r="EU57" s="212" t="str">
        <f t="shared" si="184"/>
        <v xml:space="preserve"> </v>
      </c>
      <c r="EV57" s="176">
        <f t="shared" si="81"/>
        <v>0</v>
      </c>
      <c r="EW57" s="177" t="str">
        <f t="shared" si="82"/>
        <v xml:space="preserve"> </v>
      </c>
      <c r="EY57" s="173">
        <v>12</v>
      </c>
      <c r="EZ57" s="229"/>
      <c r="FA57" s="174" t="str">
        <f>IF(FC57=0," ",VLOOKUP(FC57,PROTOKOL!$A:$F,6,FALSE))</f>
        <v xml:space="preserve"> </v>
      </c>
      <c r="FB57" s="43"/>
      <c r="FC57" s="43"/>
      <c r="FD57" s="43"/>
      <c r="FE57" s="42" t="str">
        <f>IF(FC57=0," ",(VLOOKUP(FC57,PROTOKOL!$A$1:$E$29,2,FALSE))*FD57)</f>
        <v xml:space="preserve"> </v>
      </c>
      <c r="FF57" s="175" t="str">
        <f t="shared" si="14"/>
        <v xml:space="preserve"> </v>
      </c>
      <c r="FG57" s="212" t="str">
        <f>IF(FC57=0," ",VLOOKUP(FC57,PROTOKOL!$A:$E,5,FALSE))</f>
        <v xml:space="preserve"> </v>
      </c>
      <c r="FH57" s="176" t="s">
        <v>142</v>
      </c>
      <c r="FI57" s="177" t="str">
        <f t="shared" si="83"/>
        <v xml:space="preserve"> </v>
      </c>
      <c r="FJ57" s="217" t="str">
        <f>IF(FL57=0," ",VLOOKUP(FL57,PROTOKOL!$A:$F,6,FALSE))</f>
        <v xml:space="preserve"> </v>
      </c>
      <c r="FK57" s="43"/>
      <c r="FL57" s="43"/>
      <c r="FM57" s="43"/>
      <c r="FN57" s="91" t="str">
        <f>IF(FL57=0," ",(VLOOKUP(FL57,PROTOKOL!$A$1:$E$29,2,FALSE))*FM57)</f>
        <v xml:space="preserve"> </v>
      </c>
      <c r="FO57" s="175" t="str">
        <f t="shared" si="15"/>
        <v xml:space="preserve"> </v>
      </c>
      <c r="FP57" s="176" t="str">
        <f>IF(FL57=0," ",VLOOKUP(FL57,PROTOKOL!$A:$E,5,FALSE))</f>
        <v xml:space="preserve"> </v>
      </c>
      <c r="FQ57" s="212" t="str">
        <f t="shared" si="185"/>
        <v xml:space="preserve"> </v>
      </c>
      <c r="FR57" s="176">
        <f t="shared" si="85"/>
        <v>0</v>
      </c>
      <c r="FS57" s="177" t="str">
        <f t="shared" si="86"/>
        <v xml:space="preserve"> </v>
      </c>
      <c r="FU57" s="173">
        <v>12</v>
      </c>
      <c r="FV57" s="229"/>
      <c r="FW57" s="174" t="str">
        <f>IF(FY57=0," ",VLOOKUP(FY57,PROTOKOL!$A:$F,6,FALSE))</f>
        <v xml:space="preserve"> </v>
      </c>
      <c r="FX57" s="43"/>
      <c r="FY57" s="43"/>
      <c r="FZ57" s="43"/>
      <c r="GA57" s="42" t="str">
        <f>IF(FY57=0," ",(VLOOKUP(FY57,PROTOKOL!$A$1:$E$29,2,FALSE))*FZ57)</f>
        <v xml:space="preserve"> </v>
      </c>
      <c r="GB57" s="175" t="str">
        <f t="shared" si="16"/>
        <v xml:space="preserve"> </v>
      </c>
      <c r="GC57" s="212" t="str">
        <f>IF(FY57=0," ",VLOOKUP(FY57,PROTOKOL!$A:$E,5,FALSE))</f>
        <v xml:space="preserve"> </v>
      </c>
      <c r="GD57" s="176" t="s">
        <v>142</v>
      </c>
      <c r="GE57" s="177" t="str">
        <f t="shared" si="87"/>
        <v xml:space="preserve"> </v>
      </c>
      <c r="GF57" s="217" t="str">
        <f>IF(GH57=0," ",VLOOKUP(GH57,PROTOKOL!$A:$F,6,FALSE))</f>
        <v xml:space="preserve"> </v>
      </c>
      <c r="GG57" s="43"/>
      <c r="GH57" s="43"/>
      <c r="GI57" s="43"/>
      <c r="GJ57" s="91" t="str">
        <f>IF(GH57=0," ",(VLOOKUP(GH57,PROTOKOL!$A$1:$E$29,2,FALSE))*GI57)</f>
        <v xml:space="preserve"> </v>
      </c>
      <c r="GK57" s="175" t="str">
        <f t="shared" si="17"/>
        <v xml:space="preserve"> </v>
      </c>
      <c r="GL57" s="176" t="str">
        <f>IF(GH57=0," ",VLOOKUP(GH57,PROTOKOL!$A:$E,5,FALSE))</f>
        <v xml:space="preserve"> </v>
      </c>
      <c r="GM57" s="212" t="str">
        <f t="shared" si="186"/>
        <v xml:space="preserve"> </v>
      </c>
      <c r="GN57" s="176">
        <f t="shared" si="89"/>
        <v>0</v>
      </c>
      <c r="GO57" s="177" t="str">
        <f t="shared" si="90"/>
        <v xml:space="preserve"> </v>
      </c>
      <c r="GQ57" s="173">
        <v>12</v>
      </c>
      <c r="GR57" s="229"/>
      <c r="GS57" s="174" t="str">
        <f>IF(GU57=0," ",VLOOKUP(GU57,PROTOKOL!$A:$F,6,FALSE))</f>
        <v xml:space="preserve"> </v>
      </c>
      <c r="GT57" s="43"/>
      <c r="GU57" s="43"/>
      <c r="GV57" s="43"/>
      <c r="GW57" s="42" t="str">
        <f>IF(GU57=0," ",(VLOOKUP(GU57,PROTOKOL!$A$1:$E$29,2,FALSE))*GV57)</f>
        <v xml:space="preserve"> </v>
      </c>
      <c r="GX57" s="175" t="str">
        <f t="shared" si="18"/>
        <v xml:space="preserve"> </v>
      </c>
      <c r="GY57" s="212" t="str">
        <f>IF(GU57=0," ",VLOOKUP(GU57,PROTOKOL!$A:$E,5,FALSE))</f>
        <v xml:space="preserve"> </v>
      </c>
      <c r="GZ57" s="176" t="s">
        <v>142</v>
      </c>
      <c r="HA57" s="177" t="str">
        <f t="shared" si="91"/>
        <v xml:space="preserve"> </v>
      </c>
      <c r="HB57" s="217" t="str">
        <f>IF(HD57=0," ",VLOOKUP(HD57,PROTOKOL!$A:$F,6,FALSE))</f>
        <v xml:space="preserve"> </v>
      </c>
      <c r="HC57" s="43"/>
      <c r="HD57" s="43"/>
      <c r="HE57" s="43"/>
      <c r="HF57" s="91" t="str">
        <f>IF(HD57=0," ",(VLOOKUP(HD57,PROTOKOL!$A$1:$E$29,2,FALSE))*HE57)</f>
        <v xml:space="preserve"> </v>
      </c>
      <c r="HG57" s="175" t="str">
        <f t="shared" si="19"/>
        <v xml:space="preserve"> </v>
      </c>
      <c r="HH57" s="176" t="str">
        <f>IF(HD57=0," ",VLOOKUP(HD57,PROTOKOL!$A:$E,5,FALSE))</f>
        <v xml:space="preserve"> </v>
      </c>
      <c r="HI57" s="212" t="str">
        <f t="shared" si="187"/>
        <v xml:space="preserve"> </v>
      </c>
      <c r="HJ57" s="176">
        <f t="shared" si="92"/>
        <v>0</v>
      </c>
      <c r="HK57" s="177" t="str">
        <f t="shared" si="93"/>
        <v xml:space="preserve"> </v>
      </c>
      <c r="HM57" s="173">
        <v>12</v>
      </c>
      <c r="HN57" s="229"/>
      <c r="HO57" s="174" t="str">
        <f>IF(HQ57=0," ",VLOOKUP(HQ57,PROTOKOL!$A:$F,6,FALSE))</f>
        <v xml:space="preserve"> </v>
      </c>
      <c r="HP57" s="43"/>
      <c r="HQ57" s="43"/>
      <c r="HR57" s="43"/>
      <c r="HS57" s="42" t="str">
        <f>IF(HQ57=0," ",(VLOOKUP(HQ57,PROTOKOL!$A$1:$E$29,2,FALSE))*HR57)</f>
        <v xml:space="preserve"> </v>
      </c>
      <c r="HT57" s="175" t="str">
        <f t="shared" si="20"/>
        <v xml:space="preserve"> </v>
      </c>
      <c r="HU57" s="212" t="str">
        <f>IF(HQ57=0," ",VLOOKUP(HQ57,PROTOKOL!$A:$E,5,FALSE))</f>
        <v xml:space="preserve"> </v>
      </c>
      <c r="HV57" s="176" t="s">
        <v>142</v>
      </c>
      <c r="HW57" s="177" t="str">
        <f t="shared" si="94"/>
        <v xml:space="preserve"> </v>
      </c>
      <c r="HX57" s="217" t="str">
        <f>IF(HZ57=0," ",VLOOKUP(HZ57,PROTOKOL!$A:$F,6,FALSE))</f>
        <v xml:space="preserve"> </v>
      </c>
      <c r="HY57" s="43"/>
      <c r="HZ57" s="43"/>
      <c r="IA57" s="43"/>
      <c r="IB57" s="91" t="str">
        <f>IF(HZ57=0," ",(VLOOKUP(HZ57,PROTOKOL!$A$1:$E$29,2,FALSE))*IA57)</f>
        <v xml:space="preserve"> </v>
      </c>
      <c r="IC57" s="175" t="str">
        <f t="shared" si="21"/>
        <v xml:space="preserve"> </v>
      </c>
      <c r="ID57" s="176" t="str">
        <f>IF(HZ57=0," ",VLOOKUP(HZ57,PROTOKOL!$A:$E,5,FALSE))</f>
        <v xml:space="preserve"> </v>
      </c>
      <c r="IE57" s="212" t="str">
        <f t="shared" si="208"/>
        <v xml:space="preserve"> </v>
      </c>
      <c r="IF57" s="176">
        <f t="shared" si="96"/>
        <v>0</v>
      </c>
      <c r="IG57" s="177" t="str">
        <f t="shared" si="97"/>
        <v xml:space="preserve"> </v>
      </c>
      <c r="II57" s="173">
        <v>12</v>
      </c>
      <c r="IJ57" s="229"/>
      <c r="IK57" s="174" t="str">
        <f>IF(IM57=0," ",VLOOKUP(IM57,PROTOKOL!$A:$F,6,FALSE))</f>
        <v xml:space="preserve"> </v>
      </c>
      <c r="IL57" s="43"/>
      <c r="IM57" s="43"/>
      <c r="IN57" s="43"/>
      <c r="IO57" s="42" t="str">
        <f>IF(IM57=0," ",(VLOOKUP(IM57,PROTOKOL!$A$1:$E$29,2,FALSE))*IN57)</f>
        <v xml:space="preserve"> </v>
      </c>
      <c r="IP57" s="175" t="str">
        <f t="shared" si="22"/>
        <v xml:space="preserve"> </v>
      </c>
      <c r="IQ57" s="212" t="str">
        <f>IF(IM57=0," ",VLOOKUP(IM57,PROTOKOL!$A:$E,5,FALSE))</f>
        <v xml:space="preserve"> </v>
      </c>
      <c r="IR57" s="176" t="s">
        <v>142</v>
      </c>
      <c r="IS57" s="177" t="str">
        <f t="shared" si="98"/>
        <v xml:space="preserve"> </v>
      </c>
      <c r="IT57" s="217" t="str">
        <f>IF(IV57=0," ",VLOOKUP(IV57,PROTOKOL!$A:$F,6,FALSE))</f>
        <v xml:space="preserve"> </v>
      </c>
      <c r="IU57" s="43"/>
      <c r="IV57" s="43"/>
      <c r="IW57" s="43"/>
      <c r="IX57" s="91" t="str">
        <f>IF(IV57=0," ",(VLOOKUP(IV57,PROTOKOL!$A$1:$E$29,2,FALSE))*IW57)</f>
        <v xml:space="preserve"> </v>
      </c>
      <c r="IY57" s="175" t="str">
        <f t="shared" si="23"/>
        <v xml:space="preserve"> </v>
      </c>
      <c r="IZ57" s="176" t="str">
        <f>IF(IV57=0," ",VLOOKUP(IV57,PROTOKOL!$A:$E,5,FALSE))</f>
        <v xml:space="preserve"> </v>
      </c>
      <c r="JA57" s="212" t="str">
        <f t="shared" si="188"/>
        <v xml:space="preserve"> </v>
      </c>
      <c r="JB57" s="176">
        <f t="shared" si="100"/>
        <v>0</v>
      </c>
      <c r="JC57" s="177" t="str">
        <f t="shared" si="101"/>
        <v xml:space="preserve"> </v>
      </c>
      <c r="JE57" s="173">
        <v>12</v>
      </c>
      <c r="JF57" s="229"/>
      <c r="JG57" s="174" t="str">
        <f>IF(JI57=0," ",VLOOKUP(JI57,PROTOKOL!$A:$F,6,FALSE))</f>
        <v xml:space="preserve"> </v>
      </c>
      <c r="JH57" s="43"/>
      <c r="JI57" s="43"/>
      <c r="JJ57" s="43"/>
      <c r="JK57" s="42" t="str">
        <f>IF(JI57=0," ",(VLOOKUP(JI57,PROTOKOL!$A$1:$E$29,2,FALSE))*JJ57)</f>
        <v xml:space="preserve"> </v>
      </c>
      <c r="JL57" s="175" t="str">
        <f t="shared" si="24"/>
        <v xml:space="preserve"> </v>
      </c>
      <c r="JM57" s="212" t="str">
        <f>IF(JI57=0," ",VLOOKUP(JI57,PROTOKOL!$A:$E,5,FALSE))</f>
        <v xml:space="preserve"> </v>
      </c>
      <c r="JN57" s="176" t="s">
        <v>142</v>
      </c>
      <c r="JO57" s="177" t="str">
        <f t="shared" si="102"/>
        <v xml:space="preserve"> </v>
      </c>
      <c r="JP57" s="217" t="str">
        <f>IF(JR57=0," ",VLOOKUP(JR57,PROTOKOL!$A:$F,6,FALSE))</f>
        <v xml:space="preserve"> </v>
      </c>
      <c r="JQ57" s="43"/>
      <c r="JR57" s="43"/>
      <c r="JS57" s="43"/>
      <c r="JT57" s="91" t="str">
        <f>IF(JR57=0," ",(VLOOKUP(JR57,PROTOKOL!$A$1:$E$29,2,FALSE))*JS57)</f>
        <v xml:space="preserve"> </v>
      </c>
      <c r="JU57" s="175" t="str">
        <f t="shared" si="25"/>
        <v xml:space="preserve"> </v>
      </c>
      <c r="JV57" s="176" t="str">
        <f>IF(JR57=0," ",VLOOKUP(JR57,PROTOKOL!$A:$E,5,FALSE))</f>
        <v xml:space="preserve"> </v>
      </c>
      <c r="JW57" s="212" t="str">
        <f t="shared" si="189"/>
        <v xml:space="preserve"> </v>
      </c>
      <c r="JX57" s="176">
        <f t="shared" si="104"/>
        <v>0</v>
      </c>
      <c r="JY57" s="177" t="str">
        <f t="shared" si="105"/>
        <v xml:space="preserve"> </v>
      </c>
      <c r="KA57" s="173">
        <v>12</v>
      </c>
      <c r="KB57" s="229"/>
      <c r="KC57" s="174" t="str">
        <f>IF(KE57=0," ",VLOOKUP(KE57,PROTOKOL!$A:$F,6,FALSE))</f>
        <v xml:space="preserve"> </v>
      </c>
      <c r="KD57" s="43"/>
      <c r="KE57" s="43"/>
      <c r="KF57" s="43"/>
      <c r="KG57" s="42" t="str">
        <f>IF(KE57=0," ",(VLOOKUP(KE57,PROTOKOL!$A$1:$E$29,2,FALSE))*KF57)</f>
        <v xml:space="preserve"> </v>
      </c>
      <c r="KH57" s="175" t="str">
        <f t="shared" si="26"/>
        <v xml:space="preserve"> </v>
      </c>
      <c r="KI57" s="212" t="str">
        <f>IF(KE57=0," ",VLOOKUP(KE57,PROTOKOL!$A:$E,5,FALSE))</f>
        <v xml:space="preserve"> </v>
      </c>
      <c r="KJ57" s="176" t="s">
        <v>142</v>
      </c>
      <c r="KK57" s="177" t="str">
        <f t="shared" si="173"/>
        <v xml:space="preserve"> </v>
      </c>
      <c r="KL57" s="217" t="str">
        <f>IF(KN57=0," ",VLOOKUP(KN57,PROTOKOL!$A:$F,6,FALSE))</f>
        <v xml:space="preserve"> </v>
      </c>
      <c r="KM57" s="43"/>
      <c r="KN57" s="43"/>
      <c r="KO57" s="43"/>
      <c r="KP57" s="91" t="str">
        <f>IF(KN57=0," ",(VLOOKUP(KN57,PROTOKOL!$A$1:$E$29,2,FALSE))*KO57)</f>
        <v xml:space="preserve"> </v>
      </c>
      <c r="KQ57" s="175" t="str">
        <f t="shared" si="27"/>
        <v xml:space="preserve"> </v>
      </c>
      <c r="KR57" s="176" t="str">
        <f>IF(KN57=0," ",VLOOKUP(KN57,PROTOKOL!$A:$E,5,FALSE))</f>
        <v xml:space="preserve"> </v>
      </c>
      <c r="KS57" s="212" t="str">
        <f t="shared" si="190"/>
        <v xml:space="preserve"> </v>
      </c>
      <c r="KT57" s="176">
        <f t="shared" si="106"/>
        <v>0</v>
      </c>
      <c r="KU57" s="177" t="str">
        <f t="shared" si="107"/>
        <v xml:space="preserve"> </v>
      </c>
      <c r="KW57" s="173">
        <v>12</v>
      </c>
      <c r="KX57" s="229"/>
      <c r="KY57" s="174" t="str">
        <f>IF(LA57=0," ",VLOOKUP(LA57,PROTOKOL!$A:$F,6,FALSE))</f>
        <v xml:space="preserve"> </v>
      </c>
      <c r="KZ57" s="43"/>
      <c r="LA57" s="43"/>
      <c r="LB57" s="43"/>
      <c r="LC57" s="42" t="str">
        <f>IF(LA57=0," ",(VLOOKUP(LA57,PROTOKOL!$A$1:$E$29,2,FALSE))*LB57)</f>
        <v xml:space="preserve"> </v>
      </c>
      <c r="LD57" s="175" t="str">
        <f t="shared" si="28"/>
        <v xml:space="preserve"> </v>
      </c>
      <c r="LE57" s="212" t="str">
        <f>IF(LA57=0," ",VLOOKUP(LA57,PROTOKOL!$A:$E,5,FALSE))</f>
        <v xml:space="preserve"> </v>
      </c>
      <c r="LF57" s="176" t="s">
        <v>142</v>
      </c>
      <c r="LG57" s="177" t="str">
        <f t="shared" si="108"/>
        <v xml:space="preserve"> </v>
      </c>
      <c r="LH57" s="217" t="str">
        <f>IF(LJ57=0," ",VLOOKUP(LJ57,PROTOKOL!$A:$F,6,FALSE))</f>
        <v xml:space="preserve"> </v>
      </c>
      <c r="LI57" s="43"/>
      <c r="LJ57" s="43"/>
      <c r="LK57" s="43"/>
      <c r="LL57" s="91" t="str">
        <f>IF(LJ57=0," ",(VLOOKUP(LJ57,PROTOKOL!$A$1:$E$29,2,FALSE))*LK57)</f>
        <v xml:space="preserve"> </v>
      </c>
      <c r="LM57" s="175" t="str">
        <f t="shared" si="29"/>
        <v xml:space="preserve"> </v>
      </c>
      <c r="LN57" s="176" t="str">
        <f>IF(LJ57=0," ",VLOOKUP(LJ57,PROTOKOL!$A:$E,5,FALSE))</f>
        <v xml:space="preserve"> </v>
      </c>
      <c r="LO57" s="212" t="str">
        <f t="shared" si="191"/>
        <v xml:space="preserve"> </v>
      </c>
      <c r="LP57" s="176">
        <f t="shared" si="110"/>
        <v>0</v>
      </c>
      <c r="LQ57" s="177" t="str">
        <f t="shared" si="111"/>
        <v xml:space="preserve"> </v>
      </c>
      <c r="LS57" s="173">
        <v>12</v>
      </c>
      <c r="LT57" s="229"/>
      <c r="LU57" s="174" t="str">
        <f>IF(LW57=0," ",VLOOKUP(LW57,PROTOKOL!$A:$F,6,FALSE))</f>
        <v xml:space="preserve"> </v>
      </c>
      <c r="LV57" s="43"/>
      <c r="LW57" s="43"/>
      <c r="LX57" s="43"/>
      <c r="LY57" s="42" t="str">
        <f>IF(LW57=0," ",(VLOOKUP(LW57,PROTOKOL!$A$1:$E$29,2,FALSE))*LX57)</f>
        <v xml:space="preserve"> </v>
      </c>
      <c r="LZ57" s="175" t="str">
        <f t="shared" si="30"/>
        <v xml:space="preserve"> </v>
      </c>
      <c r="MA57" s="212" t="str">
        <f>IF(LW57=0," ",VLOOKUP(LW57,PROTOKOL!$A:$E,5,FALSE))</f>
        <v xml:space="preserve"> </v>
      </c>
      <c r="MB57" s="176" t="s">
        <v>142</v>
      </c>
      <c r="MC57" s="177" t="str">
        <f t="shared" si="175"/>
        <v xml:space="preserve"> </v>
      </c>
      <c r="MD57" s="217" t="str">
        <f>IF(MF57=0," ",VLOOKUP(MF57,PROTOKOL!$A:$F,6,FALSE))</f>
        <v xml:space="preserve"> </v>
      </c>
      <c r="ME57" s="43"/>
      <c r="MF57" s="43"/>
      <c r="MG57" s="43"/>
      <c r="MH57" s="91" t="str">
        <f>IF(MF57=0," ",(VLOOKUP(MF57,PROTOKOL!$A$1:$E$29,2,FALSE))*MG57)</f>
        <v xml:space="preserve"> </v>
      </c>
      <c r="MI57" s="175" t="str">
        <f t="shared" si="31"/>
        <v xml:space="preserve"> </v>
      </c>
      <c r="MJ57" s="176" t="str">
        <f>IF(MF57=0," ",VLOOKUP(MF57,PROTOKOL!$A:$E,5,FALSE))</f>
        <v xml:space="preserve"> </v>
      </c>
      <c r="MK57" s="212" t="str">
        <f t="shared" si="192"/>
        <v xml:space="preserve"> </v>
      </c>
      <c r="ML57" s="176">
        <f t="shared" si="113"/>
        <v>0</v>
      </c>
      <c r="MM57" s="177" t="str">
        <f t="shared" si="114"/>
        <v xml:space="preserve"> </v>
      </c>
      <c r="MO57" s="173">
        <v>12</v>
      </c>
      <c r="MP57" s="229"/>
      <c r="MQ57" s="174" t="str">
        <f>IF(MS57=0," ",VLOOKUP(MS57,PROTOKOL!$A:$F,6,FALSE))</f>
        <v xml:space="preserve"> </v>
      </c>
      <c r="MR57" s="43"/>
      <c r="MS57" s="43"/>
      <c r="MT57" s="43"/>
      <c r="MU57" s="42" t="str">
        <f>IF(MS57=0," ",(VLOOKUP(MS57,PROTOKOL!$A$1:$E$29,2,FALSE))*MT57)</f>
        <v xml:space="preserve"> </v>
      </c>
      <c r="MV57" s="175" t="str">
        <f t="shared" si="32"/>
        <v xml:space="preserve"> </v>
      </c>
      <c r="MW57" s="212" t="str">
        <f>IF(MS57=0," ",VLOOKUP(MS57,PROTOKOL!$A:$E,5,FALSE))</f>
        <v xml:space="preserve"> </v>
      </c>
      <c r="MX57" s="176" t="s">
        <v>142</v>
      </c>
      <c r="MY57" s="177" t="str">
        <f t="shared" si="115"/>
        <v xml:space="preserve"> </v>
      </c>
      <c r="MZ57" s="217" t="str">
        <f>IF(NB57=0," ",VLOOKUP(NB57,PROTOKOL!$A:$F,6,FALSE))</f>
        <v xml:space="preserve"> </v>
      </c>
      <c r="NA57" s="43"/>
      <c r="NB57" s="43"/>
      <c r="NC57" s="43"/>
      <c r="ND57" s="91" t="str">
        <f>IF(NB57=0," ",(VLOOKUP(NB57,PROTOKOL!$A$1:$E$29,2,FALSE))*NC57)</f>
        <v xml:space="preserve"> </v>
      </c>
      <c r="NE57" s="175" t="str">
        <f t="shared" si="33"/>
        <v xml:space="preserve"> </v>
      </c>
      <c r="NF57" s="176" t="str">
        <f>IF(NB57=0," ",VLOOKUP(NB57,PROTOKOL!$A:$E,5,FALSE))</f>
        <v xml:space="preserve"> </v>
      </c>
      <c r="NG57" s="212" t="str">
        <f t="shared" si="193"/>
        <v xml:space="preserve"> </v>
      </c>
      <c r="NH57" s="176">
        <f t="shared" si="117"/>
        <v>0</v>
      </c>
      <c r="NI57" s="177" t="str">
        <f t="shared" si="118"/>
        <v xml:space="preserve"> </v>
      </c>
      <c r="NK57" s="173">
        <v>12</v>
      </c>
      <c r="NL57" s="229"/>
      <c r="NM57" s="174" t="str">
        <f>IF(NO57=0," ",VLOOKUP(NO57,PROTOKOL!$A:$F,6,FALSE))</f>
        <v xml:space="preserve"> </v>
      </c>
      <c r="NN57" s="43"/>
      <c r="NO57" s="43"/>
      <c r="NP57" s="43"/>
      <c r="NQ57" s="42" t="str">
        <f>IF(NO57=0," ",(VLOOKUP(NO57,PROTOKOL!$A$1:$E$29,2,FALSE))*NP57)</f>
        <v xml:space="preserve"> </v>
      </c>
      <c r="NR57" s="175" t="str">
        <f t="shared" si="34"/>
        <v xml:space="preserve"> </v>
      </c>
      <c r="NS57" s="212" t="str">
        <f>IF(NO57=0," ",VLOOKUP(NO57,PROTOKOL!$A:$E,5,FALSE))</f>
        <v xml:space="preserve"> </v>
      </c>
      <c r="NT57" s="176" t="s">
        <v>142</v>
      </c>
      <c r="NU57" s="177" t="str">
        <f t="shared" si="119"/>
        <v xml:space="preserve"> </v>
      </c>
      <c r="NV57" s="217" t="str">
        <f>IF(NX57=0," ",VLOOKUP(NX57,PROTOKOL!$A:$F,6,FALSE))</f>
        <v xml:space="preserve"> </v>
      </c>
      <c r="NW57" s="43"/>
      <c r="NX57" s="43"/>
      <c r="NY57" s="43"/>
      <c r="NZ57" s="91" t="str">
        <f>IF(NX57=0," ",(VLOOKUP(NX57,PROTOKOL!$A$1:$E$29,2,FALSE))*NY57)</f>
        <v xml:space="preserve"> </v>
      </c>
      <c r="OA57" s="175" t="str">
        <f t="shared" si="35"/>
        <v xml:space="preserve"> </v>
      </c>
      <c r="OB57" s="176" t="str">
        <f>IF(NX57=0," ",VLOOKUP(NX57,PROTOKOL!$A:$E,5,FALSE))</f>
        <v xml:space="preserve"> </v>
      </c>
      <c r="OC57" s="212" t="str">
        <f t="shared" si="194"/>
        <v xml:space="preserve"> </v>
      </c>
      <c r="OD57" s="176">
        <f t="shared" si="120"/>
        <v>0</v>
      </c>
      <c r="OE57" s="177" t="str">
        <f t="shared" si="121"/>
        <v xml:space="preserve"> </v>
      </c>
      <c r="OG57" s="173">
        <v>12</v>
      </c>
      <c r="OH57" s="229"/>
      <c r="OI57" s="174" t="str">
        <f>IF(OK57=0," ",VLOOKUP(OK57,PROTOKOL!$A:$F,6,FALSE))</f>
        <v>PERDE KESME SULU SİST.</v>
      </c>
      <c r="OJ57" s="43">
        <v>21</v>
      </c>
      <c r="OK57" s="43">
        <v>8</v>
      </c>
      <c r="OL57" s="43">
        <v>1</v>
      </c>
      <c r="OM57" s="42">
        <f>IF(OK57=0," ",(VLOOKUP(OK57,PROTOKOL!$A$1:$E$29,2,FALSE))*OL57)</f>
        <v>13.066666666666666</v>
      </c>
      <c r="ON57" s="175">
        <f t="shared" si="36"/>
        <v>7.9333333333333336</v>
      </c>
      <c r="OO57" s="212">
        <f>IF(OK57=0," ",VLOOKUP(OK57,PROTOKOL!$A:$E,5,FALSE))</f>
        <v>0.69150084134615386</v>
      </c>
      <c r="OP57" s="176" t="s">
        <v>142</v>
      </c>
      <c r="OQ57" s="177">
        <f t="shared" si="177"/>
        <v>5.4859066746794873</v>
      </c>
      <c r="OR57" s="217" t="str">
        <f>IF(OT57=0," ",VLOOKUP(OT57,PROTOKOL!$A:$F,6,FALSE))</f>
        <v xml:space="preserve"> </v>
      </c>
      <c r="OS57" s="43"/>
      <c r="OT57" s="43"/>
      <c r="OU57" s="43"/>
      <c r="OV57" s="91" t="str">
        <f>IF(OT57=0," ",(VLOOKUP(OT57,PROTOKOL!$A$1:$E$29,2,FALSE))*OU57)</f>
        <v xml:space="preserve"> </v>
      </c>
      <c r="OW57" s="175" t="str">
        <f t="shared" si="37"/>
        <v xml:space="preserve"> </v>
      </c>
      <c r="OX57" s="176" t="str">
        <f>IF(OT57=0," ",VLOOKUP(OT57,PROTOKOL!$A:$E,5,FALSE))</f>
        <v xml:space="preserve"> </v>
      </c>
      <c r="OY57" s="212" t="str">
        <f t="shared" si="195"/>
        <v xml:space="preserve"> </v>
      </c>
      <c r="OZ57" s="176">
        <f t="shared" si="123"/>
        <v>0</v>
      </c>
      <c r="PA57" s="177" t="str">
        <f t="shared" si="124"/>
        <v xml:space="preserve"> </v>
      </c>
      <c r="PC57" s="173">
        <v>12</v>
      </c>
      <c r="PD57" s="229"/>
      <c r="PE57" s="174" t="str">
        <f>IF(PG57=0," ",VLOOKUP(PG57,PROTOKOL!$A:$F,6,FALSE))</f>
        <v xml:space="preserve"> </v>
      </c>
      <c r="PF57" s="43"/>
      <c r="PG57" s="43"/>
      <c r="PH57" s="43"/>
      <c r="PI57" s="42" t="str">
        <f>IF(PG57=0," ",(VLOOKUP(PG57,PROTOKOL!$A$1:$E$29,2,FALSE))*PH57)</f>
        <v xml:space="preserve"> </v>
      </c>
      <c r="PJ57" s="175" t="str">
        <f t="shared" si="38"/>
        <v xml:space="preserve"> </v>
      </c>
      <c r="PK57" s="212" t="str">
        <f>IF(PG57=0," ",VLOOKUP(PG57,PROTOKOL!$A:$E,5,FALSE))</f>
        <v xml:space="preserve"> </v>
      </c>
      <c r="PL57" s="176" t="s">
        <v>142</v>
      </c>
      <c r="PM57" s="177" t="str">
        <f t="shared" si="178"/>
        <v xml:space="preserve"> </v>
      </c>
      <c r="PN57" s="217" t="str">
        <f>IF(PP57=0," ",VLOOKUP(PP57,PROTOKOL!$A:$F,6,FALSE))</f>
        <v xml:space="preserve"> </v>
      </c>
      <c r="PO57" s="43"/>
      <c r="PP57" s="43"/>
      <c r="PQ57" s="43"/>
      <c r="PR57" s="91" t="str">
        <f>IF(PP57=0," ",(VLOOKUP(PP57,PROTOKOL!$A$1:$E$29,2,FALSE))*PQ57)</f>
        <v xml:space="preserve"> </v>
      </c>
      <c r="PS57" s="175" t="str">
        <f t="shared" si="39"/>
        <v xml:space="preserve"> </v>
      </c>
      <c r="PT57" s="176" t="str">
        <f>IF(PP57=0," ",VLOOKUP(PP57,PROTOKOL!$A:$E,5,FALSE))</f>
        <v xml:space="preserve"> </v>
      </c>
      <c r="PU57" s="212" t="str">
        <f t="shared" si="196"/>
        <v xml:space="preserve"> </v>
      </c>
      <c r="PV57" s="176">
        <f t="shared" si="126"/>
        <v>0</v>
      </c>
      <c r="PW57" s="177" t="str">
        <f t="shared" si="127"/>
        <v xml:space="preserve"> </v>
      </c>
      <c r="PY57" s="173">
        <v>12</v>
      </c>
      <c r="PZ57" s="229"/>
      <c r="QA57" s="174" t="str">
        <f>IF(QC57=0," ",VLOOKUP(QC57,PROTOKOL!$A:$F,6,FALSE))</f>
        <v xml:space="preserve"> </v>
      </c>
      <c r="QB57" s="43"/>
      <c r="QC57" s="43"/>
      <c r="QD57" s="43"/>
      <c r="QE57" s="42" t="str">
        <f>IF(QC57=0," ",(VLOOKUP(QC57,PROTOKOL!$A$1:$E$29,2,FALSE))*QD57)</f>
        <v xml:space="preserve"> </v>
      </c>
      <c r="QF57" s="175" t="str">
        <f t="shared" si="40"/>
        <v xml:space="preserve"> </v>
      </c>
      <c r="QG57" s="212" t="str">
        <f>IF(QC57=0," ",VLOOKUP(QC57,PROTOKOL!$A:$E,5,FALSE))</f>
        <v xml:space="preserve"> </v>
      </c>
      <c r="QH57" s="176" t="s">
        <v>142</v>
      </c>
      <c r="QI57" s="177" t="str">
        <f t="shared" si="128"/>
        <v xml:space="preserve"> </v>
      </c>
      <c r="QJ57" s="217" t="str">
        <f>IF(QL57=0," ",VLOOKUP(QL57,PROTOKOL!$A:$F,6,FALSE))</f>
        <v xml:space="preserve"> </v>
      </c>
      <c r="QK57" s="43"/>
      <c r="QL57" s="43"/>
      <c r="QM57" s="43"/>
      <c r="QN57" s="91" t="str">
        <f>IF(QL57=0," ",(VLOOKUP(QL57,PROTOKOL!$A$1:$E$29,2,FALSE))*QM57)</f>
        <v xml:space="preserve"> </v>
      </c>
      <c r="QO57" s="175" t="str">
        <f t="shared" si="41"/>
        <v xml:space="preserve"> </v>
      </c>
      <c r="QP57" s="176" t="str">
        <f>IF(QL57=0," ",VLOOKUP(QL57,PROTOKOL!$A:$E,5,FALSE))</f>
        <v xml:space="preserve"> </v>
      </c>
      <c r="QQ57" s="212" t="str">
        <f t="shared" si="197"/>
        <v xml:space="preserve"> </v>
      </c>
      <c r="QR57" s="176">
        <f t="shared" si="130"/>
        <v>0</v>
      </c>
      <c r="QS57" s="177" t="str">
        <f t="shared" si="131"/>
        <v xml:space="preserve"> </v>
      </c>
      <c r="QU57" s="173">
        <v>12</v>
      </c>
      <c r="QV57" s="229"/>
      <c r="QW57" s="174" t="str">
        <f>IF(QY57=0," ",VLOOKUP(QY57,PROTOKOL!$A:$F,6,FALSE))</f>
        <v xml:space="preserve"> </v>
      </c>
      <c r="QX57" s="43"/>
      <c r="QY57" s="43"/>
      <c r="QZ57" s="43"/>
      <c r="RA57" s="42" t="str">
        <f>IF(QY57=0," ",(VLOOKUP(QY57,PROTOKOL!$A$1:$E$29,2,FALSE))*QZ57)</f>
        <v xml:space="preserve"> </v>
      </c>
      <c r="RB57" s="175" t="str">
        <f t="shared" si="42"/>
        <v xml:space="preserve"> </v>
      </c>
      <c r="RC57" s="212" t="str">
        <f>IF(QY57=0," ",VLOOKUP(QY57,PROTOKOL!$A:$E,5,FALSE))</f>
        <v xml:space="preserve"> </v>
      </c>
      <c r="RD57" s="176" t="s">
        <v>142</v>
      </c>
      <c r="RE57" s="177" t="str">
        <f t="shared" si="132"/>
        <v xml:space="preserve"> </v>
      </c>
      <c r="RF57" s="217" t="str">
        <f>IF(RH57=0," ",VLOOKUP(RH57,PROTOKOL!$A:$F,6,FALSE))</f>
        <v xml:space="preserve"> </v>
      </c>
      <c r="RG57" s="43"/>
      <c r="RH57" s="43"/>
      <c r="RI57" s="43"/>
      <c r="RJ57" s="91" t="str">
        <f>IF(RH57=0," ",(VLOOKUP(RH57,PROTOKOL!$A$1:$E$29,2,FALSE))*RI57)</f>
        <v xml:space="preserve"> </v>
      </c>
      <c r="RK57" s="175" t="str">
        <f t="shared" si="43"/>
        <v xml:space="preserve"> </v>
      </c>
      <c r="RL57" s="176" t="str">
        <f>IF(RH57=0," ",VLOOKUP(RH57,PROTOKOL!$A:$E,5,FALSE))</f>
        <v xml:space="preserve"> </v>
      </c>
      <c r="RM57" s="212" t="str">
        <f t="shared" si="198"/>
        <v xml:space="preserve"> </v>
      </c>
      <c r="RN57" s="176">
        <f t="shared" si="134"/>
        <v>0</v>
      </c>
      <c r="RO57" s="177" t="str">
        <f t="shared" si="135"/>
        <v xml:space="preserve"> </v>
      </c>
      <c r="RQ57" s="173">
        <v>12</v>
      </c>
      <c r="RR57" s="229"/>
      <c r="RS57" s="174" t="str">
        <f>IF(RU57=0," ",VLOOKUP(RU57,PROTOKOL!$A:$F,6,FALSE))</f>
        <v xml:space="preserve"> </v>
      </c>
      <c r="RT57" s="43"/>
      <c r="RU57" s="43"/>
      <c r="RV57" s="43"/>
      <c r="RW57" s="42" t="str">
        <f>IF(RU57=0," ",(VLOOKUP(RU57,PROTOKOL!$A$1:$E$29,2,FALSE))*RV57)</f>
        <v xml:space="preserve"> </v>
      </c>
      <c r="RX57" s="175" t="str">
        <f t="shared" si="44"/>
        <v xml:space="preserve"> </v>
      </c>
      <c r="RY57" s="212" t="str">
        <f>IF(RU57=0," ",VLOOKUP(RU57,PROTOKOL!$A:$E,5,FALSE))</f>
        <v xml:space="preserve"> </v>
      </c>
      <c r="RZ57" s="176" t="s">
        <v>142</v>
      </c>
      <c r="SA57" s="177" t="str">
        <f t="shared" si="179"/>
        <v xml:space="preserve"> </v>
      </c>
      <c r="SB57" s="217" t="str">
        <f>IF(SD57=0," ",VLOOKUP(SD57,PROTOKOL!$A:$F,6,FALSE))</f>
        <v xml:space="preserve"> </v>
      </c>
      <c r="SC57" s="43"/>
      <c r="SD57" s="43"/>
      <c r="SE57" s="43"/>
      <c r="SF57" s="91" t="str">
        <f>IF(SD57=0," ",(VLOOKUP(SD57,PROTOKOL!$A$1:$E$29,2,FALSE))*SE57)</f>
        <v xml:space="preserve"> </v>
      </c>
      <c r="SG57" s="175" t="str">
        <f t="shared" si="45"/>
        <v xml:space="preserve"> </v>
      </c>
      <c r="SH57" s="176" t="str">
        <f>IF(SD57=0," ",VLOOKUP(SD57,PROTOKOL!$A:$E,5,FALSE))</f>
        <v xml:space="preserve"> </v>
      </c>
      <c r="SI57" s="212" t="str">
        <f t="shared" si="199"/>
        <v xml:space="preserve"> </v>
      </c>
      <c r="SJ57" s="176">
        <f t="shared" si="137"/>
        <v>0</v>
      </c>
      <c r="SK57" s="177" t="str">
        <f t="shared" si="138"/>
        <v xml:space="preserve"> </v>
      </c>
      <c r="SM57" s="173">
        <v>12</v>
      </c>
      <c r="SN57" s="229"/>
      <c r="SO57" s="174" t="str">
        <f>IF(SQ57=0," ",VLOOKUP(SQ57,PROTOKOL!$A:$F,6,FALSE))</f>
        <v>KOKU TESTİ</v>
      </c>
      <c r="SP57" s="43">
        <v>1</v>
      </c>
      <c r="SQ57" s="43">
        <v>17</v>
      </c>
      <c r="SR57" s="43">
        <v>1</v>
      </c>
      <c r="SS57" s="42">
        <f>IF(SQ57=0," ",(VLOOKUP(SQ57,PROTOKOL!$A$1:$E$29,2,FALSE))*SR57)</f>
        <v>0</v>
      </c>
      <c r="ST57" s="175">
        <f t="shared" si="46"/>
        <v>1</v>
      </c>
      <c r="SU57" s="212" t="e">
        <f>IF(SQ57=0," ",VLOOKUP(SQ57,PROTOKOL!$A:$E,5,FALSE))</f>
        <v>#DIV/0!</v>
      </c>
      <c r="SV57" s="176" t="s">
        <v>142</v>
      </c>
      <c r="SW57" s="177" t="e">
        <f>IF(SQ57=0," ",(SU57*ST57))/7.5*1</f>
        <v>#DIV/0!</v>
      </c>
      <c r="SX57" s="217" t="str">
        <f>IF(SZ57=0," ",VLOOKUP(SZ57,PROTOKOL!$A:$F,6,FALSE))</f>
        <v xml:space="preserve"> </v>
      </c>
      <c r="SY57" s="43"/>
      <c r="SZ57" s="43"/>
      <c r="TA57" s="43"/>
      <c r="TB57" s="91" t="str">
        <f>IF(SZ57=0," ",(VLOOKUP(SZ57,PROTOKOL!$A$1:$E$29,2,FALSE))*TA57)</f>
        <v xml:space="preserve"> </v>
      </c>
      <c r="TC57" s="175" t="str">
        <f t="shared" si="47"/>
        <v xml:space="preserve"> </v>
      </c>
      <c r="TD57" s="176" t="str">
        <f>IF(SZ57=0," ",VLOOKUP(SZ57,PROTOKOL!$A:$E,5,FALSE))</f>
        <v xml:space="preserve"> </v>
      </c>
      <c r="TE57" s="212" t="str">
        <f t="shared" si="200"/>
        <v xml:space="preserve"> </v>
      </c>
      <c r="TF57" s="176">
        <f t="shared" si="141"/>
        <v>0</v>
      </c>
      <c r="TG57" s="177" t="str">
        <f t="shared" si="142"/>
        <v xml:space="preserve"> </v>
      </c>
      <c r="TI57" s="173">
        <v>12</v>
      </c>
      <c r="TJ57" s="229"/>
      <c r="TK57" s="174" t="str">
        <f>IF(TM57=0," ",VLOOKUP(TM57,PROTOKOL!$A:$F,6,FALSE))</f>
        <v xml:space="preserve"> </v>
      </c>
      <c r="TL57" s="43"/>
      <c r="TM57" s="43"/>
      <c r="TN57" s="43"/>
      <c r="TO57" s="42" t="str">
        <f>IF(TM57=0," ",(VLOOKUP(TM57,PROTOKOL!$A$1:$E$29,2,FALSE))*TN57)</f>
        <v xml:space="preserve"> </v>
      </c>
      <c r="TP57" s="175" t="str">
        <f t="shared" si="48"/>
        <v xml:space="preserve"> </v>
      </c>
      <c r="TQ57" s="212" t="str">
        <f>IF(TM57=0," ",VLOOKUP(TM57,PROTOKOL!$A:$E,5,FALSE))</f>
        <v xml:space="preserve"> </v>
      </c>
      <c r="TR57" s="176" t="s">
        <v>142</v>
      </c>
      <c r="TS57" s="177" t="str">
        <f t="shared" si="143"/>
        <v xml:space="preserve"> </v>
      </c>
      <c r="TT57" s="217" t="str">
        <f>IF(TV57=0," ",VLOOKUP(TV57,PROTOKOL!$A:$F,6,FALSE))</f>
        <v xml:space="preserve"> </v>
      </c>
      <c r="TU57" s="43"/>
      <c r="TV57" s="43"/>
      <c r="TW57" s="43"/>
      <c r="TX57" s="91" t="str">
        <f>IF(TV57=0," ",(VLOOKUP(TV57,PROTOKOL!$A$1:$E$29,2,FALSE))*TW57)</f>
        <v xml:space="preserve"> </v>
      </c>
      <c r="TY57" s="175" t="str">
        <f t="shared" si="49"/>
        <v xml:space="preserve"> </v>
      </c>
      <c r="TZ57" s="176" t="str">
        <f>IF(TV57=0," ",VLOOKUP(TV57,PROTOKOL!$A:$E,5,FALSE))</f>
        <v xml:space="preserve"> </v>
      </c>
      <c r="UA57" s="212" t="str">
        <f t="shared" si="201"/>
        <v xml:space="preserve"> </v>
      </c>
      <c r="UB57" s="176">
        <f t="shared" si="145"/>
        <v>0</v>
      </c>
      <c r="UC57" s="177" t="str">
        <f t="shared" si="146"/>
        <v xml:space="preserve"> </v>
      </c>
      <c r="UE57" s="173">
        <v>12</v>
      </c>
      <c r="UF57" s="229"/>
      <c r="UG57" s="174" t="str">
        <f>IF(UI57=0," ",VLOOKUP(UI57,PROTOKOL!$A:$F,6,FALSE))</f>
        <v xml:space="preserve"> </v>
      </c>
      <c r="UH57" s="43"/>
      <c r="UI57" s="43"/>
      <c r="UJ57" s="43"/>
      <c r="UK57" s="42" t="str">
        <f>IF(UI57=0," ",(VLOOKUP(UI57,PROTOKOL!$A$1:$E$29,2,FALSE))*UJ57)</f>
        <v xml:space="preserve"> </v>
      </c>
      <c r="UL57" s="175" t="str">
        <f t="shared" si="50"/>
        <v xml:space="preserve"> </v>
      </c>
      <c r="UM57" s="212" t="str">
        <f>IF(UI57=0," ",VLOOKUP(UI57,PROTOKOL!$A:$E,5,FALSE))</f>
        <v xml:space="preserve"> </v>
      </c>
      <c r="UN57" s="176" t="s">
        <v>142</v>
      </c>
      <c r="UO57" s="177" t="str">
        <f t="shared" si="147"/>
        <v xml:space="preserve"> </v>
      </c>
      <c r="UP57" s="217" t="str">
        <f>IF(UR57=0," ",VLOOKUP(UR57,PROTOKOL!$A:$F,6,FALSE))</f>
        <v xml:space="preserve"> </v>
      </c>
      <c r="UQ57" s="43"/>
      <c r="UR57" s="43"/>
      <c r="US57" s="43"/>
      <c r="UT57" s="91" t="str">
        <f>IF(UR57=0," ",(VLOOKUP(UR57,PROTOKOL!$A$1:$E$29,2,FALSE))*US57)</f>
        <v xml:space="preserve"> </v>
      </c>
      <c r="UU57" s="175" t="str">
        <f t="shared" si="51"/>
        <v xml:space="preserve"> </v>
      </c>
      <c r="UV57" s="176" t="str">
        <f>IF(UR57=0," ",VLOOKUP(UR57,PROTOKOL!$A:$E,5,FALSE))</f>
        <v xml:space="preserve"> </v>
      </c>
      <c r="UW57" s="212" t="str">
        <f t="shared" si="202"/>
        <v xml:space="preserve"> </v>
      </c>
      <c r="UX57" s="176">
        <f t="shared" si="149"/>
        <v>0</v>
      </c>
      <c r="UY57" s="177" t="str">
        <f t="shared" si="150"/>
        <v xml:space="preserve"> </v>
      </c>
      <c r="VA57" s="173">
        <v>12</v>
      </c>
      <c r="VB57" s="229"/>
      <c r="VC57" s="174" t="str">
        <f>IF(VE57=0," ",VLOOKUP(VE57,PROTOKOL!$A:$F,6,FALSE))</f>
        <v xml:space="preserve"> </v>
      </c>
      <c r="VD57" s="43"/>
      <c r="VE57" s="43"/>
      <c r="VF57" s="43"/>
      <c r="VG57" s="42" t="str">
        <f>IF(VE57=0," ",(VLOOKUP(VE57,PROTOKOL!$A$1:$E$29,2,FALSE))*VF57)</f>
        <v xml:space="preserve"> </v>
      </c>
      <c r="VH57" s="175" t="str">
        <f t="shared" si="52"/>
        <v xml:space="preserve"> </v>
      </c>
      <c r="VI57" s="212" t="str">
        <f>IF(VE57=0," ",VLOOKUP(VE57,PROTOKOL!$A:$E,5,FALSE))</f>
        <v xml:space="preserve"> </v>
      </c>
      <c r="VJ57" s="176" t="s">
        <v>142</v>
      </c>
      <c r="VK57" s="177" t="str">
        <f t="shared" si="151"/>
        <v xml:space="preserve"> </v>
      </c>
      <c r="VL57" s="217" t="str">
        <f>IF(VN57=0," ",VLOOKUP(VN57,PROTOKOL!$A:$F,6,FALSE))</f>
        <v xml:space="preserve"> </v>
      </c>
      <c r="VM57" s="43"/>
      <c r="VN57" s="43"/>
      <c r="VO57" s="43"/>
      <c r="VP57" s="91" t="str">
        <f>IF(VN57=0," ",(VLOOKUP(VN57,PROTOKOL!$A$1:$E$29,2,FALSE))*VO57)</f>
        <v xml:space="preserve"> </v>
      </c>
      <c r="VQ57" s="175" t="str">
        <f t="shared" si="53"/>
        <v xml:space="preserve"> </v>
      </c>
      <c r="VR57" s="176" t="str">
        <f>IF(VN57=0," ",VLOOKUP(VN57,PROTOKOL!$A:$E,5,FALSE))</f>
        <v xml:space="preserve"> </v>
      </c>
      <c r="VS57" s="212" t="str">
        <f t="shared" si="203"/>
        <v xml:space="preserve"> </v>
      </c>
      <c r="VT57" s="176">
        <f t="shared" si="153"/>
        <v>0</v>
      </c>
      <c r="VU57" s="177" t="str">
        <f t="shared" si="154"/>
        <v xml:space="preserve"> </v>
      </c>
      <c r="VW57" s="173">
        <v>12</v>
      </c>
      <c r="VX57" s="229"/>
      <c r="VY57" s="174" t="str">
        <f>IF(WA57=0," ",VLOOKUP(WA57,PROTOKOL!$A:$F,6,FALSE))</f>
        <v xml:space="preserve"> </v>
      </c>
      <c r="VZ57" s="43"/>
      <c r="WA57" s="43"/>
      <c r="WB57" s="43"/>
      <c r="WC57" s="42" t="str">
        <f>IF(WA57=0," ",(VLOOKUP(WA57,PROTOKOL!$A$1:$E$29,2,FALSE))*WB57)</f>
        <v xml:space="preserve"> </v>
      </c>
      <c r="WD57" s="175" t="str">
        <f t="shared" si="54"/>
        <v xml:space="preserve"> </v>
      </c>
      <c r="WE57" s="212" t="str">
        <f>IF(WA57=0," ",VLOOKUP(WA57,PROTOKOL!$A:$E,5,FALSE))</f>
        <v xml:space="preserve"> </v>
      </c>
      <c r="WF57" s="176" t="s">
        <v>142</v>
      </c>
      <c r="WG57" s="177" t="str">
        <f t="shared" si="155"/>
        <v xml:space="preserve"> </v>
      </c>
      <c r="WH57" s="217" t="str">
        <f>IF(WJ57=0," ",VLOOKUP(WJ57,PROTOKOL!$A:$F,6,FALSE))</f>
        <v xml:space="preserve"> </v>
      </c>
      <c r="WI57" s="43"/>
      <c r="WJ57" s="43"/>
      <c r="WK57" s="43"/>
      <c r="WL57" s="91" t="str">
        <f>IF(WJ57=0," ",(VLOOKUP(WJ57,PROTOKOL!$A$1:$E$29,2,FALSE))*WK57)</f>
        <v xml:space="preserve"> </v>
      </c>
      <c r="WM57" s="175" t="str">
        <f t="shared" si="55"/>
        <v xml:space="preserve"> </v>
      </c>
      <c r="WN57" s="176" t="str">
        <f>IF(WJ57=0," ",VLOOKUP(WJ57,PROTOKOL!$A:$E,5,FALSE))</f>
        <v xml:space="preserve"> </v>
      </c>
      <c r="WO57" s="212" t="str">
        <f t="shared" si="204"/>
        <v xml:space="preserve"> </v>
      </c>
      <c r="WP57" s="176">
        <f t="shared" si="157"/>
        <v>0</v>
      </c>
      <c r="WQ57" s="177" t="str">
        <f t="shared" si="158"/>
        <v xml:space="preserve"> </v>
      </c>
      <c r="WS57" s="173">
        <v>12</v>
      </c>
      <c r="WT57" s="229"/>
      <c r="WU57" s="174" t="str">
        <f>IF(WW57=0," ",VLOOKUP(WW57,PROTOKOL!$A:$F,6,FALSE))</f>
        <v xml:space="preserve"> </v>
      </c>
      <c r="WV57" s="43"/>
      <c r="WW57" s="43"/>
      <c r="WX57" s="43"/>
      <c r="WY57" s="42" t="str">
        <f>IF(WW57=0," ",(VLOOKUP(WW57,PROTOKOL!$A$1:$E$29,2,FALSE))*WX57)</f>
        <v xml:space="preserve"> </v>
      </c>
      <c r="WZ57" s="175" t="str">
        <f t="shared" si="56"/>
        <v xml:space="preserve"> </v>
      </c>
      <c r="XA57" s="212" t="str">
        <f>IF(WW57=0," ",VLOOKUP(WW57,PROTOKOL!$A:$E,5,FALSE))</f>
        <v xml:space="preserve"> </v>
      </c>
      <c r="XB57" s="176" t="s">
        <v>142</v>
      </c>
      <c r="XC57" s="177" t="str">
        <f t="shared" si="159"/>
        <v xml:space="preserve"> </v>
      </c>
      <c r="XD57" s="217" t="str">
        <f>IF(XF57=0," ",VLOOKUP(XF57,PROTOKOL!$A:$F,6,FALSE))</f>
        <v xml:space="preserve"> </v>
      </c>
      <c r="XE57" s="43"/>
      <c r="XF57" s="43"/>
      <c r="XG57" s="43"/>
      <c r="XH57" s="91" t="str">
        <f>IF(XF57=0," ",(VLOOKUP(XF57,PROTOKOL!$A$1:$E$29,2,FALSE))*XG57)</f>
        <v xml:space="preserve"> </v>
      </c>
      <c r="XI57" s="175" t="str">
        <f t="shared" si="57"/>
        <v xml:space="preserve"> </v>
      </c>
      <c r="XJ57" s="176" t="str">
        <f>IF(XF57=0," ",VLOOKUP(XF57,PROTOKOL!$A:$E,5,FALSE))</f>
        <v xml:space="preserve"> </v>
      </c>
      <c r="XK57" s="212" t="str">
        <f t="shared" si="205"/>
        <v xml:space="preserve"> </v>
      </c>
      <c r="XL57" s="176">
        <f t="shared" si="161"/>
        <v>0</v>
      </c>
      <c r="XM57" s="177" t="str">
        <f t="shared" si="162"/>
        <v xml:space="preserve"> </v>
      </c>
      <c r="XO57" s="173">
        <v>12</v>
      </c>
      <c r="XP57" s="229"/>
      <c r="XQ57" s="174" t="str">
        <f>IF(XS57=0," ",VLOOKUP(XS57,PROTOKOL!$A:$F,6,FALSE))</f>
        <v xml:space="preserve"> </v>
      </c>
      <c r="XR57" s="43"/>
      <c r="XS57" s="43"/>
      <c r="XT57" s="43"/>
      <c r="XU57" s="42" t="str">
        <f>IF(XS57=0," ",(VLOOKUP(XS57,PROTOKOL!$A$1:$E$29,2,FALSE))*XT57)</f>
        <v xml:space="preserve"> </v>
      </c>
      <c r="XV57" s="175" t="str">
        <f t="shared" si="58"/>
        <v xml:space="preserve"> </v>
      </c>
      <c r="XW57" s="212" t="str">
        <f>IF(XS57=0," ",VLOOKUP(XS57,PROTOKOL!$A:$E,5,FALSE))</f>
        <v xml:space="preserve"> </v>
      </c>
      <c r="XX57" s="176" t="s">
        <v>142</v>
      </c>
      <c r="XY57" s="177" t="str">
        <f t="shared" si="163"/>
        <v xml:space="preserve"> </v>
      </c>
      <c r="XZ57" s="217" t="str">
        <f>IF(YB57=0," ",VLOOKUP(YB57,PROTOKOL!$A:$F,6,FALSE))</f>
        <v xml:space="preserve"> </v>
      </c>
      <c r="YA57" s="43"/>
      <c r="YB57" s="43"/>
      <c r="YC57" s="43"/>
      <c r="YD57" s="91" t="str">
        <f>IF(YB57=0," ",(VLOOKUP(YB57,PROTOKOL!$A$1:$E$29,2,FALSE))*YC57)</f>
        <v xml:space="preserve"> </v>
      </c>
      <c r="YE57" s="175" t="str">
        <f t="shared" si="59"/>
        <v xml:space="preserve"> </v>
      </c>
      <c r="YF57" s="176" t="str">
        <f>IF(YB57=0," ",VLOOKUP(YB57,PROTOKOL!$A:$E,5,FALSE))</f>
        <v xml:space="preserve"> </v>
      </c>
      <c r="YG57" s="212" t="str">
        <f t="shared" si="206"/>
        <v xml:space="preserve"> </v>
      </c>
      <c r="YH57" s="176">
        <f t="shared" si="165"/>
        <v>0</v>
      </c>
      <c r="YI57" s="177" t="str">
        <f t="shared" si="166"/>
        <v xml:space="preserve"> </v>
      </c>
    </row>
    <row r="58" spans="1:659" ht="13.8">
      <c r="A58" s="173">
        <v>12</v>
      </c>
      <c r="B58" s="230"/>
      <c r="C58" s="174" t="str">
        <f>IF(E58=0," ",VLOOKUP(E58,PROTOKOL!$A:$F,6,FALSE))</f>
        <v xml:space="preserve"> </v>
      </c>
      <c r="D58" s="43"/>
      <c r="E58" s="43"/>
      <c r="F58" s="43"/>
      <c r="G58" s="42" t="str">
        <f>IF(E58=0," ",(VLOOKUP(E58,PROTOKOL!$A$1:$E$29,2,FALSE))*F58)</f>
        <v xml:space="preserve"> </v>
      </c>
      <c r="H58" s="175" t="str">
        <f t="shared" si="0"/>
        <v xml:space="preserve"> </v>
      </c>
      <c r="I58" s="212" t="str">
        <f>IF(E58=0," ",VLOOKUP(E58,PROTOKOL!$A:$E,5,FALSE))</f>
        <v xml:space="preserve"> </v>
      </c>
      <c r="J58" s="176" t="s">
        <v>142</v>
      </c>
      <c r="K58" s="177" t="str">
        <f t="shared" si="60"/>
        <v xml:space="preserve"> </v>
      </c>
      <c r="L58" s="217" t="str">
        <f>IF(N58=0," ",VLOOKUP(N58,PROTOKOL!$A:$F,6,FALSE))</f>
        <v xml:space="preserve"> </v>
      </c>
      <c r="M58" s="43"/>
      <c r="N58" s="43"/>
      <c r="O58" s="43"/>
      <c r="P58" s="91" t="str">
        <f>IF(N58=0," ",(VLOOKUP(N58,PROTOKOL!$A$1:$E$29,2,FALSE))*O58)</f>
        <v xml:space="preserve"> </v>
      </c>
      <c r="Q58" s="175" t="str">
        <f t="shared" si="1"/>
        <v xml:space="preserve"> </v>
      </c>
      <c r="R58" s="176" t="str">
        <f>IF(N58=0," ",VLOOKUP(N58,PROTOKOL!$A:$E,5,FALSE))</f>
        <v xml:space="preserve"> </v>
      </c>
      <c r="S58" s="212" t="str">
        <f t="shared" si="61"/>
        <v xml:space="preserve"> </v>
      </c>
      <c r="T58" s="176">
        <f t="shared" si="62"/>
        <v>0</v>
      </c>
      <c r="U58" s="177" t="str">
        <f t="shared" si="63"/>
        <v xml:space="preserve"> </v>
      </c>
      <c r="W58" s="173">
        <v>12</v>
      </c>
      <c r="X58" s="230"/>
      <c r="Y58" s="174" t="str">
        <f>IF(AA58=0," ",VLOOKUP(AA58,PROTOKOL!$A:$F,6,FALSE))</f>
        <v xml:space="preserve"> </v>
      </c>
      <c r="Z58" s="43"/>
      <c r="AA58" s="43"/>
      <c r="AB58" s="43"/>
      <c r="AC58" s="42" t="str">
        <f>IF(AA58=0," ",(VLOOKUP(AA58,PROTOKOL!$A$1:$E$29,2,FALSE))*AB58)</f>
        <v xml:space="preserve"> </v>
      </c>
      <c r="AD58" s="175" t="str">
        <f t="shared" si="2"/>
        <v xml:space="preserve"> </v>
      </c>
      <c r="AE58" s="212" t="str">
        <f>IF(AA58=0," ",VLOOKUP(AA58,PROTOKOL!$A:$E,5,FALSE))</f>
        <v xml:space="preserve"> </v>
      </c>
      <c r="AF58" s="176" t="s">
        <v>142</v>
      </c>
      <c r="AG58" s="177" t="str">
        <f t="shared" si="167"/>
        <v xml:space="preserve"> </v>
      </c>
      <c r="AH58" s="217" t="str">
        <f>IF(AJ58=0," ",VLOOKUP(AJ58,PROTOKOL!$A:$F,6,FALSE))</f>
        <v xml:space="preserve"> </v>
      </c>
      <c r="AI58" s="43"/>
      <c r="AJ58" s="43"/>
      <c r="AK58" s="43"/>
      <c r="AL58" s="91" t="str">
        <f>IF(AJ58=0," ",(VLOOKUP(AJ58,PROTOKOL!$A$1:$E$29,2,FALSE))*AK58)</f>
        <v xml:space="preserve"> </v>
      </c>
      <c r="AM58" s="175" t="str">
        <f t="shared" si="3"/>
        <v xml:space="preserve"> </v>
      </c>
      <c r="AN58" s="176" t="str">
        <f>IF(AJ58=0," ",VLOOKUP(AJ58,PROTOKOL!$A:$E,5,FALSE))</f>
        <v xml:space="preserve"> </v>
      </c>
      <c r="AO58" s="212" t="str">
        <f t="shared" si="180"/>
        <v xml:space="preserve"> </v>
      </c>
      <c r="AP58" s="176">
        <f t="shared" si="65"/>
        <v>0</v>
      </c>
      <c r="AQ58" s="177" t="str">
        <f t="shared" si="66"/>
        <v xml:space="preserve"> </v>
      </c>
      <c r="AS58" s="173">
        <v>12</v>
      </c>
      <c r="AT58" s="230"/>
      <c r="AU58" s="174" t="str">
        <f>IF(AW58=0," ",VLOOKUP(AW58,PROTOKOL!$A:$F,6,FALSE))</f>
        <v xml:space="preserve"> </v>
      </c>
      <c r="AV58" s="43"/>
      <c r="AW58" s="43"/>
      <c r="AX58" s="43"/>
      <c r="AY58" s="42" t="str">
        <f>IF(AW58=0," ",(VLOOKUP(AW58,PROTOKOL!$A$1:$E$29,2,FALSE))*AX58)</f>
        <v xml:space="preserve"> </v>
      </c>
      <c r="AZ58" s="175" t="str">
        <f t="shared" si="4"/>
        <v xml:space="preserve"> </v>
      </c>
      <c r="BA58" s="212" t="str">
        <f>IF(AW58=0," ",VLOOKUP(AW58,PROTOKOL!$A:$E,5,FALSE))</f>
        <v xml:space="preserve"> </v>
      </c>
      <c r="BB58" s="176" t="s">
        <v>142</v>
      </c>
      <c r="BC58" s="177" t="str">
        <f t="shared" si="168"/>
        <v xml:space="preserve"> </v>
      </c>
      <c r="BD58" s="217" t="str">
        <f>IF(BF58=0," ",VLOOKUP(BF58,PROTOKOL!$A:$F,6,FALSE))</f>
        <v xml:space="preserve"> </v>
      </c>
      <c r="BE58" s="43"/>
      <c r="BF58" s="43"/>
      <c r="BG58" s="43"/>
      <c r="BH58" s="91" t="str">
        <f>IF(BF58=0," ",(VLOOKUP(BF58,PROTOKOL!$A$1:$E$29,2,FALSE))*BG58)</f>
        <v xml:space="preserve"> </v>
      </c>
      <c r="BI58" s="175" t="str">
        <f t="shared" si="5"/>
        <v xml:space="preserve"> </v>
      </c>
      <c r="BJ58" s="176" t="str">
        <f>IF(BF58=0," ",VLOOKUP(BF58,PROTOKOL!$A:$E,5,FALSE))</f>
        <v xml:space="preserve"> </v>
      </c>
      <c r="BK58" s="212" t="str">
        <f t="shared" si="181"/>
        <v xml:space="preserve"> </v>
      </c>
      <c r="BL58" s="176">
        <f t="shared" si="67"/>
        <v>0</v>
      </c>
      <c r="BM58" s="177" t="str">
        <f t="shared" si="68"/>
        <v xml:space="preserve"> </v>
      </c>
      <c r="BO58" s="173">
        <v>12</v>
      </c>
      <c r="BP58" s="230"/>
      <c r="BQ58" s="174" t="str">
        <f>IF(BS58=0," ",VLOOKUP(BS58,PROTOKOL!$A:$F,6,FALSE))</f>
        <v xml:space="preserve"> </v>
      </c>
      <c r="BR58" s="43"/>
      <c r="BS58" s="43"/>
      <c r="BT58" s="43"/>
      <c r="BU58" s="42" t="str">
        <f>IF(BS58=0," ",(VLOOKUP(BS58,PROTOKOL!$A$1:$E$29,2,FALSE))*BT58)</f>
        <v xml:space="preserve"> </v>
      </c>
      <c r="BV58" s="175" t="str">
        <f t="shared" si="6"/>
        <v xml:space="preserve"> </v>
      </c>
      <c r="BW58" s="212" t="str">
        <f>IF(BS58=0," ",VLOOKUP(BS58,PROTOKOL!$A:$E,5,FALSE))</f>
        <v xml:space="preserve"> </v>
      </c>
      <c r="BX58" s="176" t="s">
        <v>142</v>
      </c>
      <c r="BY58" s="177" t="str">
        <f t="shared" si="170"/>
        <v xml:space="preserve"> </v>
      </c>
      <c r="BZ58" s="217" t="str">
        <f>IF(CB58=0," ",VLOOKUP(CB58,PROTOKOL!$A:$F,6,FALSE))</f>
        <v xml:space="preserve"> </v>
      </c>
      <c r="CA58" s="43"/>
      <c r="CB58" s="43"/>
      <c r="CC58" s="43"/>
      <c r="CD58" s="91" t="str">
        <f>IF(CB58=0," ",(VLOOKUP(CB58,PROTOKOL!$A$1:$E$29,2,FALSE))*CC58)</f>
        <v xml:space="preserve"> </v>
      </c>
      <c r="CE58" s="175" t="str">
        <f t="shared" si="7"/>
        <v xml:space="preserve"> </v>
      </c>
      <c r="CF58" s="176" t="str">
        <f>IF(CB58=0," ",VLOOKUP(CB58,PROTOKOL!$A:$E,5,FALSE))</f>
        <v xml:space="preserve"> </v>
      </c>
      <c r="CG58" s="212" t="str">
        <f t="shared" si="207"/>
        <v xml:space="preserve"> </v>
      </c>
      <c r="CH58" s="176">
        <f t="shared" si="70"/>
        <v>0</v>
      </c>
      <c r="CI58" s="177" t="str">
        <f t="shared" si="71"/>
        <v xml:space="preserve"> </v>
      </c>
      <c r="CK58" s="173">
        <v>12</v>
      </c>
      <c r="CL58" s="230"/>
      <c r="CM58" s="174" t="str">
        <f>IF(CO58=0," ",VLOOKUP(CO58,PROTOKOL!$A:$F,6,FALSE))</f>
        <v xml:space="preserve"> </v>
      </c>
      <c r="CN58" s="43"/>
      <c r="CO58" s="43"/>
      <c r="CP58" s="43"/>
      <c r="CQ58" s="42" t="str">
        <f>IF(CO58=0," ",(VLOOKUP(CO58,PROTOKOL!$A$1:$E$29,2,FALSE))*CP58)</f>
        <v xml:space="preserve"> </v>
      </c>
      <c r="CR58" s="175" t="str">
        <f t="shared" si="8"/>
        <v xml:space="preserve"> </v>
      </c>
      <c r="CS58" s="212" t="str">
        <f>IF(CO58=0," ",VLOOKUP(CO58,PROTOKOL!$A:$E,5,FALSE))</f>
        <v xml:space="preserve"> </v>
      </c>
      <c r="CT58" s="176" t="s">
        <v>142</v>
      </c>
      <c r="CU58" s="177" t="str">
        <f t="shared" si="171"/>
        <v xml:space="preserve"> </v>
      </c>
      <c r="CV58" s="217" t="str">
        <f>IF(CX58=0," ",VLOOKUP(CX58,PROTOKOL!$A:$F,6,FALSE))</f>
        <v xml:space="preserve"> </v>
      </c>
      <c r="CW58" s="43"/>
      <c r="CX58" s="43"/>
      <c r="CY58" s="43"/>
      <c r="CZ58" s="91" t="str">
        <f>IF(CX58=0," ",(VLOOKUP(CX58,PROTOKOL!$A$1:$E$29,2,FALSE))*CY58)</f>
        <v xml:space="preserve"> </v>
      </c>
      <c r="DA58" s="175" t="str">
        <f t="shared" si="9"/>
        <v xml:space="preserve"> </v>
      </c>
      <c r="DB58" s="176" t="str">
        <f>IF(CX58=0," ",VLOOKUP(CX58,PROTOKOL!$A:$E,5,FALSE))</f>
        <v xml:space="preserve"> </v>
      </c>
      <c r="DC58" s="212" t="str">
        <f t="shared" si="182"/>
        <v xml:space="preserve"> </v>
      </c>
      <c r="DD58" s="176">
        <f t="shared" si="73"/>
        <v>0</v>
      </c>
      <c r="DE58" s="177" t="str">
        <f t="shared" si="74"/>
        <v xml:space="preserve"> </v>
      </c>
      <c r="DG58" s="173">
        <v>12</v>
      </c>
      <c r="DH58" s="230"/>
      <c r="DI58" s="174" t="str">
        <f>IF(DK58=0," ",VLOOKUP(DK58,PROTOKOL!$A:$F,6,FALSE))</f>
        <v xml:space="preserve"> </v>
      </c>
      <c r="DJ58" s="43"/>
      <c r="DK58" s="43"/>
      <c r="DL58" s="43"/>
      <c r="DM58" s="42" t="str">
        <f>IF(DK58=0," ",(VLOOKUP(DK58,PROTOKOL!$A$1:$E$29,2,FALSE))*DL58)</f>
        <v xml:space="preserve"> </v>
      </c>
      <c r="DN58" s="175" t="str">
        <f t="shared" si="10"/>
        <v xml:space="preserve"> </v>
      </c>
      <c r="DO58" s="212" t="str">
        <f>IF(DK58=0," ",VLOOKUP(DK58,PROTOKOL!$A:$E,5,FALSE))</f>
        <v xml:space="preserve"> </v>
      </c>
      <c r="DP58" s="176" t="s">
        <v>142</v>
      </c>
      <c r="DQ58" s="177" t="str">
        <f t="shared" si="75"/>
        <v xml:space="preserve"> </v>
      </c>
      <c r="DR58" s="217" t="str">
        <f>IF(DT58=0," ",VLOOKUP(DT58,PROTOKOL!$A:$F,6,FALSE))</f>
        <v xml:space="preserve"> </v>
      </c>
      <c r="DS58" s="43"/>
      <c r="DT58" s="43"/>
      <c r="DU58" s="43"/>
      <c r="DV58" s="91" t="str">
        <f>IF(DT58=0," ",(VLOOKUP(DT58,PROTOKOL!$A$1:$E$29,2,FALSE))*DU58)</f>
        <v xml:space="preserve"> </v>
      </c>
      <c r="DW58" s="175" t="str">
        <f t="shared" si="11"/>
        <v xml:space="preserve"> </v>
      </c>
      <c r="DX58" s="176" t="str">
        <f>IF(DT58=0," ",VLOOKUP(DT58,PROTOKOL!$A:$E,5,FALSE))</f>
        <v xml:space="preserve"> </v>
      </c>
      <c r="DY58" s="212" t="str">
        <f t="shared" si="183"/>
        <v xml:space="preserve"> </v>
      </c>
      <c r="DZ58" s="176">
        <f t="shared" si="77"/>
        <v>0</v>
      </c>
      <c r="EA58" s="177" t="str">
        <f t="shared" si="78"/>
        <v xml:space="preserve"> </v>
      </c>
      <c r="EC58" s="173">
        <v>12</v>
      </c>
      <c r="ED58" s="230"/>
      <c r="EE58" s="174" t="str">
        <f>IF(EG58=0," ",VLOOKUP(EG58,PROTOKOL!$A:$F,6,FALSE))</f>
        <v xml:space="preserve"> </v>
      </c>
      <c r="EF58" s="43"/>
      <c r="EG58" s="43"/>
      <c r="EH58" s="43"/>
      <c r="EI58" s="42" t="str">
        <f>IF(EG58=0," ",(VLOOKUP(EG58,PROTOKOL!$A$1:$E$29,2,FALSE))*EH58)</f>
        <v xml:space="preserve"> </v>
      </c>
      <c r="EJ58" s="175" t="str">
        <f t="shared" si="12"/>
        <v xml:space="preserve"> </v>
      </c>
      <c r="EK58" s="212" t="str">
        <f>IF(EG58=0," ",VLOOKUP(EG58,PROTOKOL!$A:$E,5,FALSE))</f>
        <v xml:space="preserve"> </v>
      </c>
      <c r="EL58" s="176" t="s">
        <v>142</v>
      </c>
      <c r="EM58" s="177" t="str">
        <f t="shared" si="79"/>
        <v xml:space="preserve"> </v>
      </c>
      <c r="EN58" s="217" t="str">
        <f>IF(EP58=0," ",VLOOKUP(EP58,PROTOKOL!$A:$F,6,FALSE))</f>
        <v xml:space="preserve"> </v>
      </c>
      <c r="EO58" s="43"/>
      <c r="EP58" s="43"/>
      <c r="EQ58" s="43"/>
      <c r="ER58" s="91" t="str">
        <f>IF(EP58=0," ",(VLOOKUP(EP58,PROTOKOL!$A$1:$E$29,2,FALSE))*EQ58)</f>
        <v xml:space="preserve"> </v>
      </c>
      <c r="ES58" s="175" t="str">
        <f t="shared" si="13"/>
        <v xml:space="preserve"> </v>
      </c>
      <c r="ET58" s="176" t="str">
        <f>IF(EP58=0," ",VLOOKUP(EP58,PROTOKOL!$A:$E,5,FALSE))</f>
        <v xml:space="preserve"> </v>
      </c>
      <c r="EU58" s="212" t="str">
        <f t="shared" si="184"/>
        <v xml:space="preserve"> </v>
      </c>
      <c r="EV58" s="176">
        <f t="shared" si="81"/>
        <v>0</v>
      </c>
      <c r="EW58" s="177" t="str">
        <f t="shared" si="82"/>
        <v xml:space="preserve"> </v>
      </c>
      <c r="EY58" s="173">
        <v>12</v>
      </c>
      <c r="EZ58" s="230"/>
      <c r="FA58" s="174" t="str">
        <f>IF(FC58=0," ",VLOOKUP(FC58,PROTOKOL!$A:$F,6,FALSE))</f>
        <v xml:space="preserve"> </v>
      </c>
      <c r="FB58" s="43"/>
      <c r="FC58" s="43"/>
      <c r="FD58" s="43"/>
      <c r="FE58" s="42" t="str">
        <f>IF(FC58=0," ",(VLOOKUP(FC58,PROTOKOL!$A$1:$E$29,2,FALSE))*FD58)</f>
        <v xml:space="preserve"> </v>
      </c>
      <c r="FF58" s="175" t="str">
        <f t="shared" si="14"/>
        <v xml:space="preserve"> </v>
      </c>
      <c r="FG58" s="212" t="str">
        <f>IF(FC58=0," ",VLOOKUP(FC58,PROTOKOL!$A:$E,5,FALSE))</f>
        <v xml:space="preserve"> </v>
      </c>
      <c r="FH58" s="176" t="s">
        <v>142</v>
      </c>
      <c r="FI58" s="177" t="str">
        <f t="shared" si="83"/>
        <v xml:space="preserve"> </v>
      </c>
      <c r="FJ58" s="217" t="str">
        <f>IF(FL58=0," ",VLOOKUP(FL58,PROTOKOL!$A:$F,6,FALSE))</f>
        <v xml:space="preserve"> </v>
      </c>
      <c r="FK58" s="43"/>
      <c r="FL58" s="43"/>
      <c r="FM58" s="43"/>
      <c r="FN58" s="91" t="str">
        <f>IF(FL58=0," ",(VLOOKUP(FL58,PROTOKOL!$A$1:$E$29,2,FALSE))*FM58)</f>
        <v xml:space="preserve"> </v>
      </c>
      <c r="FO58" s="175" t="str">
        <f t="shared" si="15"/>
        <v xml:space="preserve"> </v>
      </c>
      <c r="FP58" s="176" t="str">
        <f>IF(FL58=0," ",VLOOKUP(FL58,PROTOKOL!$A:$E,5,FALSE))</f>
        <v xml:space="preserve"> </v>
      </c>
      <c r="FQ58" s="212" t="str">
        <f t="shared" si="185"/>
        <v xml:space="preserve"> </v>
      </c>
      <c r="FR58" s="176">
        <f t="shared" si="85"/>
        <v>0</v>
      </c>
      <c r="FS58" s="177" t="str">
        <f t="shared" si="86"/>
        <v xml:space="preserve"> </v>
      </c>
      <c r="FU58" s="173">
        <v>12</v>
      </c>
      <c r="FV58" s="230"/>
      <c r="FW58" s="174" t="str">
        <f>IF(FY58=0," ",VLOOKUP(FY58,PROTOKOL!$A:$F,6,FALSE))</f>
        <v xml:space="preserve"> </v>
      </c>
      <c r="FX58" s="43"/>
      <c r="FY58" s="43"/>
      <c r="FZ58" s="43"/>
      <c r="GA58" s="42" t="str">
        <f>IF(FY58=0," ",(VLOOKUP(FY58,PROTOKOL!$A$1:$E$29,2,FALSE))*FZ58)</f>
        <v xml:space="preserve"> </v>
      </c>
      <c r="GB58" s="175" t="str">
        <f t="shared" si="16"/>
        <v xml:space="preserve"> </v>
      </c>
      <c r="GC58" s="212" t="str">
        <f>IF(FY58=0," ",VLOOKUP(FY58,PROTOKOL!$A:$E,5,FALSE))</f>
        <v xml:space="preserve"> </v>
      </c>
      <c r="GD58" s="176" t="s">
        <v>142</v>
      </c>
      <c r="GE58" s="177" t="str">
        <f t="shared" si="87"/>
        <v xml:space="preserve"> </v>
      </c>
      <c r="GF58" s="217" t="str">
        <f>IF(GH58=0," ",VLOOKUP(GH58,PROTOKOL!$A:$F,6,FALSE))</f>
        <v xml:space="preserve"> </v>
      </c>
      <c r="GG58" s="43"/>
      <c r="GH58" s="43"/>
      <c r="GI58" s="43"/>
      <c r="GJ58" s="91" t="str">
        <f>IF(GH58=0," ",(VLOOKUP(GH58,PROTOKOL!$A$1:$E$29,2,FALSE))*GI58)</f>
        <v xml:space="preserve"> </v>
      </c>
      <c r="GK58" s="175" t="str">
        <f t="shared" si="17"/>
        <v xml:space="preserve"> </v>
      </c>
      <c r="GL58" s="176" t="str">
        <f>IF(GH58=0," ",VLOOKUP(GH58,PROTOKOL!$A:$E,5,FALSE))</f>
        <v xml:space="preserve"> </v>
      </c>
      <c r="GM58" s="212" t="str">
        <f t="shared" si="186"/>
        <v xml:space="preserve"> </v>
      </c>
      <c r="GN58" s="176">
        <f t="shared" si="89"/>
        <v>0</v>
      </c>
      <c r="GO58" s="177" t="str">
        <f t="shared" si="90"/>
        <v xml:space="preserve"> </v>
      </c>
      <c r="GQ58" s="173">
        <v>12</v>
      </c>
      <c r="GR58" s="230"/>
      <c r="GS58" s="174" t="str">
        <f>IF(GU58=0," ",VLOOKUP(GU58,PROTOKOL!$A:$F,6,FALSE))</f>
        <v xml:space="preserve"> </v>
      </c>
      <c r="GT58" s="43"/>
      <c r="GU58" s="43"/>
      <c r="GV58" s="43"/>
      <c r="GW58" s="42" t="str">
        <f>IF(GU58=0," ",(VLOOKUP(GU58,PROTOKOL!$A$1:$E$29,2,FALSE))*GV58)</f>
        <v xml:space="preserve"> </v>
      </c>
      <c r="GX58" s="175" t="str">
        <f t="shared" si="18"/>
        <v xml:space="preserve"> </v>
      </c>
      <c r="GY58" s="212" t="str">
        <f>IF(GU58=0," ",VLOOKUP(GU58,PROTOKOL!$A:$E,5,FALSE))</f>
        <v xml:space="preserve"> </v>
      </c>
      <c r="GZ58" s="176" t="s">
        <v>142</v>
      </c>
      <c r="HA58" s="177" t="str">
        <f t="shared" si="91"/>
        <v xml:space="preserve"> </v>
      </c>
      <c r="HB58" s="217" t="str">
        <f>IF(HD58=0," ",VLOOKUP(HD58,PROTOKOL!$A:$F,6,FALSE))</f>
        <v xml:space="preserve"> </v>
      </c>
      <c r="HC58" s="43"/>
      <c r="HD58" s="43"/>
      <c r="HE58" s="43"/>
      <c r="HF58" s="91" t="str">
        <f>IF(HD58=0," ",(VLOOKUP(HD58,PROTOKOL!$A$1:$E$29,2,FALSE))*HE58)</f>
        <v xml:space="preserve"> </v>
      </c>
      <c r="HG58" s="175" t="str">
        <f t="shared" si="19"/>
        <v xml:space="preserve"> </v>
      </c>
      <c r="HH58" s="176" t="str">
        <f>IF(HD58=0," ",VLOOKUP(HD58,PROTOKOL!$A:$E,5,FALSE))</f>
        <v xml:space="preserve"> </v>
      </c>
      <c r="HI58" s="212" t="str">
        <f t="shared" si="187"/>
        <v xml:space="preserve"> </v>
      </c>
      <c r="HJ58" s="176">
        <f t="shared" si="92"/>
        <v>0</v>
      </c>
      <c r="HK58" s="177" t="str">
        <f t="shared" si="93"/>
        <v xml:space="preserve"> </v>
      </c>
      <c r="HM58" s="173">
        <v>12</v>
      </c>
      <c r="HN58" s="230"/>
      <c r="HO58" s="174" t="str">
        <f>IF(HQ58=0," ",VLOOKUP(HQ58,PROTOKOL!$A:$F,6,FALSE))</f>
        <v xml:space="preserve"> </v>
      </c>
      <c r="HP58" s="43"/>
      <c r="HQ58" s="43"/>
      <c r="HR58" s="43"/>
      <c r="HS58" s="42" t="str">
        <f>IF(HQ58=0," ",(VLOOKUP(HQ58,PROTOKOL!$A$1:$E$29,2,FALSE))*HR58)</f>
        <v xml:space="preserve"> </v>
      </c>
      <c r="HT58" s="175" t="str">
        <f t="shared" si="20"/>
        <v xml:space="preserve"> </v>
      </c>
      <c r="HU58" s="212" t="str">
        <f>IF(HQ58=0," ",VLOOKUP(HQ58,PROTOKOL!$A:$E,5,FALSE))</f>
        <v xml:space="preserve"> </v>
      </c>
      <c r="HV58" s="176" t="s">
        <v>142</v>
      </c>
      <c r="HW58" s="177" t="str">
        <f t="shared" si="94"/>
        <v xml:space="preserve"> </v>
      </c>
      <c r="HX58" s="217" t="str">
        <f>IF(HZ58=0," ",VLOOKUP(HZ58,PROTOKOL!$A:$F,6,FALSE))</f>
        <v xml:space="preserve"> </v>
      </c>
      <c r="HY58" s="43"/>
      <c r="HZ58" s="43"/>
      <c r="IA58" s="43"/>
      <c r="IB58" s="91" t="str">
        <f>IF(HZ58=0," ",(VLOOKUP(HZ58,PROTOKOL!$A$1:$E$29,2,FALSE))*IA58)</f>
        <v xml:space="preserve"> </v>
      </c>
      <c r="IC58" s="175" t="str">
        <f t="shared" si="21"/>
        <v xml:space="preserve"> </v>
      </c>
      <c r="ID58" s="176" t="str">
        <f>IF(HZ58=0," ",VLOOKUP(HZ58,PROTOKOL!$A:$E,5,FALSE))</f>
        <v xml:space="preserve"> </v>
      </c>
      <c r="IE58" s="212" t="str">
        <f t="shared" si="208"/>
        <v xml:space="preserve"> </v>
      </c>
      <c r="IF58" s="176">
        <f t="shared" si="96"/>
        <v>0</v>
      </c>
      <c r="IG58" s="177" t="str">
        <f t="shared" si="97"/>
        <v xml:space="preserve"> </v>
      </c>
      <c r="II58" s="173">
        <v>12</v>
      </c>
      <c r="IJ58" s="230"/>
      <c r="IK58" s="174" t="str">
        <f>IF(IM58=0," ",VLOOKUP(IM58,PROTOKOL!$A:$F,6,FALSE))</f>
        <v xml:space="preserve"> </v>
      </c>
      <c r="IL58" s="43"/>
      <c r="IM58" s="43"/>
      <c r="IN58" s="43"/>
      <c r="IO58" s="42" t="str">
        <f>IF(IM58=0," ",(VLOOKUP(IM58,PROTOKOL!$A$1:$E$29,2,FALSE))*IN58)</f>
        <v xml:space="preserve"> </v>
      </c>
      <c r="IP58" s="175" t="str">
        <f t="shared" si="22"/>
        <v xml:space="preserve"> </v>
      </c>
      <c r="IQ58" s="212" t="str">
        <f>IF(IM58=0," ",VLOOKUP(IM58,PROTOKOL!$A:$E,5,FALSE))</f>
        <v xml:space="preserve"> </v>
      </c>
      <c r="IR58" s="176" t="s">
        <v>142</v>
      </c>
      <c r="IS58" s="177" t="str">
        <f t="shared" si="98"/>
        <v xml:space="preserve"> </v>
      </c>
      <c r="IT58" s="217" t="str">
        <f>IF(IV58=0," ",VLOOKUP(IV58,PROTOKOL!$A:$F,6,FALSE))</f>
        <v xml:space="preserve"> </v>
      </c>
      <c r="IU58" s="43"/>
      <c r="IV58" s="43"/>
      <c r="IW58" s="43"/>
      <c r="IX58" s="91" t="str">
        <f>IF(IV58=0," ",(VLOOKUP(IV58,PROTOKOL!$A$1:$E$29,2,FALSE))*IW58)</f>
        <v xml:space="preserve"> </v>
      </c>
      <c r="IY58" s="175" t="str">
        <f t="shared" si="23"/>
        <v xml:space="preserve"> </v>
      </c>
      <c r="IZ58" s="176" t="str">
        <f>IF(IV58=0," ",VLOOKUP(IV58,PROTOKOL!$A:$E,5,FALSE))</f>
        <v xml:space="preserve"> </v>
      </c>
      <c r="JA58" s="212" t="str">
        <f t="shared" si="188"/>
        <v xml:space="preserve"> </v>
      </c>
      <c r="JB58" s="176">
        <f t="shared" si="100"/>
        <v>0</v>
      </c>
      <c r="JC58" s="177" t="str">
        <f t="shared" si="101"/>
        <v xml:space="preserve"> </v>
      </c>
      <c r="JE58" s="173">
        <v>12</v>
      </c>
      <c r="JF58" s="230"/>
      <c r="JG58" s="174" t="str">
        <f>IF(JI58=0," ",VLOOKUP(JI58,PROTOKOL!$A:$F,6,FALSE))</f>
        <v xml:space="preserve"> </v>
      </c>
      <c r="JH58" s="43"/>
      <c r="JI58" s="43"/>
      <c r="JJ58" s="43"/>
      <c r="JK58" s="42" t="str">
        <f>IF(JI58=0," ",(VLOOKUP(JI58,PROTOKOL!$A$1:$E$29,2,FALSE))*JJ58)</f>
        <v xml:space="preserve"> </v>
      </c>
      <c r="JL58" s="175" t="str">
        <f t="shared" si="24"/>
        <v xml:space="preserve"> </v>
      </c>
      <c r="JM58" s="212" t="str">
        <f>IF(JI58=0," ",VLOOKUP(JI58,PROTOKOL!$A:$E,5,FALSE))</f>
        <v xml:space="preserve"> </v>
      </c>
      <c r="JN58" s="176" t="s">
        <v>142</v>
      </c>
      <c r="JO58" s="177" t="str">
        <f t="shared" si="102"/>
        <v xml:space="preserve"> </v>
      </c>
      <c r="JP58" s="217" t="str">
        <f>IF(JR58=0," ",VLOOKUP(JR58,PROTOKOL!$A:$F,6,FALSE))</f>
        <v xml:space="preserve"> </v>
      </c>
      <c r="JQ58" s="43"/>
      <c r="JR58" s="43"/>
      <c r="JS58" s="43"/>
      <c r="JT58" s="91" t="str">
        <f>IF(JR58=0," ",(VLOOKUP(JR58,PROTOKOL!$A$1:$E$29,2,FALSE))*JS58)</f>
        <v xml:space="preserve"> </v>
      </c>
      <c r="JU58" s="175" t="str">
        <f t="shared" si="25"/>
        <v xml:space="preserve"> </v>
      </c>
      <c r="JV58" s="176" t="str">
        <f>IF(JR58=0," ",VLOOKUP(JR58,PROTOKOL!$A:$E,5,FALSE))</f>
        <v xml:space="preserve"> </v>
      </c>
      <c r="JW58" s="212" t="str">
        <f t="shared" si="189"/>
        <v xml:space="preserve"> </v>
      </c>
      <c r="JX58" s="176">
        <f t="shared" si="104"/>
        <v>0</v>
      </c>
      <c r="JY58" s="177" t="str">
        <f t="shared" si="105"/>
        <v xml:space="preserve"> </v>
      </c>
      <c r="KA58" s="173">
        <v>12</v>
      </c>
      <c r="KB58" s="230"/>
      <c r="KC58" s="174" t="str">
        <f>IF(KE58=0," ",VLOOKUP(KE58,PROTOKOL!$A:$F,6,FALSE))</f>
        <v xml:space="preserve"> </v>
      </c>
      <c r="KD58" s="43"/>
      <c r="KE58" s="43"/>
      <c r="KF58" s="43"/>
      <c r="KG58" s="42" t="str">
        <f>IF(KE58=0," ",(VLOOKUP(KE58,PROTOKOL!$A$1:$E$29,2,FALSE))*KF58)</f>
        <v xml:space="preserve"> </v>
      </c>
      <c r="KH58" s="175" t="str">
        <f t="shared" si="26"/>
        <v xml:space="preserve"> </v>
      </c>
      <c r="KI58" s="212" t="str">
        <f>IF(KE58=0," ",VLOOKUP(KE58,PROTOKOL!$A:$E,5,FALSE))</f>
        <v xml:space="preserve"> </v>
      </c>
      <c r="KJ58" s="176" t="s">
        <v>142</v>
      </c>
      <c r="KK58" s="177" t="str">
        <f t="shared" si="173"/>
        <v xml:space="preserve"> </v>
      </c>
      <c r="KL58" s="217" t="str">
        <f>IF(KN58=0," ",VLOOKUP(KN58,PROTOKOL!$A:$F,6,FALSE))</f>
        <v xml:space="preserve"> </v>
      </c>
      <c r="KM58" s="43"/>
      <c r="KN58" s="43"/>
      <c r="KO58" s="43"/>
      <c r="KP58" s="91" t="str">
        <f>IF(KN58=0," ",(VLOOKUP(KN58,PROTOKOL!$A$1:$E$29,2,FALSE))*KO58)</f>
        <v xml:space="preserve"> </v>
      </c>
      <c r="KQ58" s="175" t="str">
        <f t="shared" si="27"/>
        <v xml:space="preserve"> </v>
      </c>
      <c r="KR58" s="176" t="str">
        <f>IF(KN58=0," ",VLOOKUP(KN58,PROTOKOL!$A:$E,5,FALSE))</f>
        <v xml:space="preserve"> </v>
      </c>
      <c r="KS58" s="212" t="str">
        <f t="shared" si="190"/>
        <v xml:space="preserve"> </v>
      </c>
      <c r="KT58" s="176">
        <f t="shared" si="106"/>
        <v>0</v>
      </c>
      <c r="KU58" s="177" t="str">
        <f t="shared" si="107"/>
        <v xml:space="preserve"> </v>
      </c>
      <c r="KW58" s="173">
        <v>12</v>
      </c>
      <c r="KX58" s="230"/>
      <c r="KY58" s="174" t="str">
        <f>IF(LA58=0," ",VLOOKUP(LA58,PROTOKOL!$A:$F,6,FALSE))</f>
        <v xml:space="preserve"> </v>
      </c>
      <c r="KZ58" s="43"/>
      <c r="LA58" s="43"/>
      <c r="LB58" s="43"/>
      <c r="LC58" s="42" t="str">
        <f>IF(LA58=0," ",(VLOOKUP(LA58,PROTOKOL!$A$1:$E$29,2,FALSE))*LB58)</f>
        <v xml:space="preserve"> </v>
      </c>
      <c r="LD58" s="175" t="str">
        <f t="shared" si="28"/>
        <v xml:space="preserve"> </v>
      </c>
      <c r="LE58" s="212" t="str">
        <f>IF(LA58=0," ",VLOOKUP(LA58,PROTOKOL!$A:$E,5,FALSE))</f>
        <v xml:space="preserve"> </v>
      </c>
      <c r="LF58" s="176" t="s">
        <v>142</v>
      </c>
      <c r="LG58" s="177" t="str">
        <f t="shared" si="108"/>
        <v xml:space="preserve"> </v>
      </c>
      <c r="LH58" s="217" t="str">
        <f>IF(LJ58=0," ",VLOOKUP(LJ58,PROTOKOL!$A:$F,6,FALSE))</f>
        <v xml:space="preserve"> </v>
      </c>
      <c r="LI58" s="43"/>
      <c r="LJ58" s="43"/>
      <c r="LK58" s="43"/>
      <c r="LL58" s="91" t="str">
        <f>IF(LJ58=0," ",(VLOOKUP(LJ58,PROTOKOL!$A$1:$E$29,2,FALSE))*LK58)</f>
        <v xml:space="preserve"> </v>
      </c>
      <c r="LM58" s="175" t="str">
        <f t="shared" si="29"/>
        <v xml:space="preserve"> </v>
      </c>
      <c r="LN58" s="176" t="str">
        <f>IF(LJ58=0," ",VLOOKUP(LJ58,PROTOKOL!$A:$E,5,FALSE))</f>
        <v xml:space="preserve"> </v>
      </c>
      <c r="LO58" s="212" t="str">
        <f t="shared" si="191"/>
        <v xml:space="preserve"> </v>
      </c>
      <c r="LP58" s="176">
        <f t="shared" si="110"/>
        <v>0</v>
      </c>
      <c r="LQ58" s="177" t="str">
        <f t="shared" si="111"/>
        <v xml:space="preserve"> </v>
      </c>
      <c r="LS58" s="173">
        <v>12</v>
      </c>
      <c r="LT58" s="230"/>
      <c r="LU58" s="174" t="str">
        <f>IF(LW58=0," ",VLOOKUP(LW58,PROTOKOL!$A:$F,6,FALSE))</f>
        <v xml:space="preserve"> </v>
      </c>
      <c r="LV58" s="43"/>
      <c r="LW58" s="43"/>
      <c r="LX58" s="43"/>
      <c r="LY58" s="42" t="str">
        <f>IF(LW58=0," ",(VLOOKUP(LW58,PROTOKOL!$A$1:$E$29,2,FALSE))*LX58)</f>
        <v xml:space="preserve"> </v>
      </c>
      <c r="LZ58" s="175" t="str">
        <f t="shared" si="30"/>
        <v xml:space="preserve"> </v>
      </c>
      <c r="MA58" s="212" t="str">
        <f>IF(LW58=0," ",VLOOKUP(LW58,PROTOKOL!$A:$E,5,FALSE))</f>
        <v xml:space="preserve"> </v>
      </c>
      <c r="MB58" s="176" t="s">
        <v>142</v>
      </c>
      <c r="MC58" s="177" t="str">
        <f t="shared" si="175"/>
        <v xml:space="preserve"> </v>
      </c>
      <c r="MD58" s="217" t="str">
        <f>IF(MF58=0," ",VLOOKUP(MF58,PROTOKOL!$A:$F,6,FALSE))</f>
        <v xml:space="preserve"> </v>
      </c>
      <c r="ME58" s="43"/>
      <c r="MF58" s="43"/>
      <c r="MG58" s="43"/>
      <c r="MH58" s="91" t="str">
        <f>IF(MF58=0," ",(VLOOKUP(MF58,PROTOKOL!$A$1:$E$29,2,FALSE))*MG58)</f>
        <v xml:space="preserve"> </v>
      </c>
      <c r="MI58" s="175" t="str">
        <f t="shared" si="31"/>
        <v xml:space="preserve"> </v>
      </c>
      <c r="MJ58" s="176" t="str">
        <f>IF(MF58=0," ",VLOOKUP(MF58,PROTOKOL!$A:$E,5,FALSE))</f>
        <v xml:space="preserve"> </v>
      </c>
      <c r="MK58" s="212" t="str">
        <f t="shared" si="192"/>
        <v xml:space="preserve"> </v>
      </c>
      <c r="ML58" s="176">
        <f t="shared" si="113"/>
        <v>0</v>
      </c>
      <c r="MM58" s="177" t="str">
        <f t="shared" si="114"/>
        <v xml:space="preserve"> </v>
      </c>
      <c r="MO58" s="173">
        <v>12</v>
      </c>
      <c r="MP58" s="230"/>
      <c r="MQ58" s="174" t="str">
        <f>IF(MS58=0," ",VLOOKUP(MS58,PROTOKOL!$A:$F,6,FALSE))</f>
        <v xml:space="preserve"> </v>
      </c>
      <c r="MR58" s="43"/>
      <c r="MS58" s="43"/>
      <c r="MT58" s="43"/>
      <c r="MU58" s="42" t="str">
        <f>IF(MS58=0," ",(VLOOKUP(MS58,PROTOKOL!$A$1:$E$29,2,FALSE))*MT58)</f>
        <v xml:space="preserve"> </v>
      </c>
      <c r="MV58" s="175" t="str">
        <f t="shared" si="32"/>
        <v xml:space="preserve"> </v>
      </c>
      <c r="MW58" s="212" t="str">
        <f>IF(MS58=0," ",VLOOKUP(MS58,PROTOKOL!$A:$E,5,FALSE))</f>
        <v xml:space="preserve"> </v>
      </c>
      <c r="MX58" s="176" t="s">
        <v>142</v>
      </c>
      <c r="MY58" s="177" t="str">
        <f t="shared" si="115"/>
        <v xml:space="preserve"> </v>
      </c>
      <c r="MZ58" s="217" t="str">
        <f>IF(NB58=0," ",VLOOKUP(NB58,PROTOKOL!$A:$F,6,FALSE))</f>
        <v xml:space="preserve"> </v>
      </c>
      <c r="NA58" s="43"/>
      <c r="NB58" s="43"/>
      <c r="NC58" s="43"/>
      <c r="ND58" s="91" t="str">
        <f>IF(NB58=0," ",(VLOOKUP(NB58,PROTOKOL!$A$1:$E$29,2,FALSE))*NC58)</f>
        <v xml:space="preserve"> </v>
      </c>
      <c r="NE58" s="175" t="str">
        <f t="shared" si="33"/>
        <v xml:space="preserve"> </v>
      </c>
      <c r="NF58" s="176" t="str">
        <f>IF(NB58=0," ",VLOOKUP(NB58,PROTOKOL!$A:$E,5,FALSE))</f>
        <v xml:space="preserve"> </v>
      </c>
      <c r="NG58" s="212" t="str">
        <f t="shared" si="193"/>
        <v xml:space="preserve"> </v>
      </c>
      <c r="NH58" s="176">
        <f t="shared" si="117"/>
        <v>0</v>
      </c>
      <c r="NI58" s="177" t="str">
        <f t="shared" si="118"/>
        <v xml:space="preserve"> </v>
      </c>
      <c r="NK58" s="173">
        <v>12</v>
      </c>
      <c r="NL58" s="230"/>
      <c r="NM58" s="174" t="str">
        <f>IF(NO58=0," ",VLOOKUP(NO58,PROTOKOL!$A:$F,6,FALSE))</f>
        <v xml:space="preserve"> </v>
      </c>
      <c r="NN58" s="43"/>
      <c r="NO58" s="43"/>
      <c r="NP58" s="43"/>
      <c r="NQ58" s="42" t="str">
        <f>IF(NO58=0," ",(VLOOKUP(NO58,PROTOKOL!$A$1:$E$29,2,FALSE))*NP58)</f>
        <v xml:space="preserve"> </v>
      </c>
      <c r="NR58" s="175" t="str">
        <f t="shared" si="34"/>
        <v xml:space="preserve"> </v>
      </c>
      <c r="NS58" s="212" t="str">
        <f>IF(NO58=0," ",VLOOKUP(NO58,PROTOKOL!$A:$E,5,FALSE))</f>
        <v xml:space="preserve"> </v>
      </c>
      <c r="NT58" s="176" t="s">
        <v>142</v>
      </c>
      <c r="NU58" s="177" t="str">
        <f t="shared" si="119"/>
        <v xml:space="preserve"> </v>
      </c>
      <c r="NV58" s="217" t="str">
        <f>IF(NX58=0," ",VLOOKUP(NX58,PROTOKOL!$A:$F,6,FALSE))</f>
        <v xml:space="preserve"> </v>
      </c>
      <c r="NW58" s="43"/>
      <c r="NX58" s="43"/>
      <c r="NY58" s="43"/>
      <c r="NZ58" s="91" t="str">
        <f>IF(NX58=0," ",(VLOOKUP(NX58,PROTOKOL!$A$1:$E$29,2,FALSE))*NY58)</f>
        <v xml:space="preserve"> </v>
      </c>
      <c r="OA58" s="175" t="str">
        <f t="shared" si="35"/>
        <v xml:space="preserve"> </v>
      </c>
      <c r="OB58" s="176" t="str">
        <f>IF(NX58=0," ",VLOOKUP(NX58,PROTOKOL!$A:$E,5,FALSE))</f>
        <v xml:space="preserve"> </v>
      </c>
      <c r="OC58" s="212" t="str">
        <f t="shared" si="194"/>
        <v xml:space="preserve"> </v>
      </c>
      <c r="OD58" s="176">
        <f t="shared" si="120"/>
        <v>0</v>
      </c>
      <c r="OE58" s="177" t="str">
        <f t="shared" si="121"/>
        <v xml:space="preserve"> </v>
      </c>
      <c r="OG58" s="173">
        <v>12</v>
      </c>
      <c r="OH58" s="230"/>
      <c r="OI58" s="174" t="str">
        <f>IF(OK58=0," ",VLOOKUP(OK58,PROTOKOL!$A:$F,6,FALSE))</f>
        <v xml:space="preserve"> </v>
      </c>
      <c r="OJ58" s="43"/>
      <c r="OK58" s="43"/>
      <c r="OL58" s="43"/>
      <c r="OM58" s="42" t="str">
        <f>IF(OK58=0," ",(VLOOKUP(OK58,PROTOKOL!$A$1:$E$29,2,FALSE))*OL58)</f>
        <v xml:space="preserve"> </v>
      </c>
      <c r="ON58" s="175" t="str">
        <f t="shared" si="36"/>
        <v xml:space="preserve"> </v>
      </c>
      <c r="OO58" s="212" t="str">
        <f>IF(OK58=0," ",VLOOKUP(OK58,PROTOKOL!$A:$E,5,FALSE))</f>
        <v xml:space="preserve"> </v>
      </c>
      <c r="OP58" s="176" t="s">
        <v>142</v>
      </c>
      <c r="OQ58" s="177" t="str">
        <f t="shared" si="177"/>
        <v xml:space="preserve"> </v>
      </c>
      <c r="OR58" s="217" t="str">
        <f>IF(OT58=0," ",VLOOKUP(OT58,PROTOKOL!$A:$F,6,FALSE))</f>
        <v xml:space="preserve"> </v>
      </c>
      <c r="OS58" s="43"/>
      <c r="OT58" s="43"/>
      <c r="OU58" s="43"/>
      <c r="OV58" s="91" t="str">
        <f>IF(OT58=0," ",(VLOOKUP(OT58,PROTOKOL!$A$1:$E$29,2,FALSE))*OU58)</f>
        <v xml:space="preserve"> </v>
      </c>
      <c r="OW58" s="175" t="str">
        <f t="shared" si="37"/>
        <v xml:space="preserve"> </v>
      </c>
      <c r="OX58" s="176" t="str">
        <f>IF(OT58=0," ",VLOOKUP(OT58,PROTOKOL!$A:$E,5,FALSE))</f>
        <v xml:space="preserve"> </v>
      </c>
      <c r="OY58" s="212" t="str">
        <f t="shared" si="195"/>
        <v xml:space="preserve"> </v>
      </c>
      <c r="OZ58" s="176">
        <f t="shared" si="123"/>
        <v>0</v>
      </c>
      <c r="PA58" s="177" t="str">
        <f t="shared" si="124"/>
        <v xml:space="preserve"> </v>
      </c>
      <c r="PC58" s="173">
        <v>12</v>
      </c>
      <c r="PD58" s="230"/>
      <c r="PE58" s="174" t="str">
        <f>IF(PG58=0," ",VLOOKUP(PG58,PROTOKOL!$A:$F,6,FALSE))</f>
        <v xml:space="preserve"> </v>
      </c>
      <c r="PF58" s="43"/>
      <c r="PG58" s="43"/>
      <c r="PH58" s="43"/>
      <c r="PI58" s="42" t="str">
        <f>IF(PG58=0," ",(VLOOKUP(PG58,PROTOKOL!$A$1:$E$29,2,FALSE))*PH58)</f>
        <v xml:space="preserve"> </v>
      </c>
      <c r="PJ58" s="175" t="str">
        <f t="shared" si="38"/>
        <v xml:space="preserve"> </v>
      </c>
      <c r="PK58" s="212" t="str">
        <f>IF(PG58=0," ",VLOOKUP(PG58,PROTOKOL!$A:$E,5,FALSE))</f>
        <v xml:space="preserve"> </v>
      </c>
      <c r="PL58" s="176" t="s">
        <v>142</v>
      </c>
      <c r="PM58" s="177" t="str">
        <f t="shared" si="178"/>
        <v xml:space="preserve"> </v>
      </c>
      <c r="PN58" s="217" t="str">
        <f>IF(PP58=0," ",VLOOKUP(PP58,PROTOKOL!$A:$F,6,FALSE))</f>
        <v xml:space="preserve"> </v>
      </c>
      <c r="PO58" s="43"/>
      <c r="PP58" s="43"/>
      <c r="PQ58" s="43"/>
      <c r="PR58" s="91" t="str">
        <f>IF(PP58=0," ",(VLOOKUP(PP58,PROTOKOL!$A$1:$E$29,2,FALSE))*PQ58)</f>
        <v xml:space="preserve"> </v>
      </c>
      <c r="PS58" s="175" t="str">
        <f t="shared" si="39"/>
        <v xml:space="preserve"> </v>
      </c>
      <c r="PT58" s="176" t="str">
        <f>IF(PP58=0," ",VLOOKUP(PP58,PROTOKOL!$A:$E,5,FALSE))</f>
        <v xml:space="preserve"> </v>
      </c>
      <c r="PU58" s="212" t="str">
        <f t="shared" si="196"/>
        <v xml:space="preserve"> </v>
      </c>
      <c r="PV58" s="176">
        <f t="shared" si="126"/>
        <v>0</v>
      </c>
      <c r="PW58" s="177" t="str">
        <f t="shared" si="127"/>
        <v xml:space="preserve"> </v>
      </c>
      <c r="PY58" s="173">
        <v>12</v>
      </c>
      <c r="PZ58" s="230"/>
      <c r="QA58" s="174" t="str">
        <f>IF(QC58=0," ",VLOOKUP(QC58,PROTOKOL!$A:$F,6,FALSE))</f>
        <v xml:space="preserve"> </v>
      </c>
      <c r="QB58" s="43"/>
      <c r="QC58" s="43"/>
      <c r="QD58" s="43"/>
      <c r="QE58" s="42" t="str">
        <f>IF(QC58=0," ",(VLOOKUP(QC58,PROTOKOL!$A$1:$E$29,2,FALSE))*QD58)</f>
        <v xml:space="preserve"> </v>
      </c>
      <c r="QF58" s="175" t="str">
        <f t="shared" si="40"/>
        <v xml:space="preserve"> </v>
      </c>
      <c r="QG58" s="212" t="str">
        <f>IF(QC58=0," ",VLOOKUP(QC58,PROTOKOL!$A:$E,5,FALSE))</f>
        <v xml:space="preserve"> </v>
      </c>
      <c r="QH58" s="176" t="s">
        <v>142</v>
      </c>
      <c r="QI58" s="177" t="str">
        <f t="shared" si="128"/>
        <v xml:space="preserve"> </v>
      </c>
      <c r="QJ58" s="217" t="str">
        <f>IF(QL58=0," ",VLOOKUP(QL58,PROTOKOL!$A:$F,6,FALSE))</f>
        <v xml:space="preserve"> </v>
      </c>
      <c r="QK58" s="43"/>
      <c r="QL58" s="43"/>
      <c r="QM58" s="43"/>
      <c r="QN58" s="91" t="str">
        <f>IF(QL58=0," ",(VLOOKUP(QL58,PROTOKOL!$A$1:$E$29,2,FALSE))*QM58)</f>
        <v xml:space="preserve"> </v>
      </c>
      <c r="QO58" s="175" t="str">
        <f t="shared" si="41"/>
        <v xml:space="preserve"> </v>
      </c>
      <c r="QP58" s="176" t="str">
        <f>IF(QL58=0," ",VLOOKUP(QL58,PROTOKOL!$A:$E,5,FALSE))</f>
        <v xml:space="preserve"> </v>
      </c>
      <c r="QQ58" s="212" t="str">
        <f t="shared" si="197"/>
        <v xml:space="preserve"> </v>
      </c>
      <c r="QR58" s="176">
        <f t="shared" si="130"/>
        <v>0</v>
      </c>
      <c r="QS58" s="177" t="str">
        <f t="shared" si="131"/>
        <v xml:space="preserve"> </v>
      </c>
      <c r="QU58" s="173">
        <v>12</v>
      </c>
      <c r="QV58" s="230"/>
      <c r="QW58" s="174" t="str">
        <f>IF(QY58=0," ",VLOOKUP(QY58,PROTOKOL!$A:$F,6,FALSE))</f>
        <v xml:space="preserve"> </v>
      </c>
      <c r="QX58" s="43"/>
      <c r="QY58" s="43"/>
      <c r="QZ58" s="43"/>
      <c r="RA58" s="42" t="str">
        <f>IF(QY58=0," ",(VLOOKUP(QY58,PROTOKOL!$A$1:$E$29,2,FALSE))*QZ58)</f>
        <v xml:space="preserve"> </v>
      </c>
      <c r="RB58" s="175" t="str">
        <f t="shared" si="42"/>
        <v xml:space="preserve"> </v>
      </c>
      <c r="RC58" s="212" t="str">
        <f>IF(QY58=0," ",VLOOKUP(QY58,PROTOKOL!$A:$E,5,FALSE))</f>
        <v xml:space="preserve"> </v>
      </c>
      <c r="RD58" s="176" t="s">
        <v>142</v>
      </c>
      <c r="RE58" s="177" t="str">
        <f t="shared" si="132"/>
        <v xml:space="preserve"> </v>
      </c>
      <c r="RF58" s="217" t="str">
        <f>IF(RH58=0," ",VLOOKUP(RH58,PROTOKOL!$A:$F,6,FALSE))</f>
        <v xml:space="preserve"> </v>
      </c>
      <c r="RG58" s="43"/>
      <c r="RH58" s="43"/>
      <c r="RI58" s="43"/>
      <c r="RJ58" s="91" t="str">
        <f>IF(RH58=0," ",(VLOOKUP(RH58,PROTOKOL!$A$1:$E$29,2,FALSE))*RI58)</f>
        <v xml:space="preserve"> </v>
      </c>
      <c r="RK58" s="175" t="str">
        <f t="shared" si="43"/>
        <v xml:space="preserve"> </v>
      </c>
      <c r="RL58" s="176" t="str">
        <f>IF(RH58=0," ",VLOOKUP(RH58,PROTOKOL!$A:$E,5,FALSE))</f>
        <v xml:space="preserve"> </v>
      </c>
      <c r="RM58" s="212" t="str">
        <f t="shared" si="198"/>
        <v xml:space="preserve"> </v>
      </c>
      <c r="RN58" s="176">
        <f t="shared" si="134"/>
        <v>0</v>
      </c>
      <c r="RO58" s="177" t="str">
        <f t="shared" si="135"/>
        <v xml:space="preserve"> </v>
      </c>
      <c r="RQ58" s="173">
        <v>12</v>
      </c>
      <c r="RR58" s="230"/>
      <c r="RS58" s="174" t="str">
        <f>IF(RU58=0," ",VLOOKUP(RU58,PROTOKOL!$A:$F,6,FALSE))</f>
        <v xml:space="preserve"> </v>
      </c>
      <c r="RT58" s="43"/>
      <c r="RU58" s="43"/>
      <c r="RV58" s="43"/>
      <c r="RW58" s="42" t="str">
        <f>IF(RU58=0," ",(VLOOKUP(RU58,PROTOKOL!$A$1:$E$29,2,FALSE))*RV58)</f>
        <v xml:space="preserve"> </v>
      </c>
      <c r="RX58" s="175" t="str">
        <f t="shared" si="44"/>
        <v xml:space="preserve"> </v>
      </c>
      <c r="RY58" s="212" t="str">
        <f>IF(RU58=0," ",VLOOKUP(RU58,PROTOKOL!$A:$E,5,FALSE))</f>
        <v xml:space="preserve"> </v>
      </c>
      <c r="RZ58" s="176" t="s">
        <v>142</v>
      </c>
      <c r="SA58" s="177" t="str">
        <f t="shared" si="179"/>
        <v xml:space="preserve"> </v>
      </c>
      <c r="SB58" s="217" t="str">
        <f>IF(SD58=0," ",VLOOKUP(SD58,PROTOKOL!$A:$F,6,FALSE))</f>
        <v xml:space="preserve"> </v>
      </c>
      <c r="SC58" s="43"/>
      <c r="SD58" s="43"/>
      <c r="SE58" s="43"/>
      <c r="SF58" s="91" t="str">
        <f>IF(SD58=0," ",(VLOOKUP(SD58,PROTOKOL!$A$1:$E$29,2,FALSE))*SE58)</f>
        <v xml:space="preserve"> </v>
      </c>
      <c r="SG58" s="175" t="str">
        <f t="shared" si="45"/>
        <v xml:space="preserve"> </v>
      </c>
      <c r="SH58" s="176" t="str">
        <f>IF(SD58=0," ",VLOOKUP(SD58,PROTOKOL!$A:$E,5,FALSE))</f>
        <v xml:space="preserve"> </v>
      </c>
      <c r="SI58" s="212" t="str">
        <f t="shared" si="199"/>
        <v xml:space="preserve"> </v>
      </c>
      <c r="SJ58" s="176">
        <f t="shared" si="137"/>
        <v>0</v>
      </c>
      <c r="SK58" s="177" t="str">
        <f t="shared" si="138"/>
        <v xml:space="preserve"> </v>
      </c>
      <c r="SM58" s="173">
        <v>12</v>
      </c>
      <c r="SN58" s="230"/>
      <c r="SO58" s="174" t="str">
        <f>IF(SQ58=0," ",VLOOKUP(SQ58,PROTOKOL!$A:$F,6,FALSE))</f>
        <v xml:space="preserve"> </v>
      </c>
      <c r="SP58" s="43"/>
      <c r="SQ58" s="43"/>
      <c r="SR58" s="43"/>
      <c r="SS58" s="42" t="str">
        <f>IF(SQ58=0," ",(VLOOKUP(SQ58,PROTOKOL!$A$1:$E$29,2,FALSE))*SR58)</f>
        <v xml:space="preserve"> </v>
      </c>
      <c r="ST58" s="175" t="str">
        <f t="shared" si="46"/>
        <v xml:space="preserve"> </v>
      </c>
      <c r="SU58" s="212" t="str">
        <f>IF(SQ58=0," ",VLOOKUP(SQ58,PROTOKOL!$A:$E,5,FALSE))</f>
        <v xml:space="preserve"> </v>
      </c>
      <c r="SV58" s="176" t="s">
        <v>142</v>
      </c>
      <c r="SW58" s="177" t="str">
        <f t="shared" si="139"/>
        <v xml:space="preserve"> </v>
      </c>
      <c r="SX58" s="217" t="str">
        <f>IF(SZ58=0," ",VLOOKUP(SZ58,PROTOKOL!$A:$F,6,FALSE))</f>
        <v xml:space="preserve"> </v>
      </c>
      <c r="SY58" s="43"/>
      <c r="SZ58" s="43"/>
      <c r="TA58" s="43"/>
      <c r="TB58" s="91" t="str">
        <f>IF(SZ58=0," ",(VLOOKUP(SZ58,PROTOKOL!$A$1:$E$29,2,FALSE))*TA58)</f>
        <v xml:space="preserve"> </v>
      </c>
      <c r="TC58" s="175" t="str">
        <f t="shared" si="47"/>
        <v xml:space="preserve"> </v>
      </c>
      <c r="TD58" s="176" t="str">
        <f>IF(SZ58=0," ",VLOOKUP(SZ58,PROTOKOL!$A:$E,5,FALSE))</f>
        <v xml:space="preserve"> </v>
      </c>
      <c r="TE58" s="212" t="str">
        <f t="shared" si="200"/>
        <v xml:space="preserve"> </v>
      </c>
      <c r="TF58" s="176">
        <f t="shared" si="141"/>
        <v>0</v>
      </c>
      <c r="TG58" s="177" t="str">
        <f t="shared" si="142"/>
        <v xml:space="preserve"> </v>
      </c>
      <c r="TI58" s="173">
        <v>12</v>
      </c>
      <c r="TJ58" s="230"/>
      <c r="TK58" s="174" t="str">
        <f>IF(TM58=0," ",VLOOKUP(TM58,PROTOKOL!$A:$F,6,FALSE))</f>
        <v xml:space="preserve"> </v>
      </c>
      <c r="TL58" s="43"/>
      <c r="TM58" s="43"/>
      <c r="TN58" s="43"/>
      <c r="TO58" s="42" t="str">
        <f>IF(TM58=0," ",(VLOOKUP(TM58,PROTOKOL!$A$1:$E$29,2,FALSE))*TN58)</f>
        <v xml:space="preserve"> </v>
      </c>
      <c r="TP58" s="175" t="str">
        <f t="shared" si="48"/>
        <v xml:space="preserve"> </v>
      </c>
      <c r="TQ58" s="212" t="str">
        <f>IF(TM58=0," ",VLOOKUP(TM58,PROTOKOL!$A:$E,5,FALSE))</f>
        <v xml:space="preserve"> </v>
      </c>
      <c r="TR58" s="176" t="s">
        <v>142</v>
      </c>
      <c r="TS58" s="177" t="str">
        <f t="shared" si="143"/>
        <v xml:space="preserve"> </v>
      </c>
      <c r="TT58" s="217" t="str">
        <f>IF(TV58=0," ",VLOOKUP(TV58,PROTOKOL!$A:$F,6,FALSE))</f>
        <v xml:space="preserve"> </v>
      </c>
      <c r="TU58" s="43"/>
      <c r="TV58" s="43"/>
      <c r="TW58" s="43"/>
      <c r="TX58" s="91" t="str">
        <f>IF(TV58=0," ",(VLOOKUP(TV58,PROTOKOL!$A$1:$E$29,2,FALSE))*TW58)</f>
        <v xml:space="preserve"> </v>
      </c>
      <c r="TY58" s="175" t="str">
        <f t="shared" si="49"/>
        <v xml:space="preserve"> </v>
      </c>
      <c r="TZ58" s="176" t="str">
        <f>IF(TV58=0," ",VLOOKUP(TV58,PROTOKOL!$A:$E,5,FALSE))</f>
        <v xml:space="preserve"> </v>
      </c>
      <c r="UA58" s="212" t="str">
        <f t="shared" si="201"/>
        <v xml:space="preserve"> </v>
      </c>
      <c r="UB58" s="176">
        <f t="shared" si="145"/>
        <v>0</v>
      </c>
      <c r="UC58" s="177" t="str">
        <f t="shared" si="146"/>
        <v xml:space="preserve"> </v>
      </c>
      <c r="UE58" s="173">
        <v>12</v>
      </c>
      <c r="UF58" s="230"/>
      <c r="UG58" s="174" t="str">
        <f>IF(UI58=0," ",VLOOKUP(UI58,PROTOKOL!$A:$F,6,FALSE))</f>
        <v xml:space="preserve"> </v>
      </c>
      <c r="UH58" s="43"/>
      <c r="UI58" s="43"/>
      <c r="UJ58" s="43"/>
      <c r="UK58" s="42" t="str">
        <f>IF(UI58=0," ",(VLOOKUP(UI58,PROTOKOL!$A$1:$E$29,2,FALSE))*UJ58)</f>
        <v xml:space="preserve"> </v>
      </c>
      <c r="UL58" s="175" t="str">
        <f t="shared" si="50"/>
        <v xml:space="preserve"> </v>
      </c>
      <c r="UM58" s="212" t="str">
        <f>IF(UI58=0," ",VLOOKUP(UI58,PROTOKOL!$A:$E,5,FALSE))</f>
        <v xml:space="preserve"> </v>
      </c>
      <c r="UN58" s="176" t="s">
        <v>142</v>
      </c>
      <c r="UO58" s="177" t="str">
        <f t="shared" si="147"/>
        <v xml:space="preserve"> </v>
      </c>
      <c r="UP58" s="217" t="str">
        <f>IF(UR58=0," ",VLOOKUP(UR58,PROTOKOL!$A:$F,6,FALSE))</f>
        <v xml:space="preserve"> </v>
      </c>
      <c r="UQ58" s="43"/>
      <c r="UR58" s="43"/>
      <c r="US58" s="43"/>
      <c r="UT58" s="91" t="str">
        <f>IF(UR58=0," ",(VLOOKUP(UR58,PROTOKOL!$A$1:$E$29,2,FALSE))*US58)</f>
        <v xml:space="preserve"> </v>
      </c>
      <c r="UU58" s="175" t="str">
        <f t="shared" si="51"/>
        <v xml:space="preserve"> </v>
      </c>
      <c r="UV58" s="176" t="str">
        <f>IF(UR58=0," ",VLOOKUP(UR58,PROTOKOL!$A:$E,5,FALSE))</f>
        <v xml:space="preserve"> </v>
      </c>
      <c r="UW58" s="212" t="str">
        <f t="shared" si="202"/>
        <v xml:space="preserve"> </v>
      </c>
      <c r="UX58" s="176">
        <f t="shared" si="149"/>
        <v>0</v>
      </c>
      <c r="UY58" s="177" t="str">
        <f t="shared" si="150"/>
        <v xml:space="preserve"> </v>
      </c>
      <c r="VA58" s="173">
        <v>12</v>
      </c>
      <c r="VB58" s="230"/>
      <c r="VC58" s="174" t="str">
        <f>IF(VE58=0," ",VLOOKUP(VE58,PROTOKOL!$A:$F,6,FALSE))</f>
        <v xml:space="preserve"> </v>
      </c>
      <c r="VD58" s="43"/>
      <c r="VE58" s="43"/>
      <c r="VF58" s="43"/>
      <c r="VG58" s="42" t="str">
        <f>IF(VE58=0," ",(VLOOKUP(VE58,PROTOKOL!$A$1:$E$29,2,FALSE))*VF58)</f>
        <v xml:space="preserve"> </v>
      </c>
      <c r="VH58" s="175" t="str">
        <f t="shared" si="52"/>
        <v xml:space="preserve"> </v>
      </c>
      <c r="VI58" s="212" t="str">
        <f>IF(VE58=0," ",VLOOKUP(VE58,PROTOKOL!$A:$E,5,FALSE))</f>
        <v xml:space="preserve"> </v>
      </c>
      <c r="VJ58" s="176" t="s">
        <v>142</v>
      </c>
      <c r="VK58" s="177" t="str">
        <f t="shared" si="151"/>
        <v xml:space="preserve"> </v>
      </c>
      <c r="VL58" s="217" t="str">
        <f>IF(VN58=0," ",VLOOKUP(VN58,PROTOKOL!$A:$F,6,FALSE))</f>
        <v xml:space="preserve"> </v>
      </c>
      <c r="VM58" s="43"/>
      <c r="VN58" s="43"/>
      <c r="VO58" s="43"/>
      <c r="VP58" s="91" t="str">
        <f>IF(VN58=0," ",(VLOOKUP(VN58,PROTOKOL!$A$1:$E$29,2,FALSE))*VO58)</f>
        <v xml:space="preserve"> </v>
      </c>
      <c r="VQ58" s="175" t="str">
        <f t="shared" si="53"/>
        <v xml:space="preserve"> </v>
      </c>
      <c r="VR58" s="176" t="str">
        <f>IF(VN58=0," ",VLOOKUP(VN58,PROTOKOL!$A:$E,5,FALSE))</f>
        <v xml:space="preserve"> </v>
      </c>
      <c r="VS58" s="212" t="str">
        <f t="shared" si="203"/>
        <v xml:space="preserve"> </v>
      </c>
      <c r="VT58" s="176">
        <f t="shared" si="153"/>
        <v>0</v>
      </c>
      <c r="VU58" s="177" t="str">
        <f t="shared" si="154"/>
        <v xml:space="preserve"> </v>
      </c>
      <c r="VW58" s="173">
        <v>12</v>
      </c>
      <c r="VX58" s="230"/>
      <c r="VY58" s="174" t="str">
        <f>IF(WA58=0," ",VLOOKUP(WA58,PROTOKOL!$A:$F,6,FALSE))</f>
        <v xml:space="preserve"> </v>
      </c>
      <c r="VZ58" s="43"/>
      <c r="WA58" s="43"/>
      <c r="WB58" s="43"/>
      <c r="WC58" s="42" t="str">
        <f>IF(WA58=0," ",(VLOOKUP(WA58,PROTOKOL!$A$1:$E$29,2,FALSE))*WB58)</f>
        <v xml:space="preserve"> </v>
      </c>
      <c r="WD58" s="175" t="str">
        <f t="shared" si="54"/>
        <v xml:space="preserve"> </v>
      </c>
      <c r="WE58" s="212" t="str">
        <f>IF(WA58=0," ",VLOOKUP(WA58,PROTOKOL!$A:$E,5,FALSE))</f>
        <v xml:space="preserve"> </v>
      </c>
      <c r="WF58" s="176" t="s">
        <v>142</v>
      </c>
      <c r="WG58" s="177" t="str">
        <f t="shared" si="155"/>
        <v xml:space="preserve"> </v>
      </c>
      <c r="WH58" s="217" t="str">
        <f>IF(WJ58=0," ",VLOOKUP(WJ58,PROTOKOL!$A:$F,6,FALSE))</f>
        <v xml:space="preserve"> </v>
      </c>
      <c r="WI58" s="43"/>
      <c r="WJ58" s="43"/>
      <c r="WK58" s="43"/>
      <c r="WL58" s="91" t="str">
        <f>IF(WJ58=0," ",(VLOOKUP(WJ58,PROTOKOL!$A$1:$E$29,2,FALSE))*WK58)</f>
        <v xml:space="preserve"> </v>
      </c>
      <c r="WM58" s="175" t="str">
        <f t="shared" si="55"/>
        <v xml:space="preserve"> </v>
      </c>
      <c r="WN58" s="176" t="str">
        <f>IF(WJ58=0," ",VLOOKUP(WJ58,PROTOKOL!$A:$E,5,FALSE))</f>
        <v xml:space="preserve"> </v>
      </c>
      <c r="WO58" s="212" t="str">
        <f t="shared" si="204"/>
        <v xml:space="preserve"> </v>
      </c>
      <c r="WP58" s="176">
        <f t="shared" si="157"/>
        <v>0</v>
      </c>
      <c r="WQ58" s="177" t="str">
        <f t="shared" si="158"/>
        <v xml:space="preserve"> </v>
      </c>
      <c r="WS58" s="173">
        <v>12</v>
      </c>
      <c r="WT58" s="230"/>
      <c r="WU58" s="174" t="str">
        <f>IF(WW58=0," ",VLOOKUP(WW58,PROTOKOL!$A:$F,6,FALSE))</f>
        <v xml:space="preserve"> </v>
      </c>
      <c r="WV58" s="43"/>
      <c r="WW58" s="43"/>
      <c r="WX58" s="43"/>
      <c r="WY58" s="42" t="str">
        <f>IF(WW58=0," ",(VLOOKUP(WW58,PROTOKOL!$A$1:$E$29,2,FALSE))*WX58)</f>
        <v xml:space="preserve"> </v>
      </c>
      <c r="WZ58" s="175" t="str">
        <f t="shared" si="56"/>
        <v xml:space="preserve"> </v>
      </c>
      <c r="XA58" s="212" t="str">
        <f>IF(WW58=0," ",VLOOKUP(WW58,PROTOKOL!$A:$E,5,FALSE))</f>
        <v xml:space="preserve"> </v>
      </c>
      <c r="XB58" s="176" t="s">
        <v>142</v>
      </c>
      <c r="XC58" s="177" t="str">
        <f t="shared" si="159"/>
        <v xml:space="preserve"> </v>
      </c>
      <c r="XD58" s="217" t="str">
        <f>IF(XF58=0," ",VLOOKUP(XF58,PROTOKOL!$A:$F,6,FALSE))</f>
        <v xml:space="preserve"> </v>
      </c>
      <c r="XE58" s="43"/>
      <c r="XF58" s="43"/>
      <c r="XG58" s="43"/>
      <c r="XH58" s="91" t="str">
        <f>IF(XF58=0," ",(VLOOKUP(XF58,PROTOKOL!$A$1:$E$29,2,FALSE))*XG58)</f>
        <v xml:space="preserve"> </v>
      </c>
      <c r="XI58" s="175" t="str">
        <f t="shared" si="57"/>
        <v xml:space="preserve"> </v>
      </c>
      <c r="XJ58" s="176" t="str">
        <f>IF(XF58=0," ",VLOOKUP(XF58,PROTOKOL!$A:$E,5,FALSE))</f>
        <v xml:space="preserve"> </v>
      </c>
      <c r="XK58" s="212" t="str">
        <f t="shared" si="205"/>
        <v xml:space="preserve"> </v>
      </c>
      <c r="XL58" s="176">
        <f t="shared" si="161"/>
        <v>0</v>
      </c>
      <c r="XM58" s="177" t="str">
        <f t="shared" si="162"/>
        <v xml:space="preserve"> </v>
      </c>
      <c r="XO58" s="173">
        <v>12</v>
      </c>
      <c r="XP58" s="230"/>
      <c r="XQ58" s="174" t="str">
        <f>IF(XS58=0," ",VLOOKUP(XS58,PROTOKOL!$A:$F,6,FALSE))</f>
        <v xml:space="preserve"> </v>
      </c>
      <c r="XR58" s="43"/>
      <c r="XS58" s="43"/>
      <c r="XT58" s="43"/>
      <c r="XU58" s="42" t="str">
        <f>IF(XS58=0," ",(VLOOKUP(XS58,PROTOKOL!$A$1:$E$29,2,FALSE))*XT58)</f>
        <v xml:space="preserve"> </v>
      </c>
      <c r="XV58" s="175" t="str">
        <f t="shared" si="58"/>
        <v xml:space="preserve"> </v>
      </c>
      <c r="XW58" s="212" t="str">
        <f>IF(XS58=0," ",VLOOKUP(XS58,PROTOKOL!$A:$E,5,FALSE))</f>
        <v xml:space="preserve"> </v>
      </c>
      <c r="XX58" s="176" t="s">
        <v>142</v>
      </c>
      <c r="XY58" s="177" t="str">
        <f t="shared" si="163"/>
        <v xml:space="preserve"> </v>
      </c>
      <c r="XZ58" s="217" t="str">
        <f>IF(YB58=0," ",VLOOKUP(YB58,PROTOKOL!$A:$F,6,FALSE))</f>
        <v xml:space="preserve"> </v>
      </c>
      <c r="YA58" s="43"/>
      <c r="YB58" s="43"/>
      <c r="YC58" s="43"/>
      <c r="YD58" s="91" t="str">
        <f>IF(YB58=0," ",(VLOOKUP(YB58,PROTOKOL!$A$1:$E$29,2,FALSE))*YC58)</f>
        <v xml:space="preserve"> </v>
      </c>
      <c r="YE58" s="175" t="str">
        <f t="shared" si="59"/>
        <v xml:space="preserve"> </v>
      </c>
      <c r="YF58" s="176" t="str">
        <f>IF(YB58=0," ",VLOOKUP(YB58,PROTOKOL!$A:$E,5,FALSE))</f>
        <v xml:space="preserve"> </v>
      </c>
      <c r="YG58" s="212" t="str">
        <f t="shared" si="206"/>
        <v xml:space="preserve"> </v>
      </c>
      <c r="YH58" s="176">
        <f t="shared" si="165"/>
        <v>0</v>
      </c>
      <c r="YI58" s="177" t="str">
        <f t="shared" si="166"/>
        <v xml:space="preserve"> </v>
      </c>
    </row>
    <row r="59" spans="1:659" ht="13.8">
      <c r="A59" s="173">
        <v>13</v>
      </c>
      <c r="B59" s="231">
        <v>13</v>
      </c>
      <c r="C59" s="174" t="s">
        <v>36</v>
      </c>
      <c r="D59" s="43"/>
      <c r="E59" s="43"/>
      <c r="F59" s="43"/>
      <c r="G59" s="42" t="str">
        <f>IF(E59=0," ",(VLOOKUP(E59,PROTOKOL!$A$1:$E$29,2,FALSE))*F59)</f>
        <v xml:space="preserve"> </v>
      </c>
      <c r="H59" s="175" t="str">
        <f t="shared" si="0"/>
        <v xml:space="preserve"> </v>
      </c>
      <c r="I59" s="212" t="str">
        <f>IF(E59=0," ",VLOOKUP(E59,PROTOKOL!$A:$E,5,FALSE))</f>
        <v xml:space="preserve"> </v>
      </c>
      <c r="J59" s="176" t="s">
        <v>142</v>
      </c>
      <c r="K59" s="177" t="str">
        <f t="shared" si="60"/>
        <v xml:space="preserve"> </v>
      </c>
      <c r="L59" s="217" t="str">
        <f>IF(N59=0," ",VLOOKUP(N59,PROTOKOL!$A:$F,6,FALSE))</f>
        <v xml:space="preserve"> </v>
      </c>
      <c r="M59" s="43"/>
      <c r="N59" s="43"/>
      <c r="O59" s="43"/>
      <c r="P59" s="91" t="str">
        <f>IF(N59=0," ",(VLOOKUP(N59,PROTOKOL!$A$1:$E$29,2,FALSE))*O59)</f>
        <v xml:space="preserve"> </v>
      </c>
      <c r="Q59" s="175" t="str">
        <f t="shared" si="1"/>
        <v xml:space="preserve"> </v>
      </c>
      <c r="R59" s="176" t="str">
        <f>IF(N59=0," ",VLOOKUP(N59,PROTOKOL!$A:$E,5,FALSE))</f>
        <v xml:space="preserve"> </v>
      </c>
      <c r="S59" s="212" t="str">
        <f t="shared" si="61"/>
        <v xml:space="preserve"> </v>
      </c>
      <c r="T59" s="176">
        <f t="shared" si="62"/>
        <v>0</v>
      </c>
      <c r="U59" s="177" t="str">
        <f t="shared" si="63"/>
        <v xml:space="preserve"> </v>
      </c>
      <c r="W59" s="173">
        <v>13</v>
      </c>
      <c r="X59" s="231">
        <v>13</v>
      </c>
      <c r="Y59" s="174" t="str">
        <f>IF(AA59=0," ",VLOOKUP(AA59,PROTOKOL!$A:$F,6,FALSE))</f>
        <v>SIZDIRMAZLIK TAMİR</v>
      </c>
      <c r="Z59" s="43">
        <v>145</v>
      </c>
      <c r="AA59" s="43">
        <v>12</v>
      </c>
      <c r="AB59" s="43">
        <v>6.5</v>
      </c>
      <c r="AC59" s="42">
        <f>IF(AA59=0," ",(VLOOKUP(AA59,PROTOKOL!$A$1:$E$29,2,FALSE))*AB59)</f>
        <v>67.600000000000009</v>
      </c>
      <c r="AD59" s="175">
        <f t="shared" si="2"/>
        <v>77.399999999999991</v>
      </c>
      <c r="AE59" s="212">
        <f>IF(AA59=0," ",VLOOKUP(AA59,PROTOKOL!$A:$E,5,FALSE))</f>
        <v>0.8561438988095238</v>
      </c>
      <c r="AF59" s="176" t="s">
        <v>142</v>
      </c>
      <c r="AG59" s="177">
        <f t="shared" si="167"/>
        <v>66.26553776785714</v>
      </c>
      <c r="AH59" s="217" t="str">
        <f>IF(AJ59=0," ",VLOOKUP(AJ59,PROTOKOL!$A:$F,6,FALSE))</f>
        <v xml:space="preserve"> </v>
      </c>
      <c r="AI59" s="43"/>
      <c r="AJ59" s="43"/>
      <c r="AK59" s="43"/>
      <c r="AL59" s="91" t="str">
        <f>IF(AJ59=0," ",(VLOOKUP(AJ59,PROTOKOL!$A$1:$E$29,2,FALSE))*AK59)</f>
        <v xml:space="preserve"> </v>
      </c>
      <c r="AM59" s="175" t="str">
        <f t="shared" si="3"/>
        <v xml:space="preserve"> </v>
      </c>
      <c r="AN59" s="176" t="str">
        <f>IF(AJ59=0," ",VLOOKUP(AJ59,PROTOKOL!$A:$E,5,FALSE))</f>
        <v xml:space="preserve"> </v>
      </c>
      <c r="AO59" s="212" t="str">
        <f t="shared" si="180"/>
        <v xml:space="preserve"> </v>
      </c>
      <c r="AP59" s="176">
        <f t="shared" si="65"/>
        <v>0</v>
      </c>
      <c r="AQ59" s="177" t="str">
        <f t="shared" si="66"/>
        <v xml:space="preserve"> </v>
      </c>
      <c r="AS59" s="173">
        <v>13</v>
      </c>
      <c r="AT59" s="231">
        <v>13</v>
      </c>
      <c r="AU59" s="174" t="str">
        <f>IF(AW59=0," ",VLOOKUP(AW59,PROTOKOL!$A:$F,6,FALSE))</f>
        <v>VAKUM TEST</v>
      </c>
      <c r="AV59" s="43">
        <v>232</v>
      </c>
      <c r="AW59" s="43">
        <v>4</v>
      </c>
      <c r="AX59" s="43">
        <v>7.5</v>
      </c>
      <c r="AY59" s="42">
        <f>IF(AW59=0," ",(VLOOKUP(AW59,PROTOKOL!$A$1:$E$29,2,FALSE))*AX59)</f>
        <v>150</v>
      </c>
      <c r="AZ59" s="175">
        <f t="shared" si="4"/>
        <v>82</v>
      </c>
      <c r="BA59" s="212">
        <f>IF(AW59=0," ",VLOOKUP(AW59,PROTOKOL!$A:$E,5,FALSE))</f>
        <v>0.44947554687499996</v>
      </c>
      <c r="BB59" s="176" t="s">
        <v>142</v>
      </c>
      <c r="BC59" s="177">
        <f t="shared" si="168"/>
        <v>36.856994843749995</v>
      </c>
      <c r="BD59" s="217" t="str">
        <f>IF(BF59=0," ",VLOOKUP(BF59,PROTOKOL!$A:$F,6,FALSE))</f>
        <v xml:space="preserve"> </v>
      </c>
      <c r="BE59" s="43"/>
      <c r="BF59" s="43"/>
      <c r="BG59" s="43"/>
      <c r="BH59" s="91" t="str">
        <f>IF(BF59=0," ",(VLOOKUP(BF59,PROTOKOL!$A$1:$E$29,2,FALSE))*BG59)</f>
        <v xml:space="preserve"> </v>
      </c>
      <c r="BI59" s="175" t="str">
        <f t="shared" si="5"/>
        <v xml:space="preserve"> </v>
      </c>
      <c r="BJ59" s="176" t="str">
        <f>IF(BF59=0," ",VLOOKUP(BF59,PROTOKOL!$A:$E,5,FALSE))</f>
        <v xml:space="preserve"> </v>
      </c>
      <c r="BK59" s="212" t="str">
        <f t="shared" si="181"/>
        <v xml:space="preserve"> </v>
      </c>
      <c r="BL59" s="176">
        <f t="shared" si="67"/>
        <v>0</v>
      </c>
      <c r="BM59" s="177" t="str">
        <f t="shared" si="68"/>
        <v xml:space="preserve"> </v>
      </c>
      <c r="BO59" s="173">
        <v>13</v>
      </c>
      <c r="BP59" s="231">
        <v>13</v>
      </c>
      <c r="BQ59" s="174" t="s">
        <v>36</v>
      </c>
      <c r="BR59" s="43"/>
      <c r="BS59" s="43"/>
      <c r="BT59" s="43"/>
      <c r="BU59" s="42" t="str">
        <f>IF(BS59=0," ",(VLOOKUP(BS59,PROTOKOL!$A$1:$E$29,2,FALSE))*BT59)</f>
        <v xml:space="preserve"> </v>
      </c>
      <c r="BV59" s="175" t="str">
        <f t="shared" si="6"/>
        <v xml:space="preserve"> </v>
      </c>
      <c r="BW59" s="212" t="str">
        <f>IF(BS59=0," ",VLOOKUP(BS59,PROTOKOL!$A:$E,5,FALSE))</f>
        <v xml:space="preserve"> </v>
      </c>
      <c r="BX59" s="176" t="s">
        <v>142</v>
      </c>
      <c r="BY59" s="177" t="str">
        <f t="shared" si="170"/>
        <v xml:space="preserve"> </v>
      </c>
      <c r="BZ59" s="217" t="str">
        <f>IF(CB59=0," ",VLOOKUP(CB59,PROTOKOL!$A:$F,6,FALSE))</f>
        <v xml:space="preserve"> </v>
      </c>
      <c r="CA59" s="43"/>
      <c r="CB59" s="43"/>
      <c r="CC59" s="43"/>
      <c r="CD59" s="91" t="str">
        <f>IF(CB59=0," ",(VLOOKUP(CB59,PROTOKOL!$A$1:$E$29,2,FALSE))*CC59)</f>
        <v xml:space="preserve"> </v>
      </c>
      <c r="CE59" s="175" t="str">
        <f t="shared" si="7"/>
        <v xml:space="preserve"> </v>
      </c>
      <c r="CF59" s="176" t="str">
        <f>IF(CB59=0," ",VLOOKUP(CB59,PROTOKOL!$A:$E,5,FALSE))</f>
        <v xml:space="preserve"> </v>
      </c>
      <c r="CG59" s="212" t="str">
        <f t="shared" si="207"/>
        <v xml:space="preserve"> </v>
      </c>
      <c r="CH59" s="176">
        <f t="shared" si="70"/>
        <v>0</v>
      </c>
      <c r="CI59" s="177" t="str">
        <f t="shared" si="71"/>
        <v xml:space="preserve"> </v>
      </c>
      <c r="CK59" s="173">
        <v>13</v>
      </c>
      <c r="CL59" s="231">
        <v>13</v>
      </c>
      <c r="CM59" s="174" t="s">
        <v>36</v>
      </c>
      <c r="CN59" s="43"/>
      <c r="CO59" s="43"/>
      <c r="CP59" s="43"/>
      <c r="CQ59" s="42" t="str">
        <f>IF(CO59=0," ",(VLOOKUP(CO59,PROTOKOL!$A$1:$E$29,2,FALSE))*CP59)</f>
        <v xml:space="preserve"> </v>
      </c>
      <c r="CR59" s="175" t="str">
        <f t="shared" si="8"/>
        <v xml:space="preserve"> </v>
      </c>
      <c r="CS59" s="212" t="str">
        <f>IF(CO59=0," ",VLOOKUP(CO59,PROTOKOL!$A:$E,5,FALSE))</f>
        <v xml:space="preserve"> </v>
      </c>
      <c r="CT59" s="176" t="s">
        <v>142</v>
      </c>
      <c r="CU59" s="177" t="str">
        <f t="shared" si="171"/>
        <v xml:space="preserve"> </v>
      </c>
      <c r="CV59" s="217" t="str">
        <f>IF(CX59=0," ",VLOOKUP(CX59,PROTOKOL!$A:$F,6,FALSE))</f>
        <v xml:space="preserve"> </v>
      </c>
      <c r="CW59" s="43"/>
      <c r="CX59" s="43"/>
      <c r="CY59" s="43"/>
      <c r="CZ59" s="91" t="str">
        <f>IF(CX59=0," ",(VLOOKUP(CX59,PROTOKOL!$A$1:$E$29,2,FALSE))*CY59)</f>
        <v xml:space="preserve"> </v>
      </c>
      <c r="DA59" s="175" t="str">
        <f t="shared" si="9"/>
        <v xml:space="preserve"> </v>
      </c>
      <c r="DB59" s="176" t="str">
        <f>IF(CX59=0," ",VLOOKUP(CX59,PROTOKOL!$A:$E,5,FALSE))</f>
        <v xml:space="preserve"> </v>
      </c>
      <c r="DC59" s="212" t="str">
        <f t="shared" si="182"/>
        <v xml:space="preserve"> </v>
      </c>
      <c r="DD59" s="176">
        <f t="shared" si="73"/>
        <v>0</v>
      </c>
      <c r="DE59" s="177" t="str">
        <f t="shared" si="74"/>
        <v xml:space="preserve"> </v>
      </c>
      <c r="DG59" s="173">
        <v>13</v>
      </c>
      <c r="DH59" s="231">
        <v>13</v>
      </c>
      <c r="DI59" s="174" t="str">
        <f>IF(DK59=0," ",VLOOKUP(DK59,PROTOKOL!$A:$F,6,FALSE))</f>
        <v>FORKLİFT OPERATÖRÜ</v>
      </c>
      <c r="DJ59" s="43">
        <v>1</v>
      </c>
      <c r="DK59" s="43">
        <v>14</v>
      </c>
      <c r="DL59" s="43">
        <v>7.5</v>
      </c>
      <c r="DM59" s="42">
        <f>IF(DK59=0," ",(VLOOKUP(DK59,PROTOKOL!$A$1:$E$29,2,FALSE))*DL59)</f>
        <v>0</v>
      </c>
      <c r="DN59" s="175">
        <f t="shared" si="10"/>
        <v>1</v>
      </c>
      <c r="DO59" s="212">
        <f>IF(DK59=0," ",VLOOKUP(DK59,PROTOKOL!$A:$E,5,FALSE))</f>
        <v>7.5</v>
      </c>
      <c r="DP59" s="176" t="s">
        <v>142</v>
      </c>
      <c r="DQ59" s="177">
        <f>IF(DK59=0," ",(DO59*DN59))/7.5*7.5</f>
        <v>7.5</v>
      </c>
      <c r="DR59" s="217" t="str">
        <f>IF(DT59=0," ",VLOOKUP(DT59,PROTOKOL!$A:$F,6,FALSE))</f>
        <v xml:space="preserve"> </v>
      </c>
      <c r="DS59" s="43"/>
      <c r="DT59" s="43"/>
      <c r="DU59" s="43"/>
      <c r="DV59" s="91" t="str">
        <f>IF(DT59=0," ",(VLOOKUP(DT59,PROTOKOL!$A$1:$E$29,2,FALSE))*DU59)</f>
        <v xml:space="preserve"> </v>
      </c>
      <c r="DW59" s="175" t="str">
        <f t="shared" si="11"/>
        <v xml:space="preserve"> </v>
      </c>
      <c r="DX59" s="176" t="str">
        <f>IF(DT59=0," ",VLOOKUP(DT59,PROTOKOL!$A:$E,5,FALSE))</f>
        <v xml:space="preserve"> </v>
      </c>
      <c r="DY59" s="212" t="str">
        <f t="shared" si="183"/>
        <v xml:space="preserve"> </v>
      </c>
      <c r="DZ59" s="176">
        <f t="shared" si="77"/>
        <v>0</v>
      </c>
      <c r="EA59" s="177" t="str">
        <f t="shared" si="78"/>
        <v xml:space="preserve"> </v>
      </c>
      <c r="EC59" s="173">
        <v>13</v>
      </c>
      <c r="ED59" s="231">
        <v>13</v>
      </c>
      <c r="EE59" s="174" t="s">
        <v>36</v>
      </c>
      <c r="EF59" s="43"/>
      <c r="EG59" s="43"/>
      <c r="EH59" s="43"/>
      <c r="EI59" s="42" t="str">
        <f>IF(EG59=0," ",(VLOOKUP(EG59,PROTOKOL!$A$1:$E$29,2,FALSE))*EH59)</f>
        <v xml:space="preserve"> </v>
      </c>
      <c r="EJ59" s="175" t="str">
        <f t="shared" si="12"/>
        <v xml:space="preserve"> </v>
      </c>
      <c r="EK59" s="212" t="str">
        <f>IF(EG59=0," ",VLOOKUP(EG59,PROTOKOL!$A:$E,5,FALSE))</f>
        <v xml:space="preserve"> </v>
      </c>
      <c r="EL59" s="176" t="s">
        <v>142</v>
      </c>
      <c r="EM59" s="177" t="str">
        <f t="shared" si="79"/>
        <v xml:space="preserve"> </v>
      </c>
      <c r="EN59" s="217" t="str">
        <f>IF(EP59=0," ",VLOOKUP(EP59,PROTOKOL!$A:$F,6,FALSE))</f>
        <v xml:space="preserve"> </v>
      </c>
      <c r="EO59" s="43"/>
      <c r="EP59" s="43"/>
      <c r="EQ59" s="43"/>
      <c r="ER59" s="91" t="str">
        <f>IF(EP59=0," ",(VLOOKUP(EP59,PROTOKOL!$A$1:$E$29,2,FALSE))*EQ59)</f>
        <v xml:space="preserve"> </v>
      </c>
      <c r="ES59" s="175" t="str">
        <f t="shared" si="13"/>
        <v xml:space="preserve"> </v>
      </c>
      <c r="ET59" s="176" t="str">
        <f>IF(EP59=0," ",VLOOKUP(EP59,PROTOKOL!$A:$E,5,FALSE))</f>
        <v xml:space="preserve"> </v>
      </c>
      <c r="EU59" s="212" t="str">
        <f t="shared" si="184"/>
        <v xml:space="preserve"> </v>
      </c>
      <c r="EV59" s="176">
        <f t="shared" si="81"/>
        <v>0</v>
      </c>
      <c r="EW59" s="177" t="str">
        <f t="shared" si="82"/>
        <v xml:space="preserve"> </v>
      </c>
      <c r="EY59" s="173">
        <v>13</v>
      </c>
      <c r="EZ59" s="231">
        <v>13</v>
      </c>
      <c r="FA59" s="174" t="str">
        <f>IF(FC59=0," ",VLOOKUP(FC59,PROTOKOL!$A:$F,6,FALSE))</f>
        <v>WNZL. LAV. VE DUV. ASMA KLZ</v>
      </c>
      <c r="FB59" s="43">
        <v>221</v>
      </c>
      <c r="FC59" s="43">
        <v>1</v>
      </c>
      <c r="FD59" s="43">
        <v>7.5</v>
      </c>
      <c r="FE59" s="42">
        <f>IF(FC59=0," ",(VLOOKUP(FC59,PROTOKOL!$A$1:$E$29,2,FALSE))*FD59)</f>
        <v>144</v>
      </c>
      <c r="FF59" s="175">
        <f t="shared" si="14"/>
        <v>77</v>
      </c>
      <c r="FG59" s="212">
        <f>IF(FC59=0," ",VLOOKUP(FC59,PROTOKOL!$A:$E,5,FALSE))</f>
        <v>0.4731321546052632</v>
      </c>
      <c r="FH59" s="176" t="s">
        <v>142</v>
      </c>
      <c r="FI59" s="177">
        <f t="shared" si="83"/>
        <v>36.431175904605269</v>
      </c>
      <c r="FJ59" s="217" t="str">
        <f>IF(FL59=0," ",VLOOKUP(FL59,PROTOKOL!$A:$F,6,FALSE))</f>
        <v xml:space="preserve"> </v>
      </c>
      <c r="FK59" s="43"/>
      <c r="FL59" s="43"/>
      <c r="FM59" s="43"/>
      <c r="FN59" s="91" t="str">
        <f>IF(FL59=0," ",(VLOOKUP(FL59,PROTOKOL!$A$1:$E$29,2,FALSE))*FM59)</f>
        <v xml:space="preserve"> </v>
      </c>
      <c r="FO59" s="175" t="str">
        <f t="shared" si="15"/>
        <v xml:space="preserve"> </v>
      </c>
      <c r="FP59" s="176" t="str">
        <f>IF(FL59=0," ",VLOOKUP(FL59,PROTOKOL!$A:$E,5,FALSE))</f>
        <v xml:space="preserve"> </v>
      </c>
      <c r="FQ59" s="212" t="str">
        <f t="shared" si="185"/>
        <v xml:space="preserve"> </v>
      </c>
      <c r="FR59" s="176">
        <f t="shared" si="85"/>
        <v>0</v>
      </c>
      <c r="FS59" s="177" t="str">
        <f t="shared" si="86"/>
        <v xml:space="preserve"> </v>
      </c>
      <c r="FU59" s="173">
        <v>13</v>
      </c>
      <c r="FV59" s="231">
        <v>13</v>
      </c>
      <c r="FW59" s="174" t="s">
        <v>36</v>
      </c>
      <c r="FX59" s="43"/>
      <c r="FY59" s="43"/>
      <c r="FZ59" s="43"/>
      <c r="GA59" s="42" t="str">
        <f>IF(FY59=0," ",(VLOOKUP(FY59,PROTOKOL!$A$1:$E$29,2,FALSE))*FZ59)</f>
        <v xml:space="preserve"> </v>
      </c>
      <c r="GB59" s="175" t="str">
        <f t="shared" si="16"/>
        <v xml:space="preserve"> </v>
      </c>
      <c r="GC59" s="212" t="str">
        <f>IF(FY59=0," ",VLOOKUP(FY59,PROTOKOL!$A:$E,5,FALSE))</f>
        <v xml:space="preserve"> </v>
      </c>
      <c r="GD59" s="176" t="s">
        <v>142</v>
      </c>
      <c r="GE59" s="177" t="str">
        <f t="shared" si="87"/>
        <v xml:space="preserve"> </v>
      </c>
      <c r="GF59" s="217" t="str">
        <f>IF(GH59=0," ",VLOOKUP(GH59,PROTOKOL!$A:$F,6,FALSE))</f>
        <v xml:space="preserve"> </v>
      </c>
      <c r="GG59" s="43"/>
      <c r="GH59" s="43"/>
      <c r="GI59" s="43"/>
      <c r="GJ59" s="91" t="str">
        <f>IF(GH59=0," ",(VLOOKUP(GH59,PROTOKOL!$A$1:$E$29,2,FALSE))*GI59)</f>
        <v xml:space="preserve"> </v>
      </c>
      <c r="GK59" s="175" t="str">
        <f t="shared" si="17"/>
        <v xml:space="preserve"> </v>
      </c>
      <c r="GL59" s="176" t="str">
        <f>IF(GH59=0," ",VLOOKUP(GH59,PROTOKOL!$A:$E,5,FALSE))</f>
        <v xml:space="preserve"> </v>
      </c>
      <c r="GM59" s="212" t="str">
        <f t="shared" si="186"/>
        <v xml:space="preserve"> </v>
      </c>
      <c r="GN59" s="176">
        <f t="shared" si="89"/>
        <v>0</v>
      </c>
      <c r="GO59" s="177" t="str">
        <f t="shared" si="90"/>
        <v xml:space="preserve"> </v>
      </c>
      <c r="GQ59" s="173">
        <v>13</v>
      </c>
      <c r="GR59" s="231">
        <v>13</v>
      </c>
      <c r="GS59" s="174" t="str">
        <f>IF(GU59=0," ",VLOOKUP(GU59,PROTOKOL!$A:$F,6,FALSE))</f>
        <v>VAKUM TEST</v>
      </c>
      <c r="GT59" s="43">
        <v>45</v>
      </c>
      <c r="GU59" s="43">
        <v>4</v>
      </c>
      <c r="GV59" s="43">
        <v>1.5</v>
      </c>
      <c r="GW59" s="42">
        <f>IF(GU59=0," ",(VLOOKUP(GU59,PROTOKOL!$A$1:$E$29,2,FALSE))*GV59)</f>
        <v>30</v>
      </c>
      <c r="GX59" s="175">
        <f t="shared" si="18"/>
        <v>15</v>
      </c>
      <c r="GY59" s="212">
        <f>IF(GU59=0," ",VLOOKUP(GU59,PROTOKOL!$A:$E,5,FALSE))</f>
        <v>0.44947554687499996</v>
      </c>
      <c r="GZ59" s="176" t="s">
        <v>142</v>
      </c>
      <c r="HA59" s="177">
        <f t="shared" si="91"/>
        <v>6.7421332031249994</v>
      </c>
      <c r="HB59" s="217" t="str">
        <f>IF(HD59=0," ",VLOOKUP(HD59,PROTOKOL!$A:$F,6,FALSE))</f>
        <v xml:space="preserve"> </v>
      </c>
      <c r="HC59" s="43"/>
      <c r="HD59" s="43"/>
      <c r="HE59" s="43"/>
      <c r="HF59" s="91" t="str">
        <f>IF(HD59=0," ",(VLOOKUP(HD59,PROTOKOL!$A$1:$E$29,2,FALSE))*HE59)</f>
        <v xml:space="preserve"> </v>
      </c>
      <c r="HG59" s="175" t="str">
        <f t="shared" si="19"/>
        <v xml:space="preserve"> </v>
      </c>
      <c r="HH59" s="176" t="str">
        <f>IF(HD59=0," ",VLOOKUP(HD59,PROTOKOL!$A:$E,5,FALSE))</f>
        <v xml:space="preserve"> </v>
      </c>
      <c r="HI59" s="212" t="str">
        <f t="shared" si="187"/>
        <v xml:space="preserve"> </v>
      </c>
      <c r="HJ59" s="176">
        <f t="shared" si="92"/>
        <v>0</v>
      </c>
      <c r="HK59" s="177" t="str">
        <f t="shared" si="93"/>
        <v xml:space="preserve"> </v>
      </c>
      <c r="HM59" s="173">
        <v>13</v>
      </c>
      <c r="HN59" s="231">
        <v>13</v>
      </c>
      <c r="HO59" s="174" t="s">
        <v>36</v>
      </c>
      <c r="HP59" s="43"/>
      <c r="HQ59" s="43"/>
      <c r="HR59" s="43"/>
      <c r="HS59" s="42" t="str">
        <f>IF(HQ59=0," ",(VLOOKUP(HQ59,PROTOKOL!$A$1:$E$29,2,FALSE))*HR59)</f>
        <v xml:space="preserve"> </v>
      </c>
      <c r="HT59" s="175" t="str">
        <f t="shared" si="20"/>
        <v xml:space="preserve"> </v>
      </c>
      <c r="HU59" s="212" t="str">
        <f>IF(HQ59=0," ",VLOOKUP(HQ59,PROTOKOL!$A:$E,5,FALSE))</f>
        <v xml:space="preserve"> </v>
      </c>
      <c r="HV59" s="176" t="s">
        <v>142</v>
      </c>
      <c r="HW59" s="177" t="str">
        <f t="shared" si="94"/>
        <v xml:space="preserve"> </v>
      </c>
      <c r="HX59" s="217" t="str">
        <f>IF(HZ59=0," ",VLOOKUP(HZ59,PROTOKOL!$A:$F,6,FALSE))</f>
        <v xml:space="preserve"> </v>
      </c>
      <c r="HY59" s="43"/>
      <c r="HZ59" s="43"/>
      <c r="IA59" s="43"/>
      <c r="IB59" s="91" t="str">
        <f>IF(HZ59=0," ",(VLOOKUP(HZ59,PROTOKOL!$A$1:$E$29,2,FALSE))*IA59)</f>
        <v xml:space="preserve"> </v>
      </c>
      <c r="IC59" s="175" t="str">
        <f t="shared" si="21"/>
        <v xml:space="preserve"> </v>
      </c>
      <c r="ID59" s="176" t="str">
        <f>IF(HZ59=0," ",VLOOKUP(HZ59,PROTOKOL!$A:$E,5,FALSE))</f>
        <v xml:space="preserve"> </v>
      </c>
      <c r="IE59" s="212" t="str">
        <f t="shared" si="208"/>
        <v xml:space="preserve"> </v>
      </c>
      <c r="IF59" s="176">
        <f t="shared" si="96"/>
        <v>0</v>
      </c>
      <c r="IG59" s="177" t="str">
        <f t="shared" si="97"/>
        <v xml:space="preserve"> </v>
      </c>
      <c r="II59" s="173">
        <v>13</v>
      </c>
      <c r="IJ59" s="231">
        <v>13</v>
      </c>
      <c r="IK59" s="174" t="s">
        <v>36</v>
      </c>
      <c r="IL59" s="43"/>
      <c r="IM59" s="43"/>
      <c r="IN59" s="43"/>
      <c r="IO59" s="42" t="str">
        <f>IF(IM59=0," ",(VLOOKUP(IM59,PROTOKOL!$A$1:$E$29,2,FALSE))*IN59)</f>
        <v xml:space="preserve"> </v>
      </c>
      <c r="IP59" s="175" t="str">
        <f t="shared" si="22"/>
        <v xml:space="preserve"> </v>
      </c>
      <c r="IQ59" s="212" t="str">
        <f>IF(IM59=0," ",VLOOKUP(IM59,PROTOKOL!$A:$E,5,FALSE))</f>
        <v xml:space="preserve"> </v>
      </c>
      <c r="IR59" s="176" t="s">
        <v>142</v>
      </c>
      <c r="IS59" s="177" t="str">
        <f t="shared" si="98"/>
        <v xml:space="preserve"> </v>
      </c>
      <c r="IT59" s="217" t="str">
        <f>IF(IV59=0," ",VLOOKUP(IV59,PROTOKOL!$A:$F,6,FALSE))</f>
        <v xml:space="preserve"> </v>
      </c>
      <c r="IU59" s="43"/>
      <c r="IV59" s="43"/>
      <c r="IW59" s="43"/>
      <c r="IX59" s="91" t="str">
        <f>IF(IV59=0," ",(VLOOKUP(IV59,PROTOKOL!$A$1:$E$29,2,FALSE))*IW59)</f>
        <v xml:space="preserve"> </v>
      </c>
      <c r="IY59" s="175" t="str">
        <f t="shared" si="23"/>
        <v xml:space="preserve"> </v>
      </c>
      <c r="IZ59" s="176" t="str">
        <f>IF(IV59=0," ",VLOOKUP(IV59,PROTOKOL!$A:$E,5,FALSE))</f>
        <v xml:space="preserve"> </v>
      </c>
      <c r="JA59" s="212" t="str">
        <f t="shared" si="188"/>
        <v xml:space="preserve"> </v>
      </c>
      <c r="JB59" s="176">
        <f t="shared" si="100"/>
        <v>0</v>
      </c>
      <c r="JC59" s="177" t="str">
        <f t="shared" si="101"/>
        <v xml:space="preserve"> </v>
      </c>
      <c r="JE59" s="173">
        <v>13</v>
      </c>
      <c r="JF59" s="231">
        <v>13</v>
      </c>
      <c r="JG59" s="174" t="s">
        <v>36</v>
      </c>
      <c r="JH59" s="43"/>
      <c r="JI59" s="43"/>
      <c r="JJ59" s="43"/>
      <c r="JK59" s="42" t="str">
        <f>IF(JI59=0," ",(VLOOKUP(JI59,PROTOKOL!$A$1:$E$29,2,FALSE))*JJ59)</f>
        <v xml:space="preserve"> </v>
      </c>
      <c r="JL59" s="175" t="str">
        <f t="shared" si="24"/>
        <v xml:space="preserve"> </v>
      </c>
      <c r="JM59" s="212" t="str">
        <f>IF(JI59=0," ",VLOOKUP(JI59,PROTOKOL!$A:$E,5,FALSE))</f>
        <v xml:space="preserve"> </v>
      </c>
      <c r="JN59" s="176" t="s">
        <v>142</v>
      </c>
      <c r="JO59" s="177" t="str">
        <f t="shared" si="102"/>
        <v xml:space="preserve"> </v>
      </c>
      <c r="JP59" s="217" t="str">
        <f>IF(JR59=0," ",VLOOKUP(JR59,PROTOKOL!$A:$F,6,FALSE))</f>
        <v>VAKUM TEST</v>
      </c>
      <c r="JQ59" s="43">
        <v>170</v>
      </c>
      <c r="JR59" s="43">
        <v>4</v>
      </c>
      <c r="JS59" s="43">
        <v>5.5</v>
      </c>
      <c r="JT59" s="91">
        <f>IF(JR59=0," ",(VLOOKUP(JR59,PROTOKOL!$A$1:$E$29,2,FALSE))*JS59)</f>
        <v>110</v>
      </c>
      <c r="JU59" s="175">
        <f t="shared" si="25"/>
        <v>60</v>
      </c>
      <c r="JV59" s="176">
        <f>IF(JR59=0," ",VLOOKUP(JR59,PROTOKOL!$A:$E,5,FALSE))</f>
        <v>0.44947554687499996</v>
      </c>
      <c r="JW59" s="212">
        <f t="shared" si="189"/>
        <v>26.968532812499998</v>
      </c>
      <c r="JX59" s="176">
        <f t="shared" si="104"/>
        <v>11</v>
      </c>
      <c r="JY59" s="177">
        <f t="shared" si="105"/>
        <v>53.937065624999988</v>
      </c>
      <c r="KA59" s="173">
        <v>13</v>
      </c>
      <c r="KB59" s="231">
        <v>13</v>
      </c>
      <c r="KC59" s="174" t="str">
        <f>IF(KE59=0," ",VLOOKUP(KE59,PROTOKOL!$A:$F,6,FALSE))</f>
        <v>VAKUM TEST</v>
      </c>
      <c r="KD59" s="43">
        <v>231</v>
      </c>
      <c r="KE59" s="43">
        <v>4</v>
      </c>
      <c r="KF59" s="43">
        <v>7.5</v>
      </c>
      <c r="KG59" s="42">
        <f>IF(KE59=0," ",(VLOOKUP(KE59,PROTOKOL!$A$1:$E$29,2,FALSE))*KF59)</f>
        <v>150</v>
      </c>
      <c r="KH59" s="175">
        <f t="shared" si="26"/>
        <v>81</v>
      </c>
      <c r="KI59" s="212">
        <f>IF(KE59=0," ",VLOOKUP(KE59,PROTOKOL!$A:$E,5,FALSE))</f>
        <v>0.44947554687499996</v>
      </c>
      <c r="KJ59" s="176" t="s">
        <v>142</v>
      </c>
      <c r="KK59" s="177">
        <f t="shared" si="173"/>
        <v>36.407519296874995</v>
      </c>
      <c r="KL59" s="217" t="str">
        <f>IF(KN59=0," ",VLOOKUP(KN59,PROTOKOL!$A:$F,6,FALSE))</f>
        <v xml:space="preserve"> </v>
      </c>
      <c r="KM59" s="43"/>
      <c r="KN59" s="43"/>
      <c r="KO59" s="43"/>
      <c r="KP59" s="91" t="str">
        <f>IF(KN59=0," ",(VLOOKUP(KN59,PROTOKOL!$A$1:$E$29,2,FALSE))*KO59)</f>
        <v xml:space="preserve"> </v>
      </c>
      <c r="KQ59" s="175" t="str">
        <f t="shared" si="27"/>
        <v xml:space="preserve"> </v>
      </c>
      <c r="KR59" s="176" t="str">
        <f>IF(KN59=0," ",VLOOKUP(KN59,PROTOKOL!$A:$E,5,FALSE))</f>
        <v xml:space="preserve"> </v>
      </c>
      <c r="KS59" s="212" t="str">
        <f t="shared" si="190"/>
        <v xml:space="preserve"> </v>
      </c>
      <c r="KT59" s="176">
        <f t="shared" si="106"/>
        <v>0</v>
      </c>
      <c r="KU59" s="177" t="str">
        <f t="shared" si="107"/>
        <v xml:space="preserve"> </v>
      </c>
      <c r="KW59" s="173">
        <v>13</v>
      </c>
      <c r="KX59" s="231">
        <v>13</v>
      </c>
      <c r="KY59" s="174" t="s">
        <v>36</v>
      </c>
      <c r="KZ59" s="43"/>
      <c r="LA59" s="43"/>
      <c r="LB59" s="43"/>
      <c r="LC59" s="42" t="str">
        <f>IF(LA59=0," ",(VLOOKUP(LA59,PROTOKOL!$A$1:$E$29,2,FALSE))*LB59)</f>
        <v xml:space="preserve"> </v>
      </c>
      <c r="LD59" s="175" t="str">
        <f t="shared" si="28"/>
        <v xml:space="preserve"> </v>
      </c>
      <c r="LE59" s="212" t="str">
        <f>IF(LA59=0," ",VLOOKUP(LA59,PROTOKOL!$A:$E,5,FALSE))</f>
        <v xml:space="preserve"> </v>
      </c>
      <c r="LF59" s="176" t="s">
        <v>142</v>
      </c>
      <c r="LG59" s="177" t="str">
        <f t="shared" si="108"/>
        <v xml:space="preserve"> </v>
      </c>
      <c r="LH59" s="217" t="str">
        <f>IF(LJ59=0," ",VLOOKUP(LJ59,PROTOKOL!$A:$F,6,FALSE))</f>
        <v>SIZDIRMAZLIK TAMİR</v>
      </c>
      <c r="LI59" s="43">
        <v>124</v>
      </c>
      <c r="LJ59" s="43">
        <v>12</v>
      </c>
      <c r="LK59" s="43">
        <v>7.5</v>
      </c>
      <c r="LL59" s="91">
        <f>IF(LJ59=0," ",(VLOOKUP(LJ59,PROTOKOL!$A$1:$E$29,2,FALSE))*LK59)</f>
        <v>78</v>
      </c>
      <c r="LM59" s="175">
        <f t="shared" si="29"/>
        <v>46</v>
      </c>
      <c r="LN59" s="176">
        <f>IF(LJ59=0," ",VLOOKUP(LJ59,PROTOKOL!$A:$E,5,FALSE))</f>
        <v>0.8561438988095238</v>
      </c>
      <c r="LO59" s="212">
        <f t="shared" si="191"/>
        <v>39.382619345238098</v>
      </c>
      <c r="LP59" s="176">
        <f t="shared" si="110"/>
        <v>15</v>
      </c>
      <c r="LQ59" s="177">
        <f t="shared" si="111"/>
        <v>78.765238690476195</v>
      </c>
      <c r="LS59" s="173">
        <v>13</v>
      </c>
      <c r="LT59" s="231">
        <v>13</v>
      </c>
      <c r="LU59" s="174" t="str">
        <f>IF(LW59=0," ",VLOOKUP(LW59,PROTOKOL!$A:$F,6,FALSE))</f>
        <v>VİTRA CLEAN</v>
      </c>
      <c r="LV59" s="43">
        <v>90</v>
      </c>
      <c r="LW59" s="43">
        <v>13</v>
      </c>
      <c r="LX59" s="43">
        <v>7.5</v>
      </c>
      <c r="LY59" s="42">
        <f>IF(LW59=0," ",(VLOOKUP(LW59,PROTOKOL!$A$1:$E$29,2,FALSE))*LX59)</f>
        <v>59</v>
      </c>
      <c r="LZ59" s="175">
        <f t="shared" si="30"/>
        <v>31</v>
      </c>
      <c r="MA59" s="212">
        <f>IF(LW59=0," ",VLOOKUP(LW59,PROTOKOL!$A:$E,5,FALSE))</f>
        <v>1.1599368951612903</v>
      </c>
      <c r="MB59" s="176" t="s">
        <v>142</v>
      </c>
      <c r="MC59" s="177">
        <f t="shared" si="175"/>
        <v>35.958043750000002</v>
      </c>
      <c r="MD59" s="217" t="str">
        <f>IF(MF59=0," ",VLOOKUP(MF59,PROTOKOL!$A:$F,6,FALSE))</f>
        <v xml:space="preserve"> </v>
      </c>
      <c r="ME59" s="43"/>
      <c r="MF59" s="43"/>
      <c r="MG59" s="43"/>
      <c r="MH59" s="91" t="str">
        <f>IF(MF59=0," ",(VLOOKUP(MF59,PROTOKOL!$A$1:$E$29,2,FALSE))*MG59)</f>
        <v xml:space="preserve"> </v>
      </c>
      <c r="MI59" s="175" t="str">
        <f t="shared" si="31"/>
        <v xml:space="preserve"> </v>
      </c>
      <c r="MJ59" s="176" t="str">
        <f>IF(MF59=0," ",VLOOKUP(MF59,PROTOKOL!$A:$E,5,FALSE))</f>
        <v xml:space="preserve"> </v>
      </c>
      <c r="MK59" s="212" t="str">
        <f t="shared" si="192"/>
        <v xml:space="preserve"> </v>
      </c>
      <c r="ML59" s="176">
        <f t="shared" si="113"/>
        <v>0</v>
      </c>
      <c r="MM59" s="177" t="str">
        <f t="shared" si="114"/>
        <v xml:space="preserve"> </v>
      </c>
      <c r="MO59" s="173">
        <v>13</v>
      </c>
      <c r="MP59" s="231">
        <v>13</v>
      </c>
      <c r="MQ59" s="174" t="s">
        <v>36</v>
      </c>
      <c r="MR59" s="43"/>
      <c r="MS59" s="43"/>
      <c r="MT59" s="43"/>
      <c r="MU59" s="42" t="str">
        <f>IF(MS59=0," ",(VLOOKUP(MS59,PROTOKOL!$A$1:$E$29,2,FALSE))*MT59)</f>
        <v xml:space="preserve"> </v>
      </c>
      <c r="MV59" s="175" t="str">
        <f t="shared" si="32"/>
        <v xml:space="preserve"> </v>
      </c>
      <c r="MW59" s="212" t="str">
        <f>IF(MS59=0," ",VLOOKUP(MS59,PROTOKOL!$A:$E,5,FALSE))</f>
        <v xml:space="preserve"> </v>
      </c>
      <c r="MX59" s="176" t="s">
        <v>142</v>
      </c>
      <c r="MY59" s="177" t="str">
        <f t="shared" si="115"/>
        <v xml:space="preserve"> </v>
      </c>
      <c r="MZ59" s="217" t="str">
        <f>IF(NB59=0," ",VLOOKUP(NB59,PROTOKOL!$A:$F,6,FALSE))</f>
        <v xml:space="preserve"> </v>
      </c>
      <c r="NA59" s="43"/>
      <c r="NB59" s="43"/>
      <c r="NC59" s="43"/>
      <c r="ND59" s="91" t="str">
        <f>IF(NB59=0," ",(VLOOKUP(NB59,PROTOKOL!$A$1:$E$29,2,FALSE))*NC59)</f>
        <v xml:space="preserve"> </v>
      </c>
      <c r="NE59" s="175" t="str">
        <f t="shared" si="33"/>
        <v xml:space="preserve"> </v>
      </c>
      <c r="NF59" s="176" t="str">
        <f>IF(NB59=0," ",VLOOKUP(NB59,PROTOKOL!$A:$E,5,FALSE))</f>
        <v xml:space="preserve"> </v>
      </c>
      <c r="NG59" s="212" t="str">
        <f t="shared" si="193"/>
        <v xml:space="preserve"> </v>
      </c>
      <c r="NH59" s="176">
        <f t="shared" si="117"/>
        <v>0</v>
      </c>
      <c r="NI59" s="177" t="str">
        <f t="shared" si="118"/>
        <v xml:space="preserve"> </v>
      </c>
      <c r="NK59" s="173">
        <v>13</v>
      </c>
      <c r="NL59" s="231">
        <v>13</v>
      </c>
      <c r="NM59" s="174" t="str">
        <f>IF(NO59=0," ",VLOOKUP(NO59,PROTOKOL!$A:$F,6,FALSE))</f>
        <v>PERDE KESME SULU SİST.</v>
      </c>
      <c r="NN59" s="43">
        <v>203</v>
      </c>
      <c r="NO59" s="43">
        <v>8</v>
      </c>
      <c r="NP59" s="43">
        <v>7.5</v>
      </c>
      <c r="NQ59" s="42">
        <f>IF(NO59=0," ",(VLOOKUP(NO59,PROTOKOL!$A$1:$E$29,2,FALSE))*NP59)</f>
        <v>98</v>
      </c>
      <c r="NR59" s="175">
        <f t="shared" si="34"/>
        <v>105</v>
      </c>
      <c r="NS59" s="212">
        <f>IF(NO59=0," ",VLOOKUP(NO59,PROTOKOL!$A:$E,5,FALSE))</f>
        <v>0.69150084134615386</v>
      </c>
      <c r="NT59" s="176" t="s">
        <v>142</v>
      </c>
      <c r="NU59" s="177">
        <f t="shared" si="119"/>
        <v>72.607588341346158</v>
      </c>
      <c r="NV59" s="217" t="str">
        <f>IF(NX59=0," ",VLOOKUP(NX59,PROTOKOL!$A:$F,6,FALSE))</f>
        <v xml:space="preserve"> </v>
      </c>
      <c r="NW59" s="43"/>
      <c r="NX59" s="43"/>
      <c r="NY59" s="43"/>
      <c r="NZ59" s="91" t="str">
        <f>IF(NX59=0," ",(VLOOKUP(NX59,PROTOKOL!$A$1:$E$29,2,FALSE))*NY59)</f>
        <v xml:space="preserve"> </v>
      </c>
      <c r="OA59" s="175" t="str">
        <f t="shared" si="35"/>
        <v xml:space="preserve"> </v>
      </c>
      <c r="OB59" s="176" t="str">
        <f>IF(NX59=0," ",VLOOKUP(NX59,PROTOKOL!$A:$E,5,FALSE))</f>
        <v xml:space="preserve"> </v>
      </c>
      <c r="OC59" s="212" t="str">
        <f t="shared" si="194"/>
        <v xml:space="preserve"> </v>
      </c>
      <c r="OD59" s="176">
        <f t="shared" si="120"/>
        <v>0</v>
      </c>
      <c r="OE59" s="177" t="str">
        <f t="shared" si="121"/>
        <v xml:space="preserve"> </v>
      </c>
      <c r="OG59" s="173">
        <v>13</v>
      </c>
      <c r="OH59" s="231">
        <v>13</v>
      </c>
      <c r="OI59" s="174" t="s">
        <v>36</v>
      </c>
      <c r="OJ59" s="43"/>
      <c r="OK59" s="43"/>
      <c r="OL59" s="43"/>
      <c r="OM59" s="42" t="str">
        <f>IF(OK59=0," ",(VLOOKUP(OK59,PROTOKOL!$A$1:$E$29,2,FALSE))*OL59)</f>
        <v xml:space="preserve"> </v>
      </c>
      <c r="ON59" s="175" t="str">
        <f t="shared" si="36"/>
        <v xml:space="preserve"> </v>
      </c>
      <c r="OO59" s="212" t="str">
        <f>IF(OK59=0," ",VLOOKUP(OK59,PROTOKOL!$A:$E,5,FALSE))</f>
        <v xml:space="preserve"> </v>
      </c>
      <c r="OP59" s="176" t="s">
        <v>142</v>
      </c>
      <c r="OQ59" s="177" t="str">
        <f t="shared" si="177"/>
        <v xml:space="preserve"> </v>
      </c>
      <c r="OR59" s="217" t="str">
        <f>IF(OT59=0," ",VLOOKUP(OT59,PROTOKOL!$A:$F,6,FALSE))</f>
        <v xml:space="preserve"> </v>
      </c>
      <c r="OS59" s="43"/>
      <c r="OT59" s="43"/>
      <c r="OU59" s="43"/>
      <c r="OV59" s="91" t="str">
        <f>IF(OT59=0," ",(VLOOKUP(OT59,PROTOKOL!$A$1:$E$29,2,FALSE))*OU59)</f>
        <v xml:space="preserve"> </v>
      </c>
      <c r="OW59" s="175" t="str">
        <f t="shared" si="37"/>
        <v xml:space="preserve"> </v>
      </c>
      <c r="OX59" s="176" t="str">
        <f>IF(OT59=0," ",VLOOKUP(OT59,PROTOKOL!$A:$E,5,FALSE))</f>
        <v xml:space="preserve"> </v>
      </c>
      <c r="OY59" s="212" t="str">
        <f t="shared" si="195"/>
        <v xml:space="preserve"> </v>
      </c>
      <c r="OZ59" s="176">
        <f t="shared" si="123"/>
        <v>0</v>
      </c>
      <c r="PA59" s="177" t="str">
        <f t="shared" si="124"/>
        <v xml:space="preserve"> </v>
      </c>
      <c r="PC59" s="173">
        <v>13</v>
      </c>
      <c r="PD59" s="231">
        <v>13</v>
      </c>
      <c r="PE59" s="174" t="str">
        <f>IF(PG59=0," ",VLOOKUP(PG59,PROTOKOL!$A:$F,6,FALSE))</f>
        <v>VAKUM TEST</v>
      </c>
      <c r="PF59" s="43">
        <v>155</v>
      </c>
      <c r="PG59" s="43">
        <v>4</v>
      </c>
      <c r="PH59" s="43">
        <v>5</v>
      </c>
      <c r="PI59" s="42">
        <f>IF(PG59=0," ",(VLOOKUP(PG59,PROTOKOL!$A$1:$E$29,2,FALSE))*PH59)</f>
        <v>100</v>
      </c>
      <c r="PJ59" s="175">
        <f t="shared" si="38"/>
        <v>55</v>
      </c>
      <c r="PK59" s="212">
        <f>IF(PG59=0," ",VLOOKUP(PG59,PROTOKOL!$A:$E,5,FALSE))</f>
        <v>0.44947554687499996</v>
      </c>
      <c r="PL59" s="176" t="s">
        <v>142</v>
      </c>
      <c r="PM59" s="177">
        <f t="shared" si="178"/>
        <v>24.721155078124998</v>
      </c>
      <c r="PN59" s="217" t="str">
        <f>IF(PP59=0," ",VLOOKUP(PP59,PROTOKOL!$A:$F,6,FALSE))</f>
        <v xml:space="preserve"> </v>
      </c>
      <c r="PO59" s="43"/>
      <c r="PP59" s="43"/>
      <c r="PQ59" s="43"/>
      <c r="PR59" s="91" t="str">
        <f>IF(PP59=0," ",(VLOOKUP(PP59,PROTOKOL!$A$1:$E$29,2,FALSE))*PQ59)</f>
        <v xml:space="preserve"> </v>
      </c>
      <c r="PS59" s="175" t="str">
        <f t="shared" si="39"/>
        <v xml:space="preserve"> </v>
      </c>
      <c r="PT59" s="176" t="str">
        <f>IF(PP59=0," ",VLOOKUP(PP59,PROTOKOL!$A:$E,5,FALSE))</f>
        <v xml:space="preserve"> </v>
      </c>
      <c r="PU59" s="212" t="str">
        <f t="shared" si="196"/>
        <v xml:space="preserve"> </v>
      </c>
      <c r="PV59" s="176">
        <f t="shared" si="126"/>
        <v>0</v>
      </c>
      <c r="PW59" s="177" t="str">
        <f t="shared" si="127"/>
        <v xml:space="preserve"> </v>
      </c>
      <c r="PY59" s="173">
        <v>13</v>
      </c>
      <c r="PZ59" s="231">
        <v>13</v>
      </c>
      <c r="QA59" s="174" t="str">
        <f>IF(QC59=0," ",VLOOKUP(QC59,PROTOKOL!$A:$F,6,FALSE))</f>
        <v>VAKUM TEST</v>
      </c>
      <c r="QB59" s="43">
        <v>231</v>
      </c>
      <c r="QC59" s="43">
        <v>4</v>
      </c>
      <c r="QD59" s="43">
        <v>7.5</v>
      </c>
      <c r="QE59" s="42">
        <f>IF(QC59=0," ",(VLOOKUP(QC59,PROTOKOL!$A$1:$E$29,2,FALSE))*QD59)</f>
        <v>150</v>
      </c>
      <c r="QF59" s="175">
        <f t="shared" si="40"/>
        <v>81</v>
      </c>
      <c r="QG59" s="212">
        <f>IF(QC59=0," ",VLOOKUP(QC59,PROTOKOL!$A:$E,5,FALSE))</f>
        <v>0.44947554687499996</v>
      </c>
      <c r="QH59" s="176" t="s">
        <v>142</v>
      </c>
      <c r="QI59" s="177">
        <f t="shared" si="128"/>
        <v>36.407519296874995</v>
      </c>
      <c r="QJ59" s="217" t="str">
        <f>IF(QL59=0," ",VLOOKUP(QL59,PROTOKOL!$A:$F,6,FALSE))</f>
        <v xml:space="preserve"> </v>
      </c>
      <c r="QK59" s="43"/>
      <c r="QL59" s="43"/>
      <c r="QM59" s="43"/>
      <c r="QN59" s="91" t="str">
        <f>IF(QL59=0," ",(VLOOKUP(QL59,PROTOKOL!$A$1:$E$29,2,FALSE))*QM59)</f>
        <v xml:space="preserve"> </v>
      </c>
      <c r="QO59" s="175" t="str">
        <f t="shared" si="41"/>
        <v xml:space="preserve"> </v>
      </c>
      <c r="QP59" s="176" t="str">
        <f>IF(QL59=0," ",VLOOKUP(QL59,PROTOKOL!$A:$E,5,FALSE))</f>
        <v xml:space="preserve"> </v>
      </c>
      <c r="QQ59" s="212" t="str">
        <f t="shared" si="197"/>
        <v xml:space="preserve"> </v>
      </c>
      <c r="QR59" s="176">
        <f t="shared" si="130"/>
        <v>0</v>
      </c>
      <c r="QS59" s="177" t="str">
        <f t="shared" si="131"/>
        <v xml:space="preserve"> </v>
      </c>
      <c r="QU59" s="173">
        <v>13</v>
      </c>
      <c r="QV59" s="231">
        <v>13</v>
      </c>
      <c r="QW59" s="174" t="s">
        <v>143</v>
      </c>
      <c r="QX59" s="43"/>
      <c r="QY59" s="43"/>
      <c r="QZ59" s="43"/>
      <c r="RA59" s="42" t="str">
        <f>IF(QY59=0," ",(VLOOKUP(QY59,PROTOKOL!$A$1:$E$29,2,FALSE))*QZ59)</f>
        <v xml:space="preserve"> </v>
      </c>
      <c r="RB59" s="175" t="str">
        <f t="shared" si="42"/>
        <v xml:space="preserve"> </v>
      </c>
      <c r="RC59" s="212" t="str">
        <f>IF(QY59=0," ",VLOOKUP(QY59,PROTOKOL!$A:$E,5,FALSE))</f>
        <v xml:space="preserve"> </v>
      </c>
      <c r="RD59" s="176" t="s">
        <v>142</v>
      </c>
      <c r="RE59" s="177" t="str">
        <f t="shared" si="132"/>
        <v xml:space="preserve"> </v>
      </c>
      <c r="RF59" s="217" t="str">
        <f>IF(RH59=0," ",VLOOKUP(RH59,PROTOKOL!$A:$F,6,FALSE))</f>
        <v xml:space="preserve"> </v>
      </c>
      <c r="RG59" s="43"/>
      <c r="RH59" s="43"/>
      <c r="RI59" s="43"/>
      <c r="RJ59" s="91" t="str">
        <f>IF(RH59=0," ",(VLOOKUP(RH59,PROTOKOL!$A$1:$E$29,2,FALSE))*RI59)</f>
        <v xml:space="preserve"> </v>
      </c>
      <c r="RK59" s="175" t="str">
        <f t="shared" si="43"/>
        <v xml:space="preserve"> </v>
      </c>
      <c r="RL59" s="176" t="str">
        <f>IF(RH59=0," ",VLOOKUP(RH59,PROTOKOL!$A:$E,5,FALSE))</f>
        <v xml:space="preserve"> </v>
      </c>
      <c r="RM59" s="212" t="str">
        <f t="shared" si="198"/>
        <v xml:space="preserve"> </v>
      </c>
      <c r="RN59" s="176">
        <f t="shared" si="134"/>
        <v>0</v>
      </c>
      <c r="RO59" s="177" t="str">
        <f t="shared" si="135"/>
        <v xml:space="preserve"> </v>
      </c>
      <c r="RQ59" s="173">
        <v>13</v>
      </c>
      <c r="RR59" s="231">
        <v>13</v>
      </c>
      <c r="RS59" s="174" t="str">
        <f>IF(RU59=0," ",VLOOKUP(RU59,PROTOKOL!$A:$F,6,FALSE))</f>
        <v>PANTOGRAF KLOZET  PİSUAR  TAŞLAMA</v>
      </c>
      <c r="RT59" s="43">
        <v>130</v>
      </c>
      <c r="RU59" s="43">
        <v>10</v>
      </c>
      <c r="RV59" s="43">
        <v>7.5</v>
      </c>
      <c r="RW59" s="42">
        <f>IF(RU59=0," ",(VLOOKUP(RU59,PROTOKOL!$A$1:$E$29,2,FALSE))*RV59)</f>
        <v>65</v>
      </c>
      <c r="RX59" s="175">
        <f t="shared" si="44"/>
        <v>65</v>
      </c>
      <c r="RY59" s="212">
        <f>IF(RU59=0," ",VLOOKUP(RU59,PROTOKOL!$A:$E,5,FALSE))</f>
        <v>1.0273726785714283</v>
      </c>
      <c r="RZ59" s="176" t="s">
        <v>142</v>
      </c>
      <c r="SA59" s="177">
        <f t="shared" si="179"/>
        <v>66.779224107142838</v>
      </c>
      <c r="SB59" s="217" t="str">
        <f>IF(SD59=0," ",VLOOKUP(SD59,PROTOKOL!$A:$F,6,FALSE))</f>
        <v xml:space="preserve"> </v>
      </c>
      <c r="SC59" s="43"/>
      <c r="SD59" s="43"/>
      <c r="SE59" s="43"/>
      <c r="SF59" s="91" t="str">
        <f>IF(SD59=0," ",(VLOOKUP(SD59,PROTOKOL!$A$1:$E$29,2,FALSE))*SE59)</f>
        <v xml:space="preserve"> </v>
      </c>
      <c r="SG59" s="175" t="str">
        <f t="shared" si="45"/>
        <v xml:space="preserve"> </v>
      </c>
      <c r="SH59" s="176" t="str">
        <f>IF(SD59=0," ",VLOOKUP(SD59,PROTOKOL!$A:$E,5,FALSE))</f>
        <v xml:space="preserve"> </v>
      </c>
      <c r="SI59" s="212" t="str">
        <f t="shared" si="199"/>
        <v xml:space="preserve"> </v>
      </c>
      <c r="SJ59" s="176">
        <f t="shared" si="137"/>
        <v>0</v>
      </c>
      <c r="SK59" s="177" t="str">
        <f t="shared" si="138"/>
        <v xml:space="preserve"> </v>
      </c>
      <c r="SM59" s="173">
        <v>13</v>
      </c>
      <c r="SN59" s="231">
        <v>13</v>
      </c>
      <c r="SO59" s="174" t="s">
        <v>36</v>
      </c>
      <c r="SP59" s="43"/>
      <c r="SQ59" s="43"/>
      <c r="SR59" s="43"/>
      <c r="SS59" s="42" t="str">
        <f>IF(SQ59=0," ",(VLOOKUP(SQ59,PROTOKOL!$A$1:$E$29,2,FALSE))*SR59)</f>
        <v xml:space="preserve"> </v>
      </c>
      <c r="ST59" s="175" t="str">
        <f t="shared" si="46"/>
        <v xml:space="preserve"> </v>
      </c>
      <c r="SU59" s="212" t="str">
        <f>IF(SQ59=0," ",VLOOKUP(SQ59,PROTOKOL!$A:$E,5,FALSE))</f>
        <v xml:space="preserve"> </v>
      </c>
      <c r="SV59" s="176" t="s">
        <v>142</v>
      </c>
      <c r="SW59" s="177" t="str">
        <f t="shared" si="139"/>
        <v xml:space="preserve"> </v>
      </c>
      <c r="SX59" s="217" t="str">
        <f>IF(SZ59=0," ",VLOOKUP(SZ59,PROTOKOL!$A:$F,6,FALSE))</f>
        <v xml:space="preserve"> </v>
      </c>
      <c r="SY59" s="43"/>
      <c r="SZ59" s="43"/>
      <c r="TA59" s="43"/>
      <c r="TB59" s="91" t="str">
        <f>IF(SZ59=0," ",(VLOOKUP(SZ59,PROTOKOL!$A$1:$E$29,2,FALSE))*TA59)</f>
        <v xml:space="preserve"> </v>
      </c>
      <c r="TC59" s="175" t="str">
        <f t="shared" si="47"/>
        <v xml:space="preserve"> </v>
      </c>
      <c r="TD59" s="176" t="str">
        <f>IF(SZ59=0," ",VLOOKUP(SZ59,PROTOKOL!$A:$E,5,FALSE))</f>
        <v xml:space="preserve"> </v>
      </c>
      <c r="TE59" s="212" t="str">
        <f t="shared" si="200"/>
        <v xml:space="preserve"> </v>
      </c>
      <c r="TF59" s="176">
        <f t="shared" si="141"/>
        <v>0</v>
      </c>
      <c r="TG59" s="177" t="str">
        <f t="shared" si="142"/>
        <v xml:space="preserve"> </v>
      </c>
      <c r="TI59" s="173">
        <v>13</v>
      </c>
      <c r="TJ59" s="231">
        <v>13</v>
      </c>
      <c r="TK59" s="174" t="s">
        <v>143</v>
      </c>
      <c r="TL59" s="43"/>
      <c r="TM59" s="43"/>
      <c r="TN59" s="43"/>
      <c r="TO59" s="42" t="str">
        <f>IF(TM59=0," ",(VLOOKUP(TM59,PROTOKOL!$A$1:$E$29,2,FALSE))*TN59)</f>
        <v xml:space="preserve"> </v>
      </c>
      <c r="TP59" s="175" t="str">
        <f t="shared" si="48"/>
        <v xml:space="preserve"> </v>
      </c>
      <c r="TQ59" s="212" t="str">
        <f>IF(TM59=0," ",VLOOKUP(TM59,PROTOKOL!$A:$E,5,FALSE))</f>
        <v xml:space="preserve"> </v>
      </c>
      <c r="TR59" s="176" t="s">
        <v>142</v>
      </c>
      <c r="TS59" s="177" t="str">
        <f t="shared" si="143"/>
        <v xml:space="preserve"> </v>
      </c>
      <c r="TT59" s="217" t="str">
        <f>IF(TV59=0," ",VLOOKUP(TV59,PROTOKOL!$A:$F,6,FALSE))</f>
        <v xml:space="preserve"> </v>
      </c>
      <c r="TU59" s="43"/>
      <c r="TV59" s="43"/>
      <c r="TW59" s="43"/>
      <c r="TX59" s="91" t="str">
        <f>IF(TV59=0," ",(VLOOKUP(TV59,PROTOKOL!$A$1:$E$29,2,FALSE))*TW59)</f>
        <v xml:space="preserve"> </v>
      </c>
      <c r="TY59" s="175" t="str">
        <f t="shared" si="49"/>
        <v xml:space="preserve"> </v>
      </c>
      <c r="TZ59" s="176" t="str">
        <f>IF(TV59=0," ",VLOOKUP(TV59,PROTOKOL!$A:$E,5,FALSE))</f>
        <v xml:space="preserve"> </v>
      </c>
      <c r="UA59" s="212" t="str">
        <f t="shared" si="201"/>
        <v xml:space="preserve"> </v>
      </c>
      <c r="UB59" s="176">
        <f t="shared" si="145"/>
        <v>0</v>
      </c>
      <c r="UC59" s="177" t="str">
        <f t="shared" si="146"/>
        <v xml:space="preserve"> </v>
      </c>
      <c r="UE59" s="173">
        <v>13</v>
      </c>
      <c r="UF59" s="231">
        <v>13</v>
      </c>
      <c r="UG59" s="174" t="str">
        <f>IF(UI59=0," ",VLOOKUP(UI59,PROTOKOL!$A:$F,6,FALSE))</f>
        <v>SIZDIRMAZLIK TAMİR</v>
      </c>
      <c r="UH59" s="43">
        <v>124</v>
      </c>
      <c r="UI59" s="43">
        <v>12</v>
      </c>
      <c r="UJ59" s="43">
        <v>7.5</v>
      </c>
      <c r="UK59" s="42">
        <f>IF(UI59=0," ",(VLOOKUP(UI59,PROTOKOL!$A$1:$E$29,2,FALSE))*UJ59)</f>
        <v>78</v>
      </c>
      <c r="UL59" s="175">
        <f t="shared" si="50"/>
        <v>46</v>
      </c>
      <c r="UM59" s="212">
        <f>IF(UI59=0," ",VLOOKUP(UI59,PROTOKOL!$A:$E,5,FALSE))</f>
        <v>0.8561438988095238</v>
      </c>
      <c r="UN59" s="176" t="s">
        <v>142</v>
      </c>
      <c r="UO59" s="177">
        <f t="shared" si="147"/>
        <v>39.382619345238098</v>
      </c>
      <c r="UP59" s="217" t="str">
        <f>IF(UR59=0," ",VLOOKUP(UR59,PROTOKOL!$A:$F,6,FALSE))</f>
        <v xml:space="preserve"> </v>
      </c>
      <c r="UQ59" s="43"/>
      <c r="UR59" s="43"/>
      <c r="US59" s="43"/>
      <c r="UT59" s="91" t="str">
        <f>IF(UR59=0," ",(VLOOKUP(UR59,PROTOKOL!$A$1:$E$29,2,FALSE))*US59)</f>
        <v xml:space="preserve"> </v>
      </c>
      <c r="UU59" s="175" t="str">
        <f t="shared" si="51"/>
        <v xml:space="preserve"> </v>
      </c>
      <c r="UV59" s="176" t="str">
        <f>IF(UR59=0," ",VLOOKUP(UR59,PROTOKOL!$A:$E,5,FALSE))</f>
        <v xml:space="preserve"> </v>
      </c>
      <c r="UW59" s="212" t="str">
        <f t="shared" si="202"/>
        <v xml:space="preserve"> </v>
      </c>
      <c r="UX59" s="176">
        <f t="shared" si="149"/>
        <v>0</v>
      </c>
      <c r="UY59" s="177" t="str">
        <f t="shared" si="150"/>
        <v xml:space="preserve"> </v>
      </c>
      <c r="VA59" s="173">
        <v>13</v>
      </c>
      <c r="VB59" s="231">
        <v>13</v>
      </c>
      <c r="VC59" s="174" t="str">
        <f>IF(VE59=0," ",VLOOKUP(VE59,PROTOKOL!$A:$F,6,FALSE))</f>
        <v>ÜRÜN KONTROL</v>
      </c>
      <c r="VD59" s="43">
        <v>1</v>
      </c>
      <c r="VE59" s="43">
        <v>20</v>
      </c>
      <c r="VF59" s="43">
        <v>7.5</v>
      </c>
      <c r="VG59" s="42">
        <f>IF(VE59=0," ",(VLOOKUP(VE59,PROTOKOL!$A$1:$E$29,2,FALSE))*VF59)</f>
        <v>0</v>
      </c>
      <c r="VH59" s="175">
        <f t="shared" si="52"/>
        <v>1</v>
      </c>
      <c r="VI59" s="212" t="e">
        <f>IF(VE59=0," ",VLOOKUP(VE59,PROTOKOL!$A:$E,5,FALSE))</f>
        <v>#DIV/0!</v>
      </c>
      <c r="VJ59" s="176" t="s">
        <v>142</v>
      </c>
      <c r="VK59" s="177" t="e">
        <f>IF(VE59=0," ",(VI59*VH59))/7.5*7.5</f>
        <v>#DIV/0!</v>
      </c>
      <c r="VL59" s="217" t="str">
        <f>IF(VN59=0," ",VLOOKUP(VN59,PROTOKOL!$A:$F,6,FALSE))</f>
        <v xml:space="preserve"> </v>
      </c>
      <c r="VM59" s="43"/>
      <c r="VN59" s="43"/>
      <c r="VO59" s="43"/>
      <c r="VP59" s="91" t="str">
        <f>IF(VN59=0," ",(VLOOKUP(VN59,PROTOKOL!$A$1:$E$29,2,FALSE))*VO59)</f>
        <v xml:space="preserve"> </v>
      </c>
      <c r="VQ59" s="175" t="str">
        <f t="shared" si="53"/>
        <v xml:space="preserve"> </v>
      </c>
      <c r="VR59" s="176" t="str">
        <f>IF(VN59=0," ",VLOOKUP(VN59,PROTOKOL!$A:$E,5,FALSE))</f>
        <v xml:space="preserve"> </v>
      </c>
      <c r="VS59" s="212" t="str">
        <f t="shared" si="203"/>
        <v xml:space="preserve"> </v>
      </c>
      <c r="VT59" s="176">
        <f t="shared" si="153"/>
        <v>0</v>
      </c>
      <c r="VU59" s="177" t="str">
        <f t="shared" si="154"/>
        <v xml:space="preserve"> </v>
      </c>
      <c r="VW59" s="173">
        <v>13</v>
      </c>
      <c r="VX59" s="231">
        <v>13</v>
      </c>
      <c r="VY59" s="174" t="s">
        <v>36</v>
      </c>
      <c r="VZ59" s="43"/>
      <c r="WA59" s="43"/>
      <c r="WB59" s="43"/>
      <c r="WC59" s="42" t="str">
        <f>IF(WA59=0," ",(VLOOKUP(WA59,PROTOKOL!$A$1:$E$29,2,FALSE))*WB59)</f>
        <v xml:space="preserve"> </v>
      </c>
      <c r="WD59" s="175" t="str">
        <f t="shared" si="54"/>
        <v xml:space="preserve"> </v>
      </c>
      <c r="WE59" s="212" t="str">
        <f>IF(WA59=0," ",VLOOKUP(WA59,PROTOKOL!$A:$E,5,FALSE))</f>
        <v xml:space="preserve"> </v>
      </c>
      <c r="WF59" s="176" t="s">
        <v>142</v>
      </c>
      <c r="WG59" s="177" t="str">
        <f t="shared" si="155"/>
        <v xml:space="preserve"> </v>
      </c>
      <c r="WH59" s="217" t="str">
        <f>IF(WJ59=0," ",VLOOKUP(WJ59,PROTOKOL!$A:$F,6,FALSE))</f>
        <v xml:space="preserve"> </v>
      </c>
      <c r="WI59" s="43"/>
      <c r="WJ59" s="43"/>
      <c r="WK59" s="43"/>
      <c r="WL59" s="91" t="str">
        <f>IF(WJ59=0," ",(VLOOKUP(WJ59,PROTOKOL!$A$1:$E$29,2,FALSE))*WK59)</f>
        <v xml:space="preserve"> </v>
      </c>
      <c r="WM59" s="175" t="str">
        <f t="shared" si="55"/>
        <v xml:space="preserve"> </v>
      </c>
      <c r="WN59" s="176" t="str">
        <f>IF(WJ59=0," ",VLOOKUP(WJ59,PROTOKOL!$A:$E,5,FALSE))</f>
        <v xml:space="preserve"> </v>
      </c>
      <c r="WO59" s="212" t="str">
        <f t="shared" si="204"/>
        <v xml:space="preserve"> </v>
      </c>
      <c r="WP59" s="176">
        <f t="shared" si="157"/>
        <v>0</v>
      </c>
      <c r="WQ59" s="177" t="str">
        <f t="shared" si="158"/>
        <v xml:space="preserve"> </v>
      </c>
      <c r="WS59" s="173">
        <v>13</v>
      </c>
      <c r="WT59" s="231">
        <v>13</v>
      </c>
      <c r="WU59" s="174" t="s">
        <v>36</v>
      </c>
      <c r="WV59" s="43"/>
      <c r="WW59" s="43"/>
      <c r="WX59" s="43"/>
      <c r="WY59" s="42" t="str">
        <f>IF(WW59=0," ",(VLOOKUP(WW59,PROTOKOL!$A$1:$E$29,2,FALSE))*WX59)</f>
        <v xml:space="preserve"> </v>
      </c>
      <c r="WZ59" s="175" t="str">
        <f t="shared" si="56"/>
        <v xml:space="preserve"> </v>
      </c>
      <c r="XA59" s="212" t="str">
        <f>IF(WW59=0," ",VLOOKUP(WW59,PROTOKOL!$A:$E,5,FALSE))</f>
        <v xml:space="preserve"> </v>
      </c>
      <c r="XB59" s="176" t="s">
        <v>142</v>
      </c>
      <c r="XC59" s="177" t="str">
        <f t="shared" si="159"/>
        <v xml:space="preserve"> </v>
      </c>
      <c r="XD59" s="217" t="str">
        <f>IF(XF59=0," ",VLOOKUP(XF59,PROTOKOL!$A:$F,6,FALSE))</f>
        <v xml:space="preserve"> </v>
      </c>
      <c r="XE59" s="43"/>
      <c r="XF59" s="43"/>
      <c r="XG59" s="43"/>
      <c r="XH59" s="91" t="str">
        <f>IF(XF59=0," ",(VLOOKUP(XF59,PROTOKOL!$A$1:$E$29,2,FALSE))*XG59)</f>
        <v xml:space="preserve"> </v>
      </c>
      <c r="XI59" s="175" t="str">
        <f t="shared" si="57"/>
        <v xml:space="preserve"> </v>
      </c>
      <c r="XJ59" s="176" t="str">
        <f>IF(XF59=0," ",VLOOKUP(XF59,PROTOKOL!$A:$E,5,FALSE))</f>
        <v xml:space="preserve"> </v>
      </c>
      <c r="XK59" s="212" t="str">
        <f t="shared" si="205"/>
        <v xml:space="preserve"> </v>
      </c>
      <c r="XL59" s="176">
        <f t="shared" si="161"/>
        <v>0</v>
      </c>
      <c r="XM59" s="177" t="str">
        <f t="shared" si="162"/>
        <v xml:space="preserve"> </v>
      </c>
      <c r="XO59" s="173">
        <v>13</v>
      </c>
      <c r="XP59" s="231">
        <v>13</v>
      </c>
      <c r="XQ59" s="174" t="str">
        <f>IF(XS59=0," ",VLOOKUP(XS59,PROTOKOL!$A:$F,6,FALSE))</f>
        <v>WNZL. YERD.KLZ. TAŞLAMA</v>
      </c>
      <c r="XR59" s="43">
        <v>190</v>
      </c>
      <c r="XS59" s="43">
        <v>2</v>
      </c>
      <c r="XT59" s="43">
        <v>7.5</v>
      </c>
      <c r="XU59" s="42">
        <f>IF(XS59=0," ",(VLOOKUP(XS59,PROTOKOL!$A$1:$E$29,2,FALSE))*XT59)</f>
        <v>124.00000000000001</v>
      </c>
      <c r="XV59" s="175">
        <f t="shared" si="58"/>
        <v>65.999999999999986</v>
      </c>
      <c r="XW59" s="212">
        <f>IF(XS59=0," ",VLOOKUP(XS59,PROTOKOL!$A:$E,5,FALSE))</f>
        <v>0.54481884469696984</v>
      </c>
      <c r="XX59" s="176" t="s">
        <v>142</v>
      </c>
      <c r="XY59" s="177">
        <f t="shared" si="163"/>
        <v>35.958043750000002</v>
      </c>
      <c r="XZ59" s="217" t="str">
        <f>IF(YB59=0," ",VLOOKUP(YB59,PROTOKOL!$A:$F,6,FALSE))</f>
        <v xml:space="preserve"> </v>
      </c>
      <c r="YA59" s="43"/>
      <c r="YB59" s="43"/>
      <c r="YC59" s="43"/>
      <c r="YD59" s="91" t="str">
        <f>IF(YB59=0," ",(VLOOKUP(YB59,PROTOKOL!$A$1:$E$29,2,FALSE))*YC59)</f>
        <v xml:space="preserve"> </v>
      </c>
      <c r="YE59" s="175" t="str">
        <f t="shared" si="59"/>
        <v xml:space="preserve"> </v>
      </c>
      <c r="YF59" s="176" t="str">
        <f>IF(YB59=0," ",VLOOKUP(YB59,PROTOKOL!$A:$E,5,FALSE))</f>
        <v xml:space="preserve"> </v>
      </c>
      <c r="YG59" s="212" t="str">
        <f t="shared" si="206"/>
        <v xml:space="preserve"> </v>
      </c>
      <c r="YH59" s="176">
        <f t="shared" si="165"/>
        <v>0</v>
      </c>
      <c r="YI59" s="177" t="str">
        <f t="shared" si="166"/>
        <v xml:space="preserve"> </v>
      </c>
    </row>
    <row r="60" spans="1:659" ht="13.8">
      <c r="A60" s="173">
        <v>13</v>
      </c>
      <c r="B60" s="229"/>
      <c r="C60" s="174" t="str">
        <f>IF(E60=0," ",VLOOKUP(E60,PROTOKOL!$A:$F,6,FALSE))</f>
        <v xml:space="preserve"> </v>
      </c>
      <c r="D60" s="43"/>
      <c r="E60" s="43"/>
      <c r="F60" s="43"/>
      <c r="G60" s="42" t="str">
        <f>IF(E60=0," ",(VLOOKUP(E60,PROTOKOL!$A$1:$E$29,2,FALSE))*F60)</f>
        <v xml:space="preserve"> </v>
      </c>
      <c r="H60" s="175" t="str">
        <f t="shared" si="0"/>
        <v xml:space="preserve"> </v>
      </c>
      <c r="I60" s="212" t="str">
        <f>IF(E60=0," ",VLOOKUP(E60,PROTOKOL!$A:$E,5,FALSE))</f>
        <v xml:space="preserve"> </v>
      </c>
      <c r="J60" s="176" t="s">
        <v>142</v>
      </c>
      <c r="K60" s="177" t="str">
        <f t="shared" si="60"/>
        <v xml:space="preserve"> </v>
      </c>
      <c r="L60" s="217" t="str">
        <f>IF(N60=0," ",VLOOKUP(N60,PROTOKOL!$A:$F,6,FALSE))</f>
        <v xml:space="preserve"> </v>
      </c>
      <c r="M60" s="43"/>
      <c r="N60" s="43"/>
      <c r="O60" s="43"/>
      <c r="P60" s="91" t="str">
        <f>IF(N60=0," ",(VLOOKUP(N60,PROTOKOL!$A$1:$E$29,2,FALSE))*O60)</f>
        <v xml:space="preserve"> </v>
      </c>
      <c r="Q60" s="175" t="str">
        <f t="shared" si="1"/>
        <v xml:space="preserve"> </v>
      </c>
      <c r="R60" s="176" t="str">
        <f>IF(N60=0," ",VLOOKUP(N60,PROTOKOL!$A:$E,5,FALSE))</f>
        <v xml:space="preserve"> </v>
      </c>
      <c r="S60" s="212" t="str">
        <f t="shared" si="61"/>
        <v xml:space="preserve"> </v>
      </c>
      <c r="T60" s="176">
        <f t="shared" si="62"/>
        <v>0</v>
      </c>
      <c r="U60" s="177" t="str">
        <f t="shared" si="63"/>
        <v xml:space="preserve"> </v>
      </c>
      <c r="W60" s="173">
        <v>13</v>
      </c>
      <c r="X60" s="229"/>
      <c r="Y60" s="174" t="str">
        <f>IF(AA60=0," ",VLOOKUP(AA60,PROTOKOL!$A:$F,6,FALSE))</f>
        <v>ÜRÜN KONTROL</v>
      </c>
      <c r="Z60" s="43">
        <v>1</v>
      </c>
      <c r="AA60" s="43">
        <v>20</v>
      </c>
      <c r="AB60" s="43">
        <v>1</v>
      </c>
      <c r="AC60" s="42">
        <f>IF(AA60=0," ",(VLOOKUP(AA60,PROTOKOL!$A$1:$E$29,2,FALSE))*AB60)</f>
        <v>0</v>
      </c>
      <c r="AD60" s="175">
        <f t="shared" si="2"/>
        <v>1</v>
      </c>
      <c r="AE60" s="212" t="e">
        <f>IF(AA60=0," ",VLOOKUP(AA60,PROTOKOL!$A:$E,5,FALSE))</f>
        <v>#DIV/0!</v>
      </c>
      <c r="AF60" s="176" t="s">
        <v>142</v>
      </c>
      <c r="AG60" s="177" t="e">
        <f>IF(AA60=0," ",(AE60*AD60))/7.5*1</f>
        <v>#DIV/0!</v>
      </c>
      <c r="AH60" s="217" t="str">
        <f>IF(AJ60=0," ",VLOOKUP(AJ60,PROTOKOL!$A:$F,6,FALSE))</f>
        <v xml:space="preserve"> </v>
      </c>
      <c r="AI60" s="43"/>
      <c r="AJ60" s="43"/>
      <c r="AK60" s="43"/>
      <c r="AL60" s="91" t="str">
        <f>IF(AJ60=0," ",(VLOOKUP(AJ60,PROTOKOL!$A$1:$E$29,2,FALSE))*AK60)</f>
        <v xml:space="preserve"> </v>
      </c>
      <c r="AM60" s="175" t="str">
        <f t="shared" si="3"/>
        <v xml:space="preserve"> </v>
      </c>
      <c r="AN60" s="176" t="str">
        <f>IF(AJ60=0," ",VLOOKUP(AJ60,PROTOKOL!$A:$E,5,FALSE))</f>
        <v xml:space="preserve"> </v>
      </c>
      <c r="AO60" s="212" t="str">
        <f t="shared" si="180"/>
        <v xml:space="preserve"> </v>
      </c>
      <c r="AP60" s="176">
        <f t="shared" si="65"/>
        <v>0</v>
      </c>
      <c r="AQ60" s="177" t="str">
        <f t="shared" si="66"/>
        <v xml:space="preserve"> </v>
      </c>
      <c r="AS60" s="173">
        <v>13</v>
      </c>
      <c r="AT60" s="229"/>
      <c r="AU60" s="174" t="str">
        <f>IF(AW60=0," ",VLOOKUP(AW60,PROTOKOL!$A:$F,6,FALSE))</f>
        <v xml:space="preserve"> </v>
      </c>
      <c r="AV60" s="43"/>
      <c r="AW60" s="43"/>
      <c r="AX60" s="43"/>
      <c r="AY60" s="42" t="str">
        <f>IF(AW60=0," ",(VLOOKUP(AW60,PROTOKOL!$A$1:$E$29,2,FALSE))*AX60)</f>
        <v xml:space="preserve"> </v>
      </c>
      <c r="AZ60" s="175" t="str">
        <f t="shared" si="4"/>
        <v xml:space="preserve"> </v>
      </c>
      <c r="BA60" s="212" t="str">
        <f>IF(AW60=0," ",VLOOKUP(AW60,PROTOKOL!$A:$E,5,FALSE))</f>
        <v xml:space="preserve"> </v>
      </c>
      <c r="BB60" s="176" t="s">
        <v>142</v>
      </c>
      <c r="BC60" s="177" t="str">
        <f t="shared" si="168"/>
        <v xml:space="preserve"> </v>
      </c>
      <c r="BD60" s="217" t="str">
        <f>IF(BF60=0," ",VLOOKUP(BF60,PROTOKOL!$A:$F,6,FALSE))</f>
        <v xml:space="preserve"> </v>
      </c>
      <c r="BE60" s="43"/>
      <c r="BF60" s="43"/>
      <c r="BG60" s="43"/>
      <c r="BH60" s="91" t="str">
        <f>IF(BF60=0," ",(VLOOKUP(BF60,PROTOKOL!$A$1:$E$29,2,FALSE))*BG60)</f>
        <v xml:space="preserve"> </v>
      </c>
      <c r="BI60" s="175" t="str">
        <f t="shared" si="5"/>
        <v xml:space="preserve"> </v>
      </c>
      <c r="BJ60" s="176" t="str">
        <f>IF(BF60=0," ",VLOOKUP(BF60,PROTOKOL!$A:$E,5,FALSE))</f>
        <v xml:space="preserve"> </v>
      </c>
      <c r="BK60" s="212" t="str">
        <f t="shared" si="181"/>
        <v xml:space="preserve"> </v>
      </c>
      <c r="BL60" s="176">
        <f t="shared" si="67"/>
        <v>0</v>
      </c>
      <c r="BM60" s="177" t="str">
        <f t="shared" si="68"/>
        <v xml:space="preserve"> </v>
      </c>
      <c r="BO60" s="173">
        <v>13</v>
      </c>
      <c r="BP60" s="229"/>
      <c r="BQ60" s="174" t="str">
        <f>IF(BS60=0," ",VLOOKUP(BS60,PROTOKOL!$A:$F,6,FALSE))</f>
        <v xml:space="preserve"> </v>
      </c>
      <c r="BR60" s="43"/>
      <c r="BS60" s="43"/>
      <c r="BT60" s="43"/>
      <c r="BU60" s="42" t="str">
        <f>IF(BS60=0," ",(VLOOKUP(BS60,PROTOKOL!$A$1:$E$29,2,FALSE))*BT60)</f>
        <v xml:space="preserve"> </v>
      </c>
      <c r="BV60" s="175" t="str">
        <f t="shared" si="6"/>
        <v xml:space="preserve"> </v>
      </c>
      <c r="BW60" s="212" t="str">
        <f>IF(BS60=0," ",VLOOKUP(BS60,PROTOKOL!$A:$E,5,FALSE))</f>
        <v xml:space="preserve"> </v>
      </c>
      <c r="BX60" s="176" t="s">
        <v>142</v>
      </c>
      <c r="BY60" s="177" t="str">
        <f t="shared" si="170"/>
        <v xml:space="preserve"> </v>
      </c>
      <c r="BZ60" s="217" t="str">
        <f>IF(CB60=0," ",VLOOKUP(CB60,PROTOKOL!$A:$F,6,FALSE))</f>
        <v xml:space="preserve"> </v>
      </c>
      <c r="CA60" s="43"/>
      <c r="CB60" s="43"/>
      <c r="CC60" s="43"/>
      <c r="CD60" s="91" t="str">
        <f>IF(CB60=0," ",(VLOOKUP(CB60,PROTOKOL!$A$1:$E$29,2,FALSE))*CC60)</f>
        <v xml:space="preserve"> </v>
      </c>
      <c r="CE60" s="175" t="str">
        <f t="shared" si="7"/>
        <v xml:space="preserve"> </v>
      </c>
      <c r="CF60" s="176" t="str">
        <f>IF(CB60=0," ",VLOOKUP(CB60,PROTOKOL!$A:$E,5,FALSE))</f>
        <v xml:space="preserve"> </v>
      </c>
      <c r="CG60" s="212" t="str">
        <f t="shared" si="207"/>
        <v xml:space="preserve"> </v>
      </c>
      <c r="CH60" s="176">
        <f t="shared" si="70"/>
        <v>0</v>
      </c>
      <c r="CI60" s="177" t="str">
        <f t="shared" si="71"/>
        <v xml:space="preserve"> </v>
      </c>
      <c r="CK60" s="173">
        <v>13</v>
      </c>
      <c r="CL60" s="229"/>
      <c r="CM60" s="174" t="str">
        <f>IF(CO60=0," ",VLOOKUP(CO60,PROTOKOL!$A:$F,6,FALSE))</f>
        <v xml:space="preserve"> </v>
      </c>
      <c r="CN60" s="43"/>
      <c r="CO60" s="43"/>
      <c r="CP60" s="43"/>
      <c r="CQ60" s="42" t="str">
        <f>IF(CO60=0," ",(VLOOKUP(CO60,PROTOKOL!$A$1:$E$29,2,FALSE))*CP60)</f>
        <v xml:space="preserve"> </v>
      </c>
      <c r="CR60" s="175" t="str">
        <f t="shared" si="8"/>
        <v xml:space="preserve"> </v>
      </c>
      <c r="CS60" s="212" t="str">
        <f>IF(CO60=0," ",VLOOKUP(CO60,PROTOKOL!$A:$E,5,FALSE))</f>
        <v xml:space="preserve"> </v>
      </c>
      <c r="CT60" s="176" t="s">
        <v>142</v>
      </c>
      <c r="CU60" s="177" t="str">
        <f t="shared" si="171"/>
        <v xml:space="preserve"> </v>
      </c>
      <c r="CV60" s="217" t="str">
        <f>IF(CX60=0," ",VLOOKUP(CX60,PROTOKOL!$A:$F,6,FALSE))</f>
        <v xml:space="preserve"> </v>
      </c>
      <c r="CW60" s="43"/>
      <c r="CX60" s="43"/>
      <c r="CY60" s="43"/>
      <c r="CZ60" s="91" t="str">
        <f>IF(CX60=0," ",(VLOOKUP(CX60,PROTOKOL!$A$1:$E$29,2,FALSE))*CY60)</f>
        <v xml:space="preserve"> </v>
      </c>
      <c r="DA60" s="175" t="str">
        <f t="shared" si="9"/>
        <v xml:space="preserve"> </v>
      </c>
      <c r="DB60" s="176" t="str">
        <f>IF(CX60=0," ",VLOOKUP(CX60,PROTOKOL!$A:$E,5,FALSE))</f>
        <v xml:space="preserve"> </v>
      </c>
      <c r="DC60" s="212" t="str">
        <f t="shared" si="182"/>
        <v xml:space="preserve"> </v>
      </c>
      <c r="DD60" s="176">
        <f t="shared" si="73"/>
        <v>0</v>
      </c>
      <c r="DE60" s="177" t="str">
        <f t="shared" si="74"/>
        <v xml:space="preserve"> </v>
      </c>
      <c r="DG60" s="173">
        <v>13</v>
      </c>
      <c r="DH60" s="229"/>
      <c r="DI60" s="174" t="str">
        <f>IF(DK60=0," ",VLOOKUP(DK60,PROTOKOL!$A:$F,6,FALSE))</f>
        <v xml:space="preserve"> </v>
      </c>
      <c r="DJ60" s="43"/>
      <c r="DK60" s="43"/>
      <c r="DL60" s="43"/>
      <c r="DM60" s="42" t="str">
        <f>IF(DK60=0," ",(VLOOKUP(DK60,PROTOKOL!$A$1:$E$29,2,FALSE))*DL60)</f>
        <v xml:space="preserve"> </v>
      </c>
      <c r="DN60" s="175" t="str">
        <f t="shared" si="10"/>
        <v xml:space="preserve"> </v>
      </c>
      <c r="DO60" s="212" t="str">
        <f>IF(DK60=0," ",VLOOKUP(DK60,PROTOKOL!$A:$E,5,FALSE))</f>
        <v xml:space="preserve"> </v>
      </c>
      <c r="DP60" s="176" t="s">
        <v>142</v>
      </c>
      <c r="DQ60" s="177" t="str">
        <f t="shared" si="75"/>
        <v xml:space="preserve"> </v>
      </c>
      <c r="DR60" s="217" t="str">
        <f>IF(DT60=0," ",VLOOKUP(DT60,PROTOKOL!$A:$F,6,FALSE))</f>
        <v xml:space="preserve"> </v>
      </c>
      <c r="DS60" s="43"/>
      <c r="DT60" s="43"/>
      <c r="DU60" s="43"/>
      <c r="DV60" s="91" t="str">
        <f>IF(DT60=0," ",(VLOOKUP(DT60,PROTOKOL!$A$1:$E$29,2,FALSE))*DU60)</f>
        <v xml:space="preserve"> </v>
      </c>
      <c r="DW60" s="175" t="str">
        <f t="shared" si="11"/>
        <v xml:space="preserve"> </v>
      </c>
      <c r="DX60" s="176" t="str">
        <f>IF(DT60=0," ",VLOOKUP(DT60,PROTOKOL!$A:$E,5,FALSE))</f>
        <v xml:space="preserve"> </v>
      </c>
      <c r="DY60" s="212" t="str">
        <f t="shared" si="183"/>
        <v xml:space="preserve"> </v>
      </c>
      <c r="DZ60" s="176">
        <f t="shared" si="77"/>
        <v>0</v>
      </c>
      <c r="EA60" s="177" t="str">
        <f t="shared" si="78"/>
        <v xml:space="preserve"> </v>
      </c>
      <c r="EC60" s="173">
        <v>13</v>
      </c>
      <c r="ED60" s="229"/>
      <c r="EE60" s="174" t="str">
        <f>IF(EG60=0," ",VLOOKUP(EG60,PROTOKOL!$A:$F,6,FALSE))</f>
        <v xml:space="preserve"> </v>
      </c>
      <c r="EF60" s="43"/>
      <c r="EG60" s="43"/>
      <c r="EH60" s="43"/>
      <c r="EI60" s="42" t="str">
        <f>IF(EG60=0," ",(VLOOKUP(EG60,PROTOKOL!$A$1:$E$29,2,FALSE))*EH60)</f>
        <v xml:space="preserve"> </v>
      </c>
      <c r="EJ60" s="175" t="str">
        <f t="shared" si="12"/>
        <v xml:space="preserve"> </v>
      </c>
      <c r="EK60" s="212" t="str">
        <f>IF(EG60=0," ",VLOOKUP(EG60,PROTOKOL!$A:$E,5,FALSE))</f>
        <v xml:space="preserve"> </v>
      </c>
      <c r="EL60" s="176" t="s">
        <v>142</v>
      </c>
      <c r="EM60" s="177" t="str">
        <f t="shared" si="79"/>
        <v xml:space="preserve"> </v>
      </c>
      <c r="EN60" s="217" t="str">
        <f>IF(EP60=0," ",VLOOKUP(EP60,PROTOKOL!$A:$F,6,FALSE))</f>
        <v xml:space="preserve"> </v>
      </c>
      <c r="EO60" s="43"/>
      <c r="EP60" s="43"/>
      <c r="EQ60" s="43"/>
      <c r="ER60" s="91" t="str">
        <f>IF(EP60=0," ",(VLOOKUP(EP60,PROTOKOL!$A$1:$E$29,2,FALSE))*EQ60)</f>
        <v xml:space="preserve"> </v>
      </c>
      <c r="ES60" s="175" t="str">
        <f t="shared" si="13"/>
        <v xml:space="preserve"> </v>
      </c>
      <c r="ET60" s="176" t="str">
        <f>IF(EP60=0," ",VLOOKUP(EP60,PROTOKOL!$A:$E,5,FALSE))</f>
        <v xml:space="preserve"> </v>
      </c>
      <c r="EU60" s="212" t="str">
        <f t="shared" si="184"/>
        <v xml:space="preserve"> </v>
      </c>
      <c r="EV60" s="176">
        <f t="shared" si="81"/>
        <v>0</v>
      </c>
      <c r="EW60" s="177" t="str">
        <f t="shared" si="82"/>
        <v xml:space="preserve"> </v>
      </c>
      <c r="EY60" s="173">
        <v>13</v>
      </c>
      <c r="EZ60" s="229"/>
      <c r="FA60" s="174" t="str">
        <f>IF(FC60=0," ",VLOOKUP(FC60,PROTOKOL!$A:$F,6,FALSE))</f>
        <v xml:space="preserve"> </v>
      </c>
      <c r="FB60" s="43"/>
      <c r="FC60" s="43"/>
      <c r="FD60" s="43"/>
      <c r="FE60" s="42" t="str">
        <f>IF(FC60=0," ",(VLOOKUP(FC60,PROTOKOL!$A$1:$E$29,2,FALSE))*FD60)</f>
        <v xml:space="preserve"> </v>
      </c>
      <c r="FF60" s="175" t="str">
        <f t="shared" si="14"/>
        <v xml:space="preserve"> </v>
      </c>
      <c r="FG60" s="212" t="str">
        <f>IF(FC60=0," ",VLOOKUP(FC60,PROTOKOL!$A:$E,5,FALSE))</f>
        <v xml:space="preserve"> </v>
      </c>
      <c r="FH60" s="176" t="s">
        <v>142</v>
      </c>
      <c r="FI60" s="177" t="str">
        <f t="shared" si="83"/>
        <v xml:space="preserve"> </v>
      </c>
      <c r="FJ60" s="217" t="str">
        <f>IF(FL60=0," ",VLOOKUP(FL60,PROTOKOL!$A:$F,6,FALSE))</f>
        <v xml:space="preserve"> </v>
      </c>
      <c r="FK60" s="43"/>
      <c r="FL60" s="43"/>
      <c r="FM60" s="43"/>
      <c r="FN60" s="91" t="str">
        <f>IF(FL60=0," ",(VLOOKUP(FL60,PROTOKOL!$A$1:$E$29,2,FALSE))*FM60)</f>
        <v xml:space="preserve"> </v>
      </c>
      <c r="FO60" s="175" t="str">
        <f t="shared" si="15"/>
        <v xml:space="preserve"> </v>
      </c>
      <c r="FP60" s="176" t="str">
        <f>IF(FL60=0," ",VLOOKUP(FL60,PROTOKOL!$A:$E,5,FALSE))</f>
        <v xml:space="preserve"> </v>
      </c>
      <c r="FQ60" s="212" t="str">
        <f t="shared" si="185"/>
        <v xml:space="preserve"> </v>
      </c>
      <c r="FR60" s="176">
        <f t="shared" si="85"/>
        <v>0</v>
      </c>
      <c r="FS60" s="177" t="str">
        <f t="shared" si="86"/>
        <v xml:space="preserve"> </v>
      </c>
      <c r="FU60" s="173">
        <v>13</v>
      </c>
      <c r="FV60" s="229"/>
      <c r="FW60" s="174" t="str">
        <f>IF(FY60=0," ",VLOOKUP(FY60,PROTOKOL!$A:$F,6,FALSE))</f>
        <v xml:space="preserve"> </v>
      </c>
      <c r="FX60" s="43"/>
      <c r="FY60" s="43"/>
      <c r="FZ60" s="43"/>
      <c r="GA60" s="42" t="str">
        <f>IF(FY60=0," ",(VLOOKUP(FY60,PROTOKOL!$A$1:$E$29,2,FALSE))*FZ60)</f>
        <v xml:space="preserve"> </v>
      </c>
      <c r="GB60" s="175" t="str">
        <f t="shared" si="16"/>
        <v xml:space="preserve"> </v>
      </c>
      <c r="GC60" s="212" t="str">
        <f>IF(FY60=0," ",VLOOKUP(FY60,PROTOKOL!$A:$E,5,FALSE))</f>
        <v xml:space="preserve"> </v>
      </c>
      <c r="GD60" s="176" t="s">
        <v>142</v>
      </c>
      <c r="GE60" s="177" t="str">
        <f t="shared" si="87"/>
        <v xml:space="preserve"> </v>
      </c>
      <c r="GF60" s="217" t="str">
        <f>IF(GH60=0," ",VLOOKUP(GH60,PROTOKOL!$A:$F,6,FALSE))</f>
        <v xml:space="preserve"> </v>
      </c>
      <c r="GG60" s="43"/>
      <c r="GH60" s="43"/>
      <c r="GI60" s="43"/>
      <c r="GJ60" s="91" t="str">
        <f>IF(GH60=0," ",(VLOOKUP(GH60,PROTOKOL!$A$1:$E$29,2,FALSE))*GI60)</f>
        <v xml:space="preserve"> </v>
      </c>
      <c r="GK60" s="175" t="str">
        <f t="shared" si="17"/>
        <v xml:space="preserve"> </v>
      </c>
      <c r="GL60" s="176" t="str">
        <f>IF(GH60=0," ",VLOOKUP(GH60,PROTOKOL!$A:$E,5,FALSE))</f>
        <v xml:space="preserve"> </v>
      </c>
      <c r="GM60" s="212" t="str">
        <f t="shared" si="186"/>
        <v xml:space="preserve"> </v>
      </c>
      <c r="GN60" s="176">
        <f t="shared" si="89"/>
        <v>0</v>
      </c>
      <c r="GO60" s="177" t="str">
        <f t="shared" si="90"/>
        <v xml:space="preserve"> </v>
      </c>
      <c r="GQ60" s="173">
        <v>13</v>
      </c>
      <c r="GR60" s="229"/>
      <c r="GS60" s="174" t="str">
        <f>IF(GU60=0," ",VLOOKUP(GU60,PROTOKOL!$A:$F,6,FALSE))</f>
        <v>PERDE KESME SULU SİST.</v>
      </c>
      <c r="GT60" s="43">
        <v>121</v>
      </c>
      <c r="GU60" s="43">
        <v>8</v>
      </c>
      <c r="GV60" s="43">
        <v>6</v>
      </c>
      <c r="GW60" s="42">
        <f>IF(GU60=0," ",(VLOOKUP(GU60,PROTOKOL!$A$1:$E$29,2,FALSE))*GV60)</f>
        <v>78.400000000000006</v>
      </c>
      <c r="GX60" s="175">
        <f t="shared" si="18"/>
        <v>42.599999999999994</v>
      </c>
      <c r="GY60" s="212">
        <f>IF(GU60=0," ",VLOOKUP(GU60,PROTOKOL!$A:$E,5,FALSE))</f>
        <v>0.69150084134615386</v>
      </c>
      <c r="GZ60" s="176" t="s">
        <v>142</v>
      </c>
      <c r="HA60" s="177">
        <f t="shared" si="91"/>
        <v>29.457935841346149</v>
      </c>
      <c r="HB60" s="217" t="str">
        <f>IF(HD60=0," ",VLOOKUP(HD60,PROTOKOL!$A:$F,6,FALSE))</f>
        <v xml:space="preserve"> </v>
      </c>
      <c r="HC60" s="43"/>
      <c r="HD60" s="43"/>
      <c r="HE60" s="43"/>
      <c r="HF60" s="91" t="str">
        <f>IF(HD60=0," ",(VLOOKUP(HD60,PROTOKOL!$A$1:$E$29,2,FALSE))*HE60)</f>
        <v xml:space="preserve"> </v>
      </c>
      <c r="HG60" s="175" t="str">
        <f t="shared" si="19"/>
        <v xml:space="preserve"> </v>
      </c>
      <c r="HH60" s="176" t="str">
        <f>IF(HD60=0," ",VLOOKUP(HD60,PROTOKOL!$A:$E,5,FALSE))</f>
        <v xml:space="preserve"> </v>
      </c>
      <c r="HI60" s="212" t="str">
        <f t="shared" si="187"/>
        <v xml:space="preserve"> </v>
      </c>
      <c r="HJ60" s="176">
        <f t="shared" si="92"/>
        <v>0</v>
      </c>
      <c r="HK60" s="177" t="str">
        <f t="shared" si="93"/>
        <v xml:space="preserve"> </v>
      </c>
      <c r="HM60" s="173">
        <v>13</v>
      </c>
      <c r="HN60" s="229"/>
      <c r="HO60" s="174" t="str">
        <f>IF(HQ60=0," ",VLOOKUP(HQ60,PROTOKOL!$A:$F,6,FALSE))</f>
        <v xml:space="preserve"> </v>
      </c>
      <c r="HP60" s="43"/>
      <c r="HQ60" s="43"/>
      <c r="HR60" s="43"/>
      <c r="HS60" s="42" t="str">
        <f>IF(HQ60=0," ",(VLOOKUP(HQ60,PROTOKOL!$A$1:$E$29,2,FALSE))*HR60)</f>
        <v xml:space="preserve"> </v>
      </c>
      <c r="HT60" s="175" t="str">
        <f t="shared" si="20"/>
        <v xml:space="preserve"> </v>
      </c>
      <c r="HU60" s="212" t="str">
        <f>IF(HQ60=0," ",VLOOKUP(HQ60,PROTOKOL!$A:$E,5,FALSE))</f>
        <v xml:space="preserve"> </v>
      </c>
      <c r="HV60" s="176" t="s">
        <v>142</v>
      </c>
      <c r="HW60" s="177" t="str">
        <f t="shared" si="94"/>
        <v xml:space="preserve"> </v>
      </c>
      <c r="HX60" s="217" t="str">
        <f>IF(HZ60=0," ",VLOOKUP(HZ60,PROTOKOL!$A:$F,6,FALSE))</f>
        <v xml:space="preserve"> </v>
      </c>
      <c r="HY60" s="43"/>
      <c r="HZ60" s="43"/>
      <c r="IA60" s="43"/>
      <c r="IB60" s="91" t="str">
        <f>IF(HZ60=0," ",(VLOOKUP(HZ60,PROTOKOL!$A$1:$E$29,2,FALSE))*IA60)</f>
        <v xml:space="preserve"> </v>
      </c>
      <c r="IC60" s="175" t="str">
        <f t="shared" si="21"/>
        <v xml:space="preserve"> </v>
      </c>
      <c r="ID60" s="176" t="str">
        <f>IF(HZ60=0," ",VLOOKUP(HZ60,PROTOKOL!$A:$E,5,FALSE))</f>
        <v xml:space="preserve"> </v>
      </c>
      <c r="IE60" s="212" t="str">
        <f t="shared" si="208"/>
        <v xml:space="preserve"> </v>
      </c>
      <c r="IF60" s="176">
        <f t="shared" si="96"/>
        <v>0</v>
      </c>
      <c r="IG60" s="177" t="str">
        <f t="shared" si="97"/>
        <v xml:space="preserve"> </v>
      </c>
      <c r="II60" s="173">
        <v>13</v>
      </c>
      <c r="IJ60" s="229"/>
      <c r="IK60" s="174" t="str">
        <f>IF(IM60=0," ",VLOOKUP(IM60,PROTOKOL!$A:$F,6,FALSE))</f>
        <v xml:space="preserve"> </v>
      </c>
      <c r="IL60" s="43"/>
      <c r="IM60" s="43"/>
      <c r="IN60" s="43"/>
      <c r="IO60" s="42" t="str">
        <f>IF(IM60=0," ",(VLOOKUP(IM60,PROTOKOL!$A$1:$E$29,2,FALSE))*IN60)</f>
        <v xml:space="preserve"> </v>
      </c>
      <c r="IP60" s="175" t="str">
        <f t="shared" si="22"/>
        <v xml:space="preserve"> </v>
      </c>
      <c r="IQ60" s="212" t="str">
        <f>IF(IM60=0," ",VLOOKUP(IM60,PROTOKOL!$A:$E,5,FALSE))</f>
        <v xml:space="preserve"> </v>
      </c>
      <c r="IR60" s="176" t="s">
        <v>142</v>
      </c>
      <c r="IS60" s="177" t="str">
        <f t="shared" si="98"/>
        <v xml:space="preserve"> </v>
      </c>
      <c r="IT60" s="217" t="str">
        <f>IF(IV60=0," ",VLOOKUP(IV60,PROTOKOL!$A:$F,6,FALSE))</f>
        <v xml:space="preserve"> </v>
      </c>
      <c r="IU60" s="43"/>
      <c r="IV60" s="43"/>
      <c r="IW60" s="43"/>
      <c r="IX60" s="91" t="str">
        <f>IF(IV60=0," ",(VLOOKUP(IV60,PROTOKOL!$A$1:$E$29,2,FALSE))*IW60)</f>
        <v xml:space="preserve"> </v>
      </c>
      <c r="IY60" s="175" t="str">
        <f t="shared" si="23"/>
        <v xml:space="preserve"> </v>
      </c>
      <c r="IZ60" s="176" t="str">
        <f>IF(IV60=0," ",VLOOKUP(IV60,PROTOKOL!$A:$E,5,FALSE))</f>
        <v xml:space="preserve"> </v>
      </c>
      <c r="JA60" s="212" t="str">
        <f t="shared" si="188"/>
        <v xml:space="preserve"> </v>
      </c>
      <c r="JB60" s="176">
        <f t="shared" si="100"/>
        <v>0</v>
      </c>
      <c r="JC60" s="177" t="str">
        <f t="shared" si="101"/>
        <v xml:space="preserve"> </v>
      </c>
      <c r="JE60" s="173">
        <v>13</v>
      </c>
      <c r="JF60" s="229"/>
      <c r="JG60" s="174" t="str">
        <f>IF(JI60=0," ",VLOOKUP(JI60,PROTOKOL!$A:$F,6,FALSE))</f>
        <v xml:space="preserve"> </v>
      </c>
      <c r="JH60" s="43"/>
      <c r="JI60" s="43"/>
      <c r="JJ60" s="43"/>
      <c r="JK60" s="42" t="str">
        <f>IF(JI60=0," ",(VLOOKUP(JI60,PROTOKOL!$A$1:$E$29,2,FALSE))*JJ60)</f>
        <v xml:space="preserve"> </v>
      </c>
      <c r="JL60" s="175" t="str">
        <f t="shared" si="24"/>
        <v xml:space="preserve"> </v>
      </c>
      <c r="JM60" s="212" t="str">
        <f>IF(JI60=0," ",VLOOKUP(JI60,PROTOKOL!$A:$E,5,FALSE))</f>
        <v xml:space="preserve"> </v>
      </c>
      <c r="JN60" s="176" t="s">
        <v>142</v>
      </c>
      <c r="JO60" s="177" t="str">
        <f t="shared" si="102"/>
        <v xml:space="preserve"> </v>
      </c>
      <c r="JP60" s="217" t="str">
        <f>IF(JR60=0," ",VLOOKUP(JR60,PROTOKOL!$A:$F,6,FALSE))</f>
        <v>ÜRÜN KONTROL</v>
      </c>
      <c r="JQ60" s="43">
        <v>1</v>
      </c>
      <c r="JR60" s="43">
        <v>20</v>
      </c>
      <c r="JS60" s="43">
        <v>2</v>
      </c>
      <c r="JT60" s="91">
        <f>IF(JR60=0," ",(VLOOKUP(JR60,PROTOKOL!$A$1:$E$29,2,FALSE))*JS60)</f>
        <v>0</v>
      </c>
      <c r="JU60" s="175">
        <f t="shared" si="25"/>
        <v>1</v>
      </c>
      <c r="JV60" s="176" t="e">
        <f>IF(JR60=0," ",VLOOKUP(JR60,PROTOKOL!$A:$E,5,FALSE))</f>
        <v>#DIV/0!</v>
      </c>
      <c r="JW60" s="212" t="e">
        <f>IF(JR60=0," ",(JU60*JV60))/7.5*2</f>
        <v>#DIV/0!</v>
      </c>
      <c r="JX60" s="176">
        <f t="shared" si="104"/>
        <v>4</v>
      </c>
      <c r="JY60" s="177" t="e">
        <f t="shared" si="105"/>
        <v>#DIV/0!</v>
      </c>
      <c r="KA60" s="173">
        <v>13</v>
      </c>
      <c r="KB60" s="229"/>
      <c r="KC60" s="174" t="str">
        <f>IF(KE60=0," ",VLOOKUP(KE60,PROTOKOL!$A:$F,6,FALSE))</f>
        <v xml:space="preserve"> </v>
      </c>
      <c r="KD60" s="43"/>
      <c r="KE60" s="43"/>
      <c r="KF60" s="43"/>
      <c r="KG60" s="42" t="str">
        <f>IF(KE60=0," ",(VLOOKUP(KE60,PROTOKOL!$A$1:$E$29,2,FALSE))*KF60)</f>
        <v xml:space="preserve"> </v>
      </c>
      <c r="KH60" s="175" t="str">
        <f t="shared" si="26"/>
        <v xml:space="preserve"> </v>
      </c>
      <c r="KI60" s="212" t="str">
        <f>IF(KE60=0," ",VLOOKUP(KE60,PROTOKOL!$A:$E,5,FALSE))</f>
        <v xml:space="preserve"> </v>
      </c>
      <c r="KJ60" s="176" t="s">
        <v>142</v>
      </c>
      <c r="KK60" s="177" t="str">
        <f t="shared" si="173"/>
        <v xml:space="preserve"> </v>
      </c>
      <c r="KL60" s="217" t="str">
        <f>IF(KN60=0," ",VLOOKUP(KN60,PROTOKOL!$A:$F,6,FALSE))</f>
        <v xml:space="preserve"> </v>
      </c>
      <c r="KM60" s="43"/>
      <c r="KN60" s="43"/>
      <c r="KO60" s="43"/>
      <c r="KP60" s="91" t="str">
        <f>IF(KN60=0," ",(VLOOKUP(KN60,PROTOKOL!$A$1:$E$29,2,FALSE))*KO60)</f>
        <v xml:space="preserve"> </v>
      </c>
      <c r="KQ60" s="175" t="str">
        <f t="shared" si="27"/>
        <v xml:space="preserve"> </v>
      </c>
      <c r="KR60" s="176" t="str">
        <f>IF(KN60=0," ",VLOOKUP(KN60,PROTOKOL!$A:$E,5,FALSE))</f>
        <v xml:space="preserve"> </v>
      </c>
      <c r="KS60" s="212" t="str">
        <f t="shared" si="190"/>
        <v xml:space="preserve"> </v>
      </c>
      <c r="KT60" s="176">
        <f t="shared" si="106"/>
        <v>0</v>
      </c>
      <c r="KU60" s="177" t="str">
        <f t="shared" si="107"/>
        <v xml:space="preserve"> </v>
      </c>
      <c r="KW60" s="173">
        <v>13</v>
      </c>
      <c r="KX60" s="229"/>
      <c r="KY60" s="174" t="str">
        <f>IF(LA60=0," ",VLOOKUP(LA60,PROTOKOL!$A:$F,6,FALSE))</f>
        <v xml:space="preserve"> </v>
      </c>
      <c r="KZ60" s="43"/>
      <c r="LA60" s="43"/>
      <c r="LB60" s="43"/>
      <c r="LC60" s="42" t="str">
        <f>IF(LA60=0," ",(VLOOKUP(LA60,PROTOKOL!$A$1:$E$29,2,FALSE))*LB60)</f>
        <v xml:space="preserve"> </v>
      </c>
      <c r="LD60" s="175" t="str">
        <f t="shared" si="28"/>
        <v xml:space="preserve"> </v>
      </c>
      <c r="LE60" s="212" t="str">
        <f>IF(LA60=0," ",VLOOKUP(LA60,PROTOKOL!$A:$E,5,FALSE))</f>
        <v xml:space="preserve"> </v>
      </c>
      <c r="LF60" s="176" t="s">
        <v>142</v>
      </c>
      <c r="LG60" s="177" t="str">
        <f t="shared" si="108"/>
        <v xml:space="preserve"> </v>
      </c>
      <c r="LH60" s="217" t="str">
        <f>IF(LJ60=0," ",VLOOKUP(LJ60,PROTOKOL!$A:$F,6,FALSE))</f>
        <v xml:space="preserve"> </v>
      </c>
      <c r="LI60" s="43"/>
      <c r="LJ60" s="43"/>
      <c r="LK60" s="43"/>
      <c r="LL60" s="91" t="str">
        <f>IF(LJ60=0," ",(VLOOKUP(LJ60,PROTOKOL!$A$1:$E$29,2,FALSE))*LK60)</f>
        <v xml:space="preserve"> </v>
      </c>
      <c r="LM60" s="175" t="str">
        <f t="shared" si="29"/>
        <v xml:space="preserve"> </v>
      </c>
      <c r="LN60" s="176" t="str">
        <f>IF(LJ60=0," ",VLOOKUP(LJ60,PROTOKOL!$A:$E,5,FALSE))</f>
        <v xml:space="preserve"> </v>
      </c>
      <c r="LO60" s="212" t="str">
        <f t="shared" si="191"/>
        <v xml:space="preserve"> </v>
      </c>
      <c r="LP60" s="176">
        <f t="shared" si="110"/>
        <v>0</v>
      </c>
      <c r="LQ60" s="177" t="str">
        <f t="shared" si="111"/>
        <v xml:space="preserve"> </v>
      </c>
      <c r="LS60" s="173">
        <v>13</v>
      </c>
      <c r="LT60" s="229"/>
      <c r="LU60" s="174" t="str">
        <f>IF(LW60=0," ",VLOOKUP(LW60,PROTOKOL!$A:$F,6,FALSE))</f>
        <v xml:space="preserve"> </v>
      </c>
      <c r="LV60" s="43"/>
      <c r="LW60" s="43"/>
      <c r="LX60" s="43"/>
      <c r="LY60" s="42" t="str">
        <f>IF(LW60=0," ",(VLOOKUP(LW60,PROTOKOL!$A$1:$E$29,2,FALSE))*LX60)</f>
        <v xml:space="preserve"> </v>
      </c>
      <c r="LZ60" s="175" t="str">
        <f t="shared" si="30"/>
        <v xml:space="preserve"> </v>
      </c>
      <c r="MA60" s="212" t="str">
        <f>IF(LW60=0," ",VLOOKUP(LW60,PROTOKOL!$A:$E,5,FALSE))</f>
        <v xml:space="preserve"> </v>
      </c>
      <c r="MB60" s="176" t="s">
        <v>142</v>
      </c>
      <c r="MC60" s="177" t="str">
        <f t="shared" si="175"/>
        <v xml:space="preserve"> </v>
      </c>
      <c r="MD60" s="217" t="str">
        <f>IF(MF60=0," ",VLOOKUP(MF60,PROTOKOL!$A:$F,6,FALSE))</f>
        <v xml:space="preserve"> </v>
      </c>
      <c r="ME60" s="43"/>
      <c r="MF60" s="43"/>
      <c r="MG60" s="43"/>
      <c r="MH60" s="91" t="str">
        <f>IF(MF60=0," ",(VLOOKUP(MF60,PROTOKOL!$A$1:$E$29,2,FALSE))*MG60)</f>
        <v xml:space="preserve"> </v>
      </c>
      <c r="MI60" s="175" t="str">
        <f t="shared" si="31"/>
        <v xml:space="preserve"> </v>
      </c>
      <c r="MJ60" s="176" t="str">
        <f>IF(MF60=0," ",VLOOKUP(MF60,PROTOKOL!$A:$E,5,FALSE))</f>
        <v xml:space="preserve"> </v>
      </c>
      <c r="MK60" s="212" t="str">
        <f t="shared" si="192"/>
        <v xml:space="preserve"> </v>
      </c>
      <c r="ML60" s="176">
        <f t="shared" si="113"/>
        <v>0</v>
      </c>
      <c r="MM60" s="177" t="str">
        <f t="shared" si="114"/>
        <v xml:space="preserve"> </v>
      </c>
      <c r="MO60" s="173">
        <v>13</v>
      </c>
      <c r="MP60" s="229"/>
      <c r="MQ60" s="174" t="str">
        <f>IF(MS60=0," ",VLOOKUP(MS60,PROTOKOL!$A:$F,6,FALSE))</f>
        <v xml:space="preserve"> </v>
      </c>
      <c r="MR60" s="43"/>
      <c r="MS60" s="43"/>
      <c r="MT60" s="43"/>
      <c r="MU60" s="42" t="str">
        <f>IF(MS60=0," ",(VLOOKUP(MS60,PROTOKOL!$A$1:$E$29,2,FALSE))*MT60)</f>
        <v xml:space="preserve"> </v>
      </c>
      <c r="MV60" s="175" t="str">
        <f t="shared" si="32"/>
        <v xml:space="preserve"> </v>
      </c>
      <c r="MW60" s="212" t="str">
        <f>IF(MS60=0," ",VLOOKUP(MS60,PROTOKOL!$A:$E,5,FALSE))</f>
        <v xml:space="preserve"> </v>
      </c>
      <c r="MX60" s="176" t="s">
        <v>142</v>
      </c>
      <c r="MY60" s="177" t="str">
        <f t="shared" si="115"/>
        <v xml:space="preserve"> </v>
      </c>
      <c r="MZ60" s="217" t="str">
        <f>IF(NB60=0," ",VLOOKUP(NB60,PROTOKOL!$A:$F,6,FALSE))</f>
        <v xml:space="preserve"> </v>
      </c>
      <c r="NA60" s="43"/>
      <c r="NB60" s="43"/>
      <c r="NC60" s="43"/>
      <c r="ND60" s="91" t="str">
        <f>IF(NB60=0," ",(VLOOKUP(NB60,PROTOKOL!$A$1:$E$29,2,FALSE))*NC60)</f>
        <v xml:space="preserve"> </v>
      </c>
      <c r="NE60" s="175" t="str">
        <f t="shared" si="33"/>
        <v xml:space="preserve"> </v>
      </c>
      <c r="NF60" s="176" t="str">
        <f>IF(NB60=0," ",VLOOKUP(NB60,PROTOKOL!$A:$E,5,FALSE))</f>
        <v xml:space="preserve"> </v>
      </c>
      <c r="NG60" s="212" t="str">
        <f t="shared" si="193"/>
        <v xml:space="preserve"> </v>
      </c>
      <c r="NH60" s="176">
        <f t="shared" si="117"/>
        <v>0</v>
      </c>
      <c r="NI60" s="177" t="str">
        <f t="shared" si="118"/>
        <v xml:space="preserve"> </v>
      </c>
      <c r="NK60" s="173">
        <v>13</v>
      </c>
      <c r="NL60" s="229"/>
      <c r="NM60" s="174" t="str">
        <f>IF(NO60=0," ",VLOOKUP(NO60,PROTOKOL!$A:$F,6,FALSE))</f>
        <v xml:space="preserve"> </v>
      </c>
      <c r="NN60" s="43"/>
      <c r="NO60" s="43"/>
      <c r="NP60" s="43"/>
      <c r="NQ60" s="42" t="str">
        <f>IF(NO60=0," ",(VLOOKUP(NO60,PROTOKOL!$A$1:$E$29,2,FALSE))*NP60)</f>
        <v xml:space="preserve"> </v>
      </c>
      <c r="NR60" s="175" t="str">
        <f t="shared" si="34"/>
        <v xml:space="preserve"> </v>
      </c>
      <c r="NS60" s="212" t="str">
        <f>IF(NO60=0," ",VLOOKUP(NO60,PROTOKOL!$A:$E,5,FALSE))</f>
        <v xml:space="preserve"> </v>
      </c>
      <c r="NT60" s="176" t="s">
        <v>142</v>
      </c>
      <c r="NU60" s="177" t="str">
        <f t="shared" si="119"/>
        <v xml:space="preserve"> </v>
      </c>
      <c r="NV60" s="217" t="str">
        <f>IF(NX60=0," ",VLOOKUP(NX60,PROTOKOL!$A:$F,6,FALSE))</f>
        <v xml:space="preserve"> </v>
      </c>
      <c r="NW60" s="43"/>
      <c r="NX60" s="43"/>
      <c r="NY60" s="43"/>
      <c r="NZ60" s="91" t="str">
        <f>IF(NX60=0," ",(VLOOKUP(NX60,PROTOKOL!$A$1:$E$29,2,FALSE))*NY60)</f>
        <v xml:space="preserve"> </v>
      </c>
      <c r="OA60" s="175" t="str">
        <f t="shared" si="35"/>
        <v xml:space="preserve"> </v>
      </c>
      <c r="OB60" s="176" t="str">
        <f>IF(NX60=0," ",VLOOKUP(NX60,PROTOKOL!$A:$E,5,FALSE))</f>
        <v xml:space="preserve"> </v>
      </c>
      <c r="OC60" s="212" t="str">
        <f t="shared" si="194"/>
        <v xml:space="preserve"> </v>
      </c>
      <c r="OD60" s="176">
        <f t="shared" si="120"/>
        <v>0</v>
      </c>
      <c r="OE60" s="177" t="str">
        <f t="shared" si="121"/>
        <v xml:space="preserve"> </v>
      </c>
      <c r="OG60" s="173">
        <v>13</v>
      </c>
      <c r="OH60" s="229"/>
      <c r="OI60" s="174" t="str">
        <f>IF(OK60=0," ",VLOOKUP(OK60,PROTOKOL!$A:$F,6,FALSE))</f>
        <v xml:space="preserve"> </v>
      </c>
      <c r="OJ60" s="43"/>
      <c r="OK60" s="43"/>
      <c r="OL60" s="43"/>
      <c r="OM60" s="42" t="str">
        <f>IF(OK60=0," ",(VLOOKUP(OK60,PROTOKOL!$A$1:$E$29,2,FALSE))*OL60)</f>
        <v xml:space="preserve"> </v>
      </c>
      <c r="ON60" s="175" t="str">
        <f t="shared" si="36"/>
        <v xml:space="preserve"> </v>
      </c>
      <c r="OO60" s="212" t="str">
        <f>IF(OK60=0," ",VLOOKUP(OK60,PROTOKOL!$A:$E,5,FALSE))</f>
        <v xml:space="preserve"> </v>
      </c>
      <c r="OP60" s="176" t="s">
        <v>142</v>
      </c>
      <c r="OQ60" s="177" t="str">
        <f t="shared" si="177"/>
        <v xml:space="preserve"> </v>
      </c>
      <c r="OR60" s="217" t="str">
        <f>IF(OT60=0," ",VLOOKUP(OT60,PROTOKOL!$A:$F,6,FALSE))</f>
        <v xml:space="preserve"> </v>
      </c>
      <c r="OS60" s="43"/>
      <c r="OT60" s="43"/>
      <c r="OU60" s="43"/>
      <c r="OV60" s="91" t="str">
        <f>IF(OT60=0," ",(VLOOKUP(OT60,PROTOKOL!$A$1:$E$29,2,FALSE))*OU60)</f>
        <v xml:space="preserve"> </v>
      </c>
      <c r="OW60" s="175" t="str">
        <f t="shared" si="37"/>
        <v xml:space="preserve"> </v>
      </c>
      <c r="OX60" s="176" t="str">
        <f>IF(OT60=0," ",VLOOKUP(OT60,PROTOKOL!$A:$E,5,FALSE))</f>
        <v xml:space="preserve"> </v>
      </c>
      <c r="OY60" s="212" t="str">
        <f t="shared" si="195"/>
        <v xml:space="preserve"> </v>
      </c>
      <c r="OZ60" s="176">
        <f t="shared" si="123"/>
        <v>0</v>
      </c>
      <c r="PA60" s="177" t="str">
        <f t="shared" si="124"/>
        <v xml:space="preserve"> </v>
      </c>
      <c r="PC60" s="173">
        <v>13</v>
      </c>
      <c r="PD60" s="229"/>
      <c r="PE60" s="174" t="str">
        <f>IF(PG60=0," ",VLOOKUP(PG60,PROTOKOL!$A:$F,6,FALSE))</f>
        <v>KOKU TESTİ</v>
      </c>
      <c r="PF60" s="43">
        <v>1</v>
      </c>
      <c r="PG60" s="43">
        <v>17</v>
      </c>
      <c r="PH60" s="43">
        <v>2.5</v>
      </c>
      <c r="PI60" s="42">
        <f>IF(PG60=0," ",(VLOOKUP(PG60,PROTOKOL!$A$1:$E$29,2,FALSE))*PH60)</f>
        <v>0</v>
      </c>
      <c r="PJ60" s="175">
        <f t="shared" si="38"/>
        <v>1</v>
      </c>
      <c r="PK60" s="212" t="e">
        <f>IF(PG60=0," ",VLOOKUP(PG60,PROTOKOL!$A:$E,5,FALSE))</f>
        <v>#DIV/0!</v>
      </c>
      <c r="PL60" s="176" t="s">
        <v>142</v>
      </c>
      <c r="PM60" s="177" t="e">
        <f>IF(PG60=0," ",(PK60*PJ60))/7.5*2.5</f>
        <v>#DIV/0!</v>
      </c>
      <c r="PN60" s="217" t="str">
        <f>IF(PP60=0," ",VLOOKUP(PP60,PROTOKOL!$A:$F,6,FALSE))</f>
        <v xml:space="preserve"> </v>
      </c>
      <c r="PO60" s="43"/>
      <c r="PP60" s="43"/>
      <c r="PQ60" s="43"/>
      <c r="PR60" s="91" t="str">
        <f>IF(PP60=0," ",(VLOOKUP(PP60,PROTOKOL!$A$1:$E$29,2,FALSE))*PQ60)</f>
        <v xml:space="preserve"> </v>
      </c>
      <c r="PS60" s="175" t="str">
        <f t="shared" si="39"/>
        <v xml:space="preserve"> </v>
      </c>
      <c r="PT60" s="176" t="str">
        <f>IF(PP60=0," ",VLOOKUP(PP60,PROTOKOL!$A:$E,5,FALSE))</f>
        <v xml:space="preserve"> </v>
      </c>
      <c r="PU60" s="212" t="str">
        <f t="shared" si="196"/>
        <v xml:space="preserve"> </v>
      </c>
      <c r="PV60" s="176">
        <f t="shared" si="126"/>
        <v>0</v>
      </c>
      <c r="PW60" s="177" t="str">
        <f t="shared" si="127"/>
        <v xml:space="preserve"> </v>
      </c>
      <c r="PY60" s="173">
        <v>13</v>
      </c>
      <c r="PZ60" s="229"/>
      <c r="QA60" s="174" t="str">
        <f>IF(QC60=0," ",VLOOKUP(QC60,PROTOKOL!$A:$F,6,FALSE))</f>
        <v xml:space="preserve"> </v>
      </c>
      <c r="QB60" s="43"/>
      <c r="QC60" s="43"/>
      <c r="QD60" s="43"/>
      <c r="QE60" s="42" t="str">
        <f>IF(QC60=0," ",(VLOOKUP(QC60,PROTOKOL!$A$1:$E$29,2,FALSE))*QD60)</f>
        <v xml:space="preserve"> </v>
      </c>
      <c r="QF60" s="175" t="str">
        <f t="shared" si="40"/>
        <v xml:space="preserve"> </v>
      </c>
      <c r="QG60" s="212" t="str">
        <f>IF(QC60=0," ",VLOOKUP(QC60,PROTOKOL!$A:$E,5,FALSE))</f>
        <v xml:space="preserve"> </v>
      </c>
      <c r="QH60" s="176" t="s">
        <v>142</v>
      </c>
      <c r="QI60" s="177" t="str">
        <f t="shared" si="128"/>
        <v xml:space="preserve"> </v>
      </c>
      <c r="QJ60" s="217" t="str">
        <f>IF(QL60=0," ",VLOOKUP(QL60,PROTOKOL!$A:$F,6,FALSE))</f>
        <v xml:space="preserve"> </v>
      </c>
      <c r="QK60" s="43"/>
      <c r="QL60" s="43"/>
      <c r="QM60" s="43"/>
      <c r="QN60" s="91" t="str">
        <f>IF(QL60=0," ",(VLOOKUP(QL60,PROTOKOL!$A$1:$E$29,2,FALSE))*QM60)</f>
        <v xml:space="preserve"> </v>
      </c>
      <c r="QO60" s="175" t="str">
        <f t="shared" si="41"/>
        <v xml:space="preserve"> </v>
      </c>
      <c r="QP60" s="176" t="str">
        <f>IF(QL60=0," ",VLOOKUP(QL60,PROTOKOL!$A:$E,5,FALSE))</f>
        <v xml:space="preserve"> </v>
      </c>
      <c r="QQ60" s="212" t="str">
        <f t="shared" si="197"/>
        <v xml:space="preserve"> </v>
      </c>
      <c r="QR60" s="176">
        <f t="shared" si="130"/>
        <v>0</v>
      </c>
      <c r="QS60" s="177" t="str">
        <f t="shared" si="131"/>
        <v xml:space="preserve"> </v>
      </c>
      <c r="QU60" s="173">
        <v>13</v>
      </c>
      <c r="QV60" s="229"/>
      <c r="QW60" s="174" t="str">
        <f>IF(QY60=0," ",VLOOKUP(QY60,PROTOKOL!$A:$F,6,FALSE))</f>
        <v xml:space="preserve"> </v>
      </c>
      <c r="QX60" s="43"/>
      <c r="QY60" s="43"/>
      <c r="QZ60" s="43"/>
      <c r="RA60" s="42" t="str">
        <f>IF(QY60=0," ",(VLOOKUP(QY60,PROTOKOL!$A$1:$E$29,2,FALSE))*QZ60)</f>
        <v xml:space="preserve"> </v>
      </c>
      <c r="RB60" s="175" t="str">
        <f t="shared" si="42"/>
        <v xml:space="preserve"> </v>
      </c>
      <c r="RC60" s="212" t="str">
        <f>IF(QY60=0," ",VLOOKUP(QY60,PROTOKOL!$A:$E,5,FALSE))</f>
        <v xml:space="preserve"> </v>
      </c>
      <c r="RD60" s="176" t="s">
        <v>142</v>
      </c>
      <c r="RE60" s="177" t="str">
        <f t="shared" si="132"/>
        <v xml:space="preserve"> </v>
      </c>
      <c r="RF60" s="217" t="str">
        <f>IF(RH60=0," ",VLOOKUP(RH60,PROTOKOL!$A:$F,6,FALSE))</f>
        <v xml:space="preserve"> </v>
      </c>
      <c r="RG60" s="43"/>
      <c r="RH60" s="43"/>
      <c r="RI60" s="43"/>
      <c r="RJ60" s="91" t="str">
        <f>IF(RH60=0," ",(VLOOKUP(RH60,PROTOKOL!$A$1:$E$29,2,FALSE))*RI60)</f>
        <v xml:space="preserve"> </v>
      </c>
      <c r="RK60" s="175" t="str">
        <f t="shared" si="43"/>
        <v xml:space="preserve"> </v>
      </c>
      <c r="RL60" s="176" t="str">
        <f>IF(RH60=0," ",VLOOKUP(RH60,PROTOKOL!$A:$E,5,FALSE))</f>
        <v xml:space="preserve"> </v>
      </c>
      <c r="RM60" s="212" t="str">
        <f t="shared" si="198"/>
        <v xml:space="preserve"> </v>
      </c>
      <c r="RN60" s="176">
        <f t="shared" si="134"/>
        <v>0</v>
      </c>
      <c r="RO60" s="177" t="str">
        <f t="shared" si="135"/>
        <v xml:space="preserve"> </v>
      </c>
      <c r="RQ60" s="173">
        <v>13</v>
      </c>
      <c r="RR60" s="229"/>
      <c r="RS60" s="174" t="str">
        <f>IF(RU60=0," ",VLOOKUP(RU60,PROTOKOL!$A:$F,6,FALSE))</f>
        <v xml:space="preserve"> </v>
      </c>
      <c r="RT60" s="43"/>
      <c r="RU60" s="43"/>
      <c r="RV60" s="43"/>
      <c r="RW60" s="42" t="str">
        <f>IF(RU60=0," ",(VLOOKUP(RU60,PROTOKOL!$A$1:$E$29,2,FALSE))*RV60)</f>
        <v xml:space="preserve"> </v>
      </c>
      <c r="RX60" s="175" t="str">
        <f t="shared" si="44"/>
        <v xml:space="preserve"> </v>
      </c>
      <c r="RY60" s="212" t="str">
        <f>IF(RU60=0," ",VLOOKUP(RU60,PROTOKOL!$A:$E,5,FALSE))</f>
        <v xml:space="preserve"> </v>
      </c>
      <c r="RZ60" s="176" t="s">
        <v>142</v>
      </c>
      <c r="SA60" s="177" t="str">
        <f t="shared" si="179"/>
        <v xml:space="preserve"> </v>
      </c>
      <c r="SB60" s="217" t="str">
        <f>IF(SD60=0," ",VLOOKUP(SD60,PROTOKOL!$A:$F,6,FALSE))</f>
        <v xml:space="preserve"> </v>
      </c>
      <c r="SC60" s="43"/>
      <c r="SD60" s="43"/>
      <c r="SE60" s="43"/>
      <c r="SF60" s="91" t="str">
        <f>IF(SD60=0," ",(VLOOKUP(SD60,PROTOKOL!$A$1:$E$29,2,FALSE))*SE60)</f>
        <v xml:space="preserve"> </v>
      </c>
      <c r="SG60" s="175" t="str">
        <f t="shared" si="45"/>
        <v xml:space="preserve"> </v>
      </c>
      <c r="SH60" s="176" t="str">
        <f>IF(SD60=0," ",VLOOKUP(SD60,PROTOKOL!$A:$E,5,FALSE))</f>
        <v xml:space="preserve"> </v>
      </c>
      <c r="SI60" s="212" t="str">
        <f t="shared" si="199"/>
        <v xml:space="preserve"> </v>
      </c>
      <c r="SJ60" s="176">
        <f t="shared" si="137"/>
        <v>0</v>
      </c>
      <c r="SK60" s="177" t="str">
        <f t="shared" si="138"/>
        <v xml:space="preserve"> </v>
      </c>
      <c r="SM60" s="173">
        <v>13</v>
      </c>
      <c r="SN60" s="229"/>
      <c r="SO60" s="174" t="str">
        <f>IF(SQ60=0," ",VLOOKUP(SQ60,PROTOKOL!$A:$F,6,FALSE))</f>
        <v xml:space="preserve"> </v>
      </c>
      <c r="SP60" s="43"/>
      <c r="SQ60" s="43"/>
      <c r="SR60" s="43"/>
      <c r="SS60" s="42" t="str">
        <f>IF(SQ60=0," ",(VLOOKUP(SQ60,PROTOKOL!$A$1:$E$29,2,FALSE))*SR60)</f>
        <v xml:space="preserve"> </v>
      </c>
      <c r="ST60" s="175" t="str">
        <f t="shared" si="46"/>
        <v xml:space="preserve"> </v>
      </c>
      <c r="SU60" s="212" t="str">
        <f>IF(SQ60=0," ",VLOOKUP(SQ60,PROTOKOL!$A:$E,5,FALSE))</f>
        <v xml:space="preserve"> </v>
      </c>
      <c r="SV60" s="176" t="s">
        <v>142</v>
      </c>
      <c r="SW60" s="177" t="str">
        <f t="shared" si="139"/>
        <v xml:space="preserve"> </v>
      </c>
      <c r="SX60" s="217" t="str">
        <f>IF(SZ60=0," ",VLOOKUP(SZ60,PROTOKOL!$A:$F,6,FALSE))</f>
        <v xml:space="preserve"> </v>
      </c>
      <c r="SY60" s="43"/>
      <c r="SZ60" s="43"/>
      <c r="TA60" s="43"/>
      <c r="TB60" s="91" t="str">
        <f>IF(SZ60=0," ",(VLOOKUP(SZ60,PROTOKOL!$A$1:$E$29,2,FALSE))*TA60)</f>
        <v xml:space="preserve"> </v>
      </c>
      <c r="TC60" s="175" t="str">
        <f t="shared" si="47"/>
        <v xml:space="preserve"> </v>
      </c>
      <c r="TD60" s="176" t="str">
        <f>IF(SZ60=0," ",VLOOKUP(SZ60,PROTOKOL!$A:$E,5,FALSE))</f>
        <v xml:space="preserve"> </v>
      </c>
      <c r="TE60" s="212" t="str">
        <f t="shared" si="200"/>
        <v xml:space="preserve"> </v>
      </c>
      <c r="TF60" s="176">
        <f t="shared" si="141"/>
        <v>0</v>
      </c>
      <c r="TG60" s="177" t="str">
        <f t="shared" si="142"/>
        <v xml:space="preserve"> </v>
      </c>
      <c r="TI60" s="173">
        <v>13</v>
      </c>
      <c r="TJ60" s="229"/>
      <c r="TK60" s="174" t="str">
        <f>IF(TM60=0," ",VLOOKUP(TM60,PROTOKOL!$A:$F,6,FALSE))</f>
        <v xml:space="preserve"> </v>
      </c>
      <c r="TL60" s="43"/>
      <c r="TM60" s="43"/>
      <c r="TN60" s="43"/>
      <c r="TO60" s="42" t="str">
        <f>IF(TM60=0," ",(VLOOKUP(TM60,PROTOKOL!$A$1:$E$29,2,FALSE))*TN60)</f>
        <v xml:space="preserve"> </v>
      </c>
      <c r="TP60" s="175" t="str">
        <f t="shared" si="48"/>
        <v xml:space="preserve"> </v>
      </c>
      <c r="TQ60" s="212" t="str">
        <f>IF(TM60=0," ",VLOOKUP(TM60,PROTOKOL!$A:$E,5,FALSE))</f>
        <v xml:space="preserve"> </v>
      </c>
      <c r="TR60" s="176" t="s">
        <v>142</v>
      </c>
      <c r="TS60" s="177" t="str">
        <f t="shared" si="143"/>
        <v xml:space="preserve"> </v>
      </c>
      <c r="TT60" s="217" t="str">
        <f>IF(TV60=0," ",VLOOKUP(TV60,PROTOKOL!$A:$F,6,FALSE))</f>
        <v xml:space="preserve"> </v>
      </c>
      <c r="TU60" s="43"/>
      <c r="TV60" s="43"/>
      <c r="TW60" s="43"/>
      <c r="TX60" s="91" t="str">
        <f>IF(TV60=0," ",(VLOOKUP(TV60,PROTOKOL!$A$1:$E$29,2,FALSE))*TW60)</f>
        <v xml:space="preserve"> </v>
      </c>
      <c r="TY60" s="175" t="str">
        <f t="shared" si="49"/>
        <v xml:space="preserve"> </v>
      </c>
      <c r="TZ60" s="176" t="str">
        <f>IF(TV60=0," ",VLOOKUP(TV60,PROTOKOL!$A:$E,5,FALSE))</f>
        <v xml:space="preserve"> </v>
      </c>
      <c r="UA60" s="212" t="str">
        <f t="shared" si="201"/>
        <v xml:space="preserve"> </v>
      </c>
      <c r="UB60" s="176">
        <f t="shared" si="145"/>
        <v>0</v>
      </c>
      <c r="UC60" s="177" t="str">
        <f t="shared" si="146"/>
        <v xml:space="preserve"> </v>
      </c>
      <c r="UE60" s="173">
        <v>13</v>
      </c>
      <c r="UF60" s="229"/>
      <c r="UG60" s="174" t="str">
        <f>IF(UI60=0," ",VLOOKUP(UI60,PROTOKOL!$A:$F,6,FALSE))</f>
        <v xml:space="preserve"> </v>
      </c>
      <c r="UH60" s="43"/>
      <c r="UI60" s="43"/>
      <c r="UJ60" s="43"/>
      <c r="UK60" s="42" t="str">
        <f>IF(UI60=0," ",(VLOOKUP(UI60,PROTOKOL!$A$1:$E$29,2,FALSE))*UJ60)</f>
        <v xml:space="preserve"> </v>
      </c>
      <c r="UL60" s="175" t="str">
        <f t="shared" si="50"/>
        <v xml:space="preserve"> </v>
      </c>
      <c r="UM60" s="212" t="str">
        <f>IF(UI60=0," ",VLOOKUP(UI60,PROTOKOL!$A:$E,5,FALSE))</f>
        <v xml:space="preserve"> </v>
      </c>
      <c r="UN60" s="176" t="s">
        <v>142</v>
      </c>
      <c r="UO60" s="177" t="str">
        <f t="shared" si="147"/>
        <v xml:space="preserve"> </v>
      </c>
      <c r="UP60" s="217" t="str">
        <f>IF(UR60=0," ",VLOOKUP(UR60,PROTOKOL!$A:$F,6,FALSE))</f>
        <v xml:space="preserve"> </v>
      </c>
      <c r="UQ60" s="43"/>
      <c r="UR60" s="43"/>
      <c r="US60" s="43"/>
      <c r="UT60" s="91" t="str">
        <f>IF(UR60=0," ",(VLOOKUP(UR60,PROTOKOL!$A$1:$E$29,2,FALSE))*US60)</f>
        <v xml:space="preserve"> </v>
      </c>
      <c r="UU60" s="175" t="str">
        <f t="shared" si="51"/>
        <v xml:space="preserve"> </v>
      </c>
      <c r="UV60" s="176" t="str">
        <f>IF(UR60=0," ",VLOOKUP(UR60,PROTOKOL!$A:$E,5,FALSE))</f>
        <v xml:space="preserve"> </v>
      </c>
      <c r="UW60" s="212" t="str">
        <f t="shared" si="202"/>
        <v xml:space="preserve"> </v>
      </c>
      <c r="UX60" s="176">
        <f t="shared" si="149"/>
        <v>0</v>
      </c>
      <c r="UY60" s="177" t="str">
        <f t="shared" si="150"/>
        <v xml:space="preserve"> </v>
      </c>
      <c r="VA60" s="173">
        <v>13</v>
      </c>
      <c r="VB60" s="229"/>
      <c r="VC60" s="174" t="str">
        <f>IF(VE60=0," ",VLOOKUP(VE60,PROTOKOL!$A:$F,6,FALSE))</f>
        <v xml:space="preserve"> </v>
      </c>
      <c r="VD60" s="43"/>
      <c r="VE60" s="43"/>
      <c r="VF60" s="43"/>
      <c r="VG60" s="42" t="str">
        <f>IF(VE60=0," ",(VLOOKUP(VE60,PROTOKOL!$A$1:$E$29,2,FALSE))*VF60)</f>
        <v xml:space="preserve"> </v>
      </c>
      <c r="VH60" s="175" t="str">
        <f t="shared" si="52"/>
        <v xml:space="preserve"> </v>
      </c>
      <c r="VI60" s="212" t="str">
        <f>IF(VE60=0," ",VLOOKUP(VE60,PROTOKOL!$A:$E,5,FALSE))</f>
        <v xml:space="preserve"> </v>
      </c>
      <c r="VJ60" s="176" t="s">
        <v>142</v>
      </c>
      <c r="VK60" s="177" t="str">
        <f t="shared" si="151"/>
        <v xml:space="preserve"> </v>
      </c>
      <c r="VL60" s="217" t="str">
        <f>IF(VN60=0," ",VLOOKUP(VN60,PROTOKOL!$A:$F,6,FALSE))</f>
        <v xml:space="preserve"> </v>
      </c>
      <c r="VM60" s="43"/>
      <c r="VN60" s="43"/>
      <c r="VO60" s="43"/>
      <c r="VP60" s="91" t="str">
        <f>IF(VN60=0," ",(VLOOKUP(VN60,PROTOKOL!$A$1:$E$29,2,FALSE))*VO60)</f>
        <v xml:space="preserve"> </v>
      </c>
      <c r="VQ60" s="175" t="str">
        <f t="shared" si="53"/>
        <v xml:space="preserve"> </v>
      </c>
      <c r="VR60" s="176" t="str">
        <f>IF(VN60=0," ",VLOOKUP(VN60,PROTOKOL!$A:$E,5,FALSE))</f>
        <v xml:space="preserve"> </v>
      </c>
      <c r="VS60" s="212" t="str">
        <f t="shared" si="203"/>
        <v xml:space="preserve"> </v>
      </c>
      <c r="VT60" s="176">
        <f t="shared" si="153"/>
        <v>0</v>
      </c>
      <c r="VU60" s="177" t="str">
        <f t="shared" si="154"/>
        <v xml:space="preserve"> </v>
      </c>
      <c r="VW60" s="173">
        <v>13</v>
      </c>
      <c r="VX60" s="229"/>
      <c r="VY60" s="174" t="str">
        <f>IF(WA60=0," ",VLOOKUP(WA60,PROTOKOL!$A:$F,6,FALSE))</f>
        <v xml:space="preserve"> </v>
      </c>
      <c r="VZ60" s="43"/>
      <c r="WA60" s="43"/>
      <c r="WB60" s="43"/>
      <c r="WC60" s="42" t="str">
        <f>IF(WA60=0," ",(VLOOKUP(WA60,PROTOKOL!$A$1:$E$29,2,FALSE))*WB60)</f>
        <v xml:space="preserve"> </v>
      </c>
      <c r="WD60" s="175" t="str">
        <f t="shared" si="54"/>
        <v xml:space="preserve"> </v>
      </c>
      <c r="WE60" s="212" t="str">
        <f>IF(WA60=0," ",VLOOKUP(WA60,PROTOKOL!$A:$E,5,FALSE))</f>
        <v xml:space="preserve"> </v>
      </c>
      <c r="WF60" s="176" t="s">
        <v>142</v>
      </c>
      <c r="WG60" s="177" t="str">
        <f t="shared" si="155"/>
        <v xml:space="preserve"> </v>
      </c>
      <c r="WH60" s="217" t="str">
        <f>IF(WJ60=0," ",VLOOKUP(WJ60,PROTOKOL!$A:$F,6,FALSE))</f>
        <v xml:space="preserve"> </v>
      </c>
      <c r="WI60" s="43"/>
      <c r="WJ60" s="43"/>
      <c r="WK60" s="43"/>
      <c r="WL60" s="91" t="str">
        <f>IF(WJ60=0," ",(VLOOKUP(WJ60,PROTOKOL!$A$1:$E$29,2,FALSE))*WK60)</f>
        <v xml:space="preserve"> </v>
      </c>
      <c r="WM60" s="175" t="str">
        <f t="shared" si="55"/>
        <v xml:space="preserve"> </v>
      </c>
      <c r="WN60" s="176" t="str">
        <f>IF(WJ60=0," ",VLOOKUP(WJ60,PROTOKOL!$A:$E,5,FALSE))</f>
        <v xml:space="preserve"> </v>
      </c>
      <c r="WO60" s="212" t="str">
        <f t="shared" si="204"/>
        <v xml:space="preserve"> </v>
      </c>
      <c r="WP60" s="176">
        <f t="shared" si="157"/>
        <v>0</v>
      </c>
      <c r="WQ60" s="177" t="str">
        <f t="shared" si="158"/>
        <v xml:space="preserve"> </v>
      </c>
      <c r="WS60" s="173">
        <v>13</v>
      </c>
      <c r="WT60" s="229"/>
      <c r="WU60" s="174" t="str">
        <f>IF(WW60=0," ",VLOOKUP(WW60,PROTOKOL!$A:$F,6,FALSE))</f>
        <v xml:space="preserve"> </v>
      </c>
      <c r="WV60" s="43"/>
      <c r="WW60" s="43"/>
      <c r="WX60" s="43"/>
      <c r="WY60" s="42" t="str">
        <f>IF(WW60=0," ",(VLOOKUP(WW60,PROTOKOL!$A$1:$E$29,2,FALSE))*WX60)</f>
        <v xml:space="preserve"> </v>
      </c>
      <c r="WZ60" s="175" t="str">
        <f t="shared" si="56"/>
        <v xml:space="preserve"> </v>
      </c>
      <c r="XA60" s="212" t="str">
        <f>IF(WW60=0," ",VLOOKUP(WW60,PROTOKOL!$A:$E,5,FALSE))</f>
        <v xml:space="preserve"> </v>
      </c>
      <c r="XB60" s="176" t="s">
        <v>142</v>
      </c>
      <c r="XC60" s="177" t="str">
        <f t="shared" si="159"/>
        <v xml:space="preserve"> </v>
      </c>
      <c r="XD60" s="217" t="str">
        <f>IF(XF60=0," ",VLOOKUP(XF60,PROTOKOL!$A:$F,6,FALSE))</f>
        <v xml:space="preserve"> </v>
      </c>
      <c r="XE60" s="43"/>
      <c r="XF60" s="43"/>
      <c r="XG60" s="43"/>
      <c r="XH60" s="91" t="str">
        <f>IF(XF60=0," ",(VLOOKUP(XF60,PROTOKOL!$A$1:$E$29,2,FALSE))*XG60)</f>
        <v xml:space="preserve"> </v>
      </c>
      <c r="XI60" s="175" t="str">
        <f t="shared" si="57"/>
        <v xml:space="preserve"> </v>
      </c>
      <c r="XJ60" s="176" t="str">
        <f>IF(XF60=0," ",VLOOKUP(XF60,PROTOKOL!$A:$E,5,FALSE))</f>
        <v xml:space="preserve"> </v>
      </c>
      <c r="XK60" s="212" t="str">
        <f t="shared" si="205"/>
        <v xml:space="preserve"> </v>
      </c>
      <c r="XL60" s="176">
        <f t="shared" si="161"/>
        <v>0</v>
      </c>
      <c r="XM60" s="177" t="str">
        <f t="shared" si="162"/>
        <v xml:space="preserve"> </v>
      </c>
      <c r="XO60" s="173">
        <v>13</v>
      </c>
      <c r="XP60" s="229"/>
      <c r="XQ60" s="174" t="str">
        <f>IF(XS60=0," ",VLOOKUP(XS60,PROTOKOL!$A:$F,6,FALSE))</f>
        <v xml:space="preserve"> </v>
      </c>
      <c r="XR60" s="43"/>
      <c r="XS60" s="43"/>
      <c r="XT60" s="43"/>
      <c r="XU60" s="42" t="str">
        <f>IF(XS60=0," ",(VLOOKUP(XS60,PROTOKOL!$A$1:$E$29,2,FALSE))*XT60)</f>
        <v xml:space="preserve"> </v>
      </c>
      <c r="XV60" s="175" t="str">
        <f t="shared" si="58"/>
        <v xml:space="preserve"> </v>
      </c>
      <c r="XW60" s="212" t="str">
        <f>IF(XS60=0," ",VLOOKUP(XS60,PROTOKOL!$A:$E,5,FALSE))</f>
        <v xml:space="preserve"> </v>
      </c>
      <c r="XX60" s="176" t="s">
        <v>142</v>
      </c>
      <c r="XY60" s="177" t="str">
        <f t="shared" si="163"/>
        <v xml:space="preserve"> </v>
      </c>
      <c r="XZ60" s="217" t="str">
        <f>IF(YB60=0," ",VLOOKUP(YB60,PROTOKOL!$A:$F,6,FALSE))</f>
        <v xml:space="preserve"> </v>
      </c>
      <c r="YA60" s="43"/>
      <c r="YB60" s="43"/>
      <c r="YC60" s="43"/>
      <c r="YD60" s="91" t="str">
        <f>IF(YB60=0," ",(VLOOKUP(YB60,PROTOKOL!$A$1:$E$29,2,FALSE))*YC60)</f>
        <v xml:space="preserve"> </v>
      </c>
      <c r="YE60" s="175" t="str">
        <f t="shared" si="59"/>
        <v xml:space="preserve"> </v>
      </c>
      <c r="YF60" s="176" t="str">
        <f>IF(YB60=0," ",VLOOKUP(YB60,PROTOKOL!$A:$E,5,FALSE))</f>
        <v xml:space="preserve"> </v>
      </c>
      <c r="YG60" s="212" t="str">
        <f t="shared" si="206"/>
        <v xml:space="preserve"> </v>
      </c>
      <c r="YH60" s="176">
        <f t="shared" si="165"/>
        <v>0</v>
      </c>
      <c r="YI60" s="177" t="str">
        <f t="shared" si="166"/>
        <v xml:space="preserve"> </v>
      </c>
    </row>
    <row r="61" spans="1:659" ht="13.8">
      <c r="A61" s="173">
        <v>13</v>
      </c>
      <c r="B61" s="230"/>
      <c r="C61" s="174" t="str">
        <f>IF(E61=0," ",VLOOKUP(E61,PROTOKOL!$A:$F,6,FALSE))</f>
        <v xml:space="preserve"> </v>
      </c>
      <c r="D61" s="43"/>
      <c r="E61" s="43"/>
      <c r="F61" s="43"/>
      <c r="G61" s="42" t="str">
        <f>IF(E61=0," ",(VLOOKUP(E61,PROTOKOL!$A$1:$E$29,2,FALSE))*F61)</f>
        <v xml:space="preserve"> </v>
      </c>
      <c r="H61" s="175" t="str">
        <f t="shared" si="0"/>
        <v xml:space="preserve"> </v>
      </c>
      <c r="I61" s="212" t="str">
        <f>IF(E61=0," ",VLOOKUP(E61,PROTOKOL!$A:$E,5,FALSE))</f>
        <v xml:space="preserve"> </v>
      </c>
      <c r="J61" s="176" t="s">
        <v>142</v>
      </c>
      <c r="K61" s="177" t="str">
        <f t="shared" si="60"/>
        <v xml:space="preserve"> </v>
      </c>
      <c r="L61" s="217" t="str">
        <f>IF(N61=0," ",VLOOKUP(N61,PROTOKOL!$A:$F,6,FALSE))</f>
        <v xml:space="preserve"> </v>
      </c>
      <c r="M61" s="43"/>
      <c r="N61" s="43"/>
      <c r="O61" s="43"/>
      <c r="P61" s="91" t="str">
        <f>IF(N61=0," ",(VLOOKUP(N61,PROTOKOL!$A$1:$E$29,2,FALSE))*O61)</f>
        <v xml:space="preserve"> </v>
      </c>
      <c r="Q61" s="175" t="str">
        <f t="shared" si="1"/>
        <v xml:space="preserve"> </v>
      </c>
      <c r="R61" s="176" t="str">
        <f>IF(N61=0," ",VLOOKUP(N61,PROTOKOL!$A:$E,5,FALSE))</f>
        <v xml:space="preserve"> </v>
      </c>
      <c r="S61" s="212" t="str">
        <f t="shared" si="61"/>
        <v xml:space="preserve"> </v>
      </c>
      <c r="T61" s="176">
        <f t="shared" si="62"/>
        <v>0</v>
      </c>
      <c r="U61" s="177" t="str">
        <f t="shared" si="63"/>
        <v xml:space="preserve"> </v>
      </c>
      <c r="W61" s="173">
        <v>13</v>
      </c>
      <c r="X61" s="230"/>
      <c r="Y61" s="174" t="str">
        <f>IF(AA61=0," ",VLOOKUP(AA61,PROTOKOL!$A:$F,6,FALSE))</f>
        <v xml:space="preserve"> </v>
      </c>
      <c r="Z61" s="43"/>
      <c r="AA61" s="43"/>
      <c r="AB61" s="43"/>
      <c r="AC61" s="42" t="str">
        <f>IF(AA61=0," ",(VLOOKUP(AA61,PROTOKOL!$A$1:$E$29,2,FALSE))*AB61)</f>
        <v xml:space="preserve"> </v>
      </c>
      <c r="AD61" s="175" t="str">
        <f t="shared" si="2"/>
        <v xml:space="preserve"> </v>
      </c>
      <c r="AE61" s="212" t="str">
        <f>IF(AA61=0," ",VLOOKUP(AA61,PROTOKOL!$A:$E,5,FALSE))</f>
        <v xml:space="preserve"> </v>
      </c>
      <c r="AF61" s="176" t="s">
        <v>142</v>
      </c>
      <c r="AG61" s="177" t="str">
        <f t="shared" si="167"/>
        <v xml:space="preserve"> </v>
      </c>
      <c r="AH61" s="217" t="str">
        <f>IF(AJ61=0," ",VLOOKUP(AJ61,PROTOKOL!$A:$F,6,FALSE))</f>
        <v xml:space="preserve"> </v>
      </c>
      <c r="AI61" s="43"/>
      <c r="AJ61" s="43"/>
      <c r="AK61" s="43"/>
      <c r="AL61" s="91" t="str">
        <f>IF(AJ61=0," ",(VLOOKUP(AJ61,PROTOKOL!$A$1:$E$29,2,FALSE))*AK61)</f>
        <v xml:space="preserve"> </v>
      </c>
      <c r="AM61" s="175" t="str">
        <f t="shared" si="3"/>
        <v xml:space="preserve"> </v>
      </c>
      <c r="AN61" s="176" t="str">
        <f>IF(AJ61=0," ",VLOOKUP(AJ61,PROTOKOL!$A:$E,5,FALSE))</f>
        <v xml:space="preserve"> </v>
      </c>
      <c r="AO61" s="212" t="str">
        <f t="shared" si="180"/>
        <v xml:space="preserve"> </v>
      </c>
      <c r="AP61" s="176">
        <f t="shared" si="65"/>
        <v>0</v>
      </c>
      <c r="AQ61" s="177" t="str">
        <f t="shared" si="66"/>
        <v xml:space="preserve"> </v>
      </c>
      <c r="AS61" s="173">
        <v>13</v>
      </c>
      <c r="AT61" s="230"/>
      <c r="AU61" s="174" t="str">
        <f>IF(AW61=0," ",VLOOKUP(AW61,PROTOKOL!$A:$F,6,FALSE))</f>
        <v xml:space="preserve"> </v>
      </c>
      <c r="AV61" s="43"/>
      <c r="AW61" s="43"/>
      <c r="AX61" s="43"/>
      <c r="AY61" s="42" t="str">
        <f>IF(AW61=0," ",(VLOOKUP(AW61,PROTOKOL!$A$1:$E$29,2,FALSE))*AX61)</f>
        <v xml:space="preserve"> </v>
      </c>
      <c r="AZ61" s="175" t="str">
        <f t="shared" si="4"/>
        <v xml:space="preserve"> </v>
      </c>
      <c r="BA61" s="212" t="str">
        <f>IF(AW61=0," ",VLOOKUP(AW61,PROTOKOL!$A:$E,5,FALSE))</f>
        <v xml:space="preserve"> </v>
      </c>
      <c r="BB61" s="176" t="s">
        <v>142</v>
      </c>
      <c r="BC61" s="177" t="str">
        <f t="shared" si="168"/>
        <v xml:space="preserve"> </v>
      </c>
      <c r="BD61" s="217" t="str">
        <f>IF(BF61=0," ",VLOOKUP(BF61,PROTOKOL!$A:$F,6,FALSE))</f>
        <v xml:space="preserve"> </v>
      </c>
      <c r="BE61" s="43"/>
      <c r="BF61" s="43"/>
      <c r="BG61" s="43"/>
      <c r="BH61" s="91" t="str">
        <f>IF(BF61=0," ",(VLOOKUP(BF61,PROTOKOL!$A$1:$E$29,2,FALSE))*BG61)</f>
        <v xml:space="preserve"> </v>
      </c>
      <c r="BI61" s="175" t="str">
        <f t="shared" si="5"/>
        <v xml:space="preserve"> </v>
      </c>
      <c r="BJ61" s="176" t="str">
        <f>IF(BF61=0," ",VLOOKUP(BF61,PROTOKOL!$A:$E,5,FALSE))</f>
        <v xml:space="preserve"> </v>
      </c>
      <c r="BK61" s="212" t="str">
        <f t="shared" si="181"/>
        <v xml:space="preserve"> </v>
      </c>
      <c r="BL61" s="176">
        <f t="shared" si="67"/>
        <v>0</v>
      </c>
      <c r="BM61" s="177" t="str">
        <f t="shared" si="68"/>
        <v xml:space="preserve"> </v>
      </c>
      <c r="BO61" s="173">
        <v>13</v>
      </c>
      <c r="BP61" s="230"/>
      <c r="BQ61" s="174" t="str">
        <f>IF(BS61=0," ",VLOOKUP(BS61,PROTOKOL!$A:$F,6,FALSE))</f>
        <v xml:space="preserve"> </v>
      </c>
      <c r="BR61" s="43"/>
      <c r="BS61" s="43"/>
      <c r="BT61" s="43"/>
      <c r="BU61" s="42" t="str">
        <f>IF(BS61=0," ",(VLOOKUP(BS61,PROTOKOL!$A$1:$E$29,2,FALSE))*BT61)</f>
        <v xml:space="preserve"> </v>
      </c>
      <c r="BV61" s="175" t="str">
        <f t="shared" si="6"/>
        <v xml:space="preserve"> </v>
      </c>
      <c r="BW61" s="212" t="str">
        <f>IF(BS61=0," ",VLOOKUP(BS61,PROTOKOL!$A:$E,5,FALSE))</f>
        <v xml:space="preserve"> </v>
      </c>
      <c r="BX61" s="176" t="s">
        <v>142</v>
      </c>
      <c r="BY61" s="177" t="str">
        <f t="shared" si="170"/>
        <v xml:space="preserve"> </v>
      </c>
      <c r="BZ61" s="217" t="str">
        <f>IF(CB61=0," ",VLOOKUP(CB61,PROTOKOL!$A:$F,6,FALSE))</f>
        <v xml:space="preserve"> </v>
      </c>
      <c r="CA61" s="43"/>
      <c r="CB61" s="43"/>
      <c r="CC61" s="43"/>
      <c r="CD61" s="91" t="str">
        <f>IF(CB61=0," ",(VLOOKUP(CB61,PROTOKOL!$A$1:$E$29,2,FALSE))*CC61)</f>
        <v xml:space="preserve"> </v>
      </c>
      <c r="CE61" s="175" t="str">
        <f t="shared" si="7"/>
        <v xml:space="preserve"> </v>
      </c>
      <c r="CF61" s="176" t="str">
        <f>IF(CB61=0," ",VLOOKUP(CB61,PROTOKOL!$A:$E,5,FALSE))</f>
        <v xml:space="preserve"> </v>
      </c>
      <c r="CG61" s="212" t="str">
        <f t="shared" si="207"/>
        <v xml:space="preserve"> </v>
      </c>
      <c r="CH61" s="176">
        <f t="shared" si="70"/>
        <v>0</v>
      </c>
      <c r="CI61" s="177" t="str">
        <f t="shared" si="71"/>
        <v xml:space="preserve"> </v>
      </c>
      <c r="CK61" s="173">
        <v>13</v>
      </c>
      <c r="CL61" s="230"/>
      <c r="CM61" s="174" t="str">
        <f>IF(CO61=0," ",VLOOKUP(CO61,PROTOKOL!$A:$F,6,FALSE))</f>
        <v xml:space="preserve"> </v>
      </c>
      <c r="CN61" s="43"/>
      <c r="CO61" s="43"/>
      <c r="CP61" s="43"/>
      <c r="CQ61" s="42" t="str">
        <f>IF(CO61=0," ",(VLOOKUP(CO61,PROTOKOL!$A$1:$E$29,2,FALSE))*CP61)</f>
        <v xml:space="preserve"> </v>
      </c>
      <c r="CR61" s="175" t="str">
        <f t="shared" si="8"/>
        <v xml:space="preserve"> </v>
      </c>
      <c r="CS61" s="212" t="str">
        <f>IF(CO61=0," ",VLOOKUP(CO61,PROTOKOL!$A:$E,5,FALSE))</f>
        <v xml:space="preserve"> </v>
      </c>
      <c r="CT61" s="176" t="s">
        <v>142</v>
      </c>
      <c r="CU61" s="177" t="str">
        <f t="shared" si="171"/>
        <v xml:space="preserve"> </v>
      </c>
      <c r="CV61" s="217" t="str">
        <f>IF(CX61=0," ",VLOOKUP(CX61,PROTOKOL!$A:$F,6,FALSE))</f>
        <v xml:space="preserve"> </v>
      </c>
      <c r="CW61" s="43"/>
      <c r="CX61" s="43"/>
      <c r="CY61" s="43"/>
      <c r="CZ61" s="91" t="str">
        <f>IF(CX61=0," ",(VLOOKUP(CX61,PROTOKOL!$A$1:$E$29,2,FALSE))*CY61)</f>
        <v xml:space="preserve"> </v>
      </c>
      <c r="DA61" s="175" t="str">
        <f t="shared" si="9"/>
        <v xml:space="preserve"> </v>
      </c>
      <c r="DB61" s="176" t="str">
        <f>IF(CX61=0," ",VLOOKUP(CX61,PROTOKOL!$A:$E,5,FALSE))</f>
        <v xml:space="preserve"> </v>
      </c>
      <c r="DC61" s="212" t="str">
        <f t="shared" si="182"/>
        <v xml:space="preserve"> </v>
      </c>
      <c r="DD61" s="176">
        <f t="shared" si="73"/>
        <v>0</v>
      </c>
      <c r="DE61" s="177" t="str">
        <f t="shared" si="74"/>
        <v xml:space="preserve"> </v>
      </c>
      <c r="DG61" s="173">
        <v>13</v>
      </c>
      <c r="DH61" s="230"/>
      <c r="DI61" s="174" t="str">
        <f>IF(DK61=0," ",VLOOKUP(DK61,PROTOKOL!$A:$F,6,FALSE))</f>
        <v xml:space="preserve"> </v>
      </c>
      <c r="DJ61" s="43"/>
      <c r="DK61" s="43"/>
      <c r="DL61" s="43"/>
      <c r="DM61" s="42" t="str">
        <f>IF(DK61=0," ",(VLOOKUP(DK61,PROTOKOL!$A$1:$E$29,2,FALSE))*DL61)</f>
        <v xml:space="preserve"> </v>
      </c>
      <c r="DN61" s="175" t="str">
        <f t="shared" si="10"/>
        <v xml:space="preserve"> </v>
      </c>
      <c r="DO61" s="212" t="str">
        <f>IF(DK61=0," ",VLOOKUP(DK61,PROTOKOL!$A:$E,5,FALSE))</f>
        <v xml:space="preserve"> </v>
      </c>
      <c r="DP61" s="176" t="s">
        <v>142</v>
      </c>
      <c r="DQ61" s="177" t="str">
        <f t="shared" si="75"/>
        <v xml:space="preserve"> </v>
      </c>
      <c r="DR61" s="217" t="str">
        <f>IF(DT61=0," ",VLOOKUP(DT61,PROTOKOL!$A:$F,6,FALSE))</f>
        <v xml:space="preserve"> </v>
      </c>
      <c r="DS61" s="43"/>
      <c r="DT61" s="43"/>
      <c r="DU61" s="43"/>
      <c r="DV61" s="91" t="str">
        <f>IF(DT61=0," ",(VLOOKUP(DT61,PROTOKOL!$A$1:$E$29,2,FALSE))*DU61)</f>
        <v xml:space="preserve"> </v>
      </c>
      <c r="DW61" s="175" t="str">
        <f t="shared" si="11"/>
        <v xml:space="preserve"> </v>
      </c>
      <c r="DX61" s="176" t="str">
        <f>IF(DT61=0," ",VLOOKUP(DT61,PROTOKOL!$A:$E,5,FALSE))</f>
        <v xml:space="preserve"> </v>
      </c>
      <c r="DY61" s="212" t="str">
        <f t="shared" si="183"/>
        <v xml:space="preserve"> </v>
      </c>
      <c r="DZ61" s="176">
        <f t="shared" si="77"/>
        <v>0</v>
      </c>
      <c r="EA61" s="177" t="str">
        <f t="shared" si="78"/>
        <v xml:space="preserve"> </v>
      </c>
      <c r="EC61" s="173">
        <v>13</v>
      </c>
      <c r="ED61" s="230"/>
      <c r="EE61" s="174" t="str">
        <f>IF(EG61=0," ",VLOOKUP(EG61,PROTOKOL!$A:$F,6,FALSE))</f>
        <v xml:space="preserve"> </v>
      </c>
      <c r="EF61" s="43"/>
      <c r="EG61" s="43"/>
      <c r="EH61" s="43"/>
      <c r="EI61" s="42" t="str">
        <f>IF(EG61=0," ",(VLOOKUP(EG61,PROTOKOL!$A$1:$E$29,2,FALSE))*EH61)</f>
        <v xml:space="preserve"> </v>
      </c>
      <c r="EJ61" s="175" t="str">
        <f t="shared" si="12"/>
        <v xml:space="preserve"> </v>
      </c>
      <c r="EK61" s="212" t="str">
        <f>IF(EG61=0," ",VLOOKUP(EG61,PROTOKOL!$A:$E,5,FALSE))</f>
        <v xml:space="preserve"> </v>
      </c>
      <c r="EL61" s="176" t="s">
        <v>142</v>
      </c>
      <c r="EM61" s="177" t="str">
        <f t="shared" si="79"/>
        <v xml:space="preserve"> </v>
      </c>
      <c r="EN61" s="217" t="str">
        <f>IF(EP61=0," ",VLOOKUP(EP61,PROTOKOL!$A:$F,6,FALSE))</f>
        <v xml:space="preserve"> </v>
      </c>
      <c r="EO61" s="43"/>
      <c r="EP61" s="43"/>
      <c r="EQ61" s="43"/>
      <c r="ER61" s="91" t="str">
        <f>IF(EP61=0," ",(VLOOKUP(EP61,PROTOKOL!$A$1:$E$29,2,FALSE))*EQ61)</f>
        <v xml:space="preserve"> </v>
      </c>
      <c r="ES61" s="175" t="str">
        <f t="shared" si="13"/>
        <v xml:space="preserve"> </v>
      </c>
      <c r="ET61" s="176" t="str">
        <f>IF(EP61=0," ",VLOOKUP(EP61,PROTOKOL!$A:$E,5,FALSE))</f>
        <v xml:space="preserve"> </v>
      </c>
      <c r="EU61" s="212" t="str">
        <f t="shared" si="184"/>
        <v xml:space="preserve"> </v>
      </c>
      <c r="EV61" s="176">
        <f t="shared" si="81"/>
        <v>0</v>
      </c>
      <c r="EW61" s="177" t="str">
        <f t="shared" si="82"/>
        <v xml:space="preserve"> </v>
      </c>
      <c r="EY61" s="173">
        <v>13</v>
      </c>
      <c r="EZ61" s="230"/>
      <c r="FA61" s="174" t="str">
        <f>IF(FC61=0," ",VLOOKUP(FC61,PROTOKOL!$A:$F,6,FALSE))</f>
        <v xml:space="preserve"> </v>
      </c>
      <c r="FB61" s="43"/>
      <c r="FC61" s="43"/>
      <c r="FD61" s="43"/>
      <c r="FE61" s="42" t="str">
        <f>IF(FC61=0," ",(VLOOKUP(FC61,PROTOKOL!$A$1:$E$29,2,FALSE))*FD61)</f>
        <v xml:space="preserve"> </v>
      </c>
      <c r="FF61" s="175" t="str">
        <f t="shared" si="14"/>
        <v xml:space="preserve"> </v>
      </c>
      <c r="FG61" s="212" t="str">
        <f>IF(FC61=0," ",VLOOKUP(FC61,PROTOKOL!$A:$E,5,FALSE))</f>
        <v xml:space="preserve"> </v>
      </c>
      <c r="FH61" s="176" t="s">
        <v>142</v>
      </c>
      <c r="FI61" s="177" t="str">
        <f t="shared" si="83"/>
        <v xml:space="preserve"> </v>
      </c>
      <c r="FJ61" s="217" t="str">
        <f>IF(FL61=0," ",VLOOKUP(FL61,PROTOKOL!$A:$F,6,FALSE))</f>
        <v xml:space="preserve"> </v>
      </c>
      <c r="FK61" s="43"/>
      <c r="FL61" s="43"/>
      <c r="FM61" s="43"/>
      <c r="FN61" s="91" t="str">
        <f>IF(FL61=0," ",(VLOOKUP(FL61,PROTOKOL!$A$1:$E$29,2,FALSE))*FM61)</f>
        <v xml:space="preserve"> </v>
      </c>
      <c r="FO61" s="175" t="str">
        <f t="shared" si="15"/>
        <v xml:space="preserve"> </v>
      </c>
      <c r="FP61" s="176" t="str">
        <f>IF(FL61=0," ",VLOOKUP(FL61,PROTOKOL!$A:$E,5,FALSE))</f>
        <v xml:space="preserve"> </v>
      </c>
      <c r="FQ61" s="212" t="str">
        <f t="shared" si="185"/>
        <v xml:space="preserve"> </v>
      </c>
      <c r="FR61" s="176">
        <f t="shared" si="85"/>
        <v>0</v>
      </c>
      <c r="FS61" s="177" t="str">
        <f t="shared" si="86"/>
        <v xml:space="preserve"> </v>
      </c>
      <c r="FU61" s="173">
        <v>13</v>
      </c>
      <c r="FV61" s="230"/>
      <c r="FW61" s="174" t="str">
        <f>IF(FY61=0," ",VLOOKUP(FY61,PROTOKOL!$A:$F,6,FALSE))</f>
        <v xml:space="preserve"> </v>
      </c>
      <c r="FX61" s="43"/>
      <c r="FY61" s="43"/>
      <c r="FZ61" s="43"/>
      <c r="GA61" s="42" t="str">
        <f>IF(FY61=0," ",(VLOOKUP(FY61,PROTOKOL!$A$1:$E$29,2,FALSE))*FZ61)</f>
        <v xml:space="preserve"> </v>
      </c>
      <c r="GB61" s="175" t="str">
        <f t="shared" si="16"/>
        <v xml:space="preserve"> </v>
      </c>
      <c r="GC61" s="212" t="str">
        <f>IF(FY61=0," ",VLOOKUP(FY61,PROTOKOL!$A:$E,5,FALSE))</f>
        <v xml:space="preserve"> </v>
      </c>
      <c r="GD61" s="176" t="s">
        <v>142</v>
      </c>
      <c r="GE61" s="177" t="str">
        <f t="shared" si="87"/>
        <v xml:space="preserve"> </v>
      </c>
      <c r="GF61" s="217" t="str">
        <f>IF(GH61=0," ",VLOOKUP(GH61,PROTOKOL!$A:$F,6,FALSE))</f>
        <v xml:space="preserve"> </v>
      </c>
      <c r="GG61" s="43"/>
      <c r="GH61" s="43"/>
      <c r="GI61" s="43"/>
      <c r="GJ61" s="91" t="str">
        <f>IF(GH61=0," ",(VLOOKUP(GH61,PROTOKOL!$A$1:$E$29,2,FALSE))*GI61)</f>
        <v xml:space="preserve"> </v>
      </c>
      <c r="GK61" s="175" t="str">
        <f t="shared" si="17"/>
        <v xml:space="preserve"> </v>
      </c>
      <c r="GL61" s="176" t="str">
        <f>IF(GH61=0," ",VLOOKUP(GH61,PROTOKOL!$A:$E,5,FALSE))</f>
        <v xml:space="preserve"> </v>
      </c>
      <c r="GM61" s="212" t="str">
        <f t="shared" si="186"/>
        <v xml:space="preserve"> </v>
      </c>
      <c r="GN61" s="176">
        <f t="shared" si="89"/>
        <v>0</v>
      </c>
      <c r="GO61" s="177" t="str">
        <f t="shared" si="90"/>
        <v xml:space="preserve"> </v>
      </c>
      <c r="GQ61" s="173">
        <v>13</v>
      </c>
      <c r="GR61" s="230"/>
      <c r="GS61" s="174" t="str">
        <f>IF(GU61=0," ",VLOOKUP(GU61,PROTOKOL!$A:$F,6,FALSE))</f>
        <v xml:space="preserve"> </v>
      </c>
      <c r="GT61" s="43"/>
      <c r="GU61" s="43"/>
      <c r="GV61" s="43"/>
      <c r="GW61" s="42" t="str">
        <f>IF(GU61=0," ",(VLOOKUP(GU61,PROTOKOL!$A$1:$E$29,2,FALSE))*GV61)</f>
        <v xml:space="preserve"> </v>
      </c>
      <c r="GX61" s="175" t="str">
        <f t="shared" si="18"/>
        <v xml:space="preserve"> </v>
      </c>
      <c r="GY61" s="212" t="str">
        <f>IF(GU61=0," ",VLOOKUP(GU61,PROTOKOL!$A:$E,5,FALSE))</f>
        <v xml:space="preserve"> </v>
      </c>
      <c r="GZ61" s="176" t="s">
        <v>142</v>
      </c>
      <c r="HA61" s="177" t="str">
        <f t="shared" si="91"/>
        <v xml:space="preserve"> </v>
      </c>
      <c r="HB61" s="217" t="str">
        <f>IF(HD61=0," ",VLOOKUP(HD61,PROTOKOL!$A:$F,6,FALSE))</f>
        <v xml:space="preserve"> </v>
      </c>
      <c r="HC61" s="43"/>
      <c r="HD61" s="43"/>
      <c r="HE61" s="43"/>
      <c r="HF61" s="91" t="str">
        <f>IF(HD61=0," ",(VLOOKUP(HD61,PROTOKOL!$A$1:$E$29,2,FALSE))*HE61)</f>
        <v xml:space="preserve"> </v>
      </c>
      <c r="HG61" s="175" t="str">
        <f t="shared" si="19"/>
        <v xml:space="preserve"> </v>
      </c>
      <c r="HH61" s="176" t="str">
        <f>IF(HD61=0," ",VLOOKUP(HD61,PROTOKOL!$A:$E,5,FALSE))</f>
        <v xml:space="preserve"> </v>
      </c>
      <c r="HI61" s="212" t="str">
        <f t="shared" si="187"/>
        <v xml:space="preserve"> </v>
      </c>
      <c r="HJ61" s="176">
        <f t="shared" si="92"/>
        <v>0</v>
      </c>
      <c r="HK61" s="177" t="str">
        <f t="shared" si="93"/>
        <v xml:space="preserve"> </v>
      </c>
      <c r="HM61" s="173">
        <v>13</v>
      </c>
      <c r="HN61" s="230"/>
      <c r="HO61" s="174" t="str">
        <f>IF(HQ61=0," ",VLOOKUP(HQ61,PROTOKOL!$A:$F,6,FALSE))</f>
        <v xml:space="preserve"> </v>
      </c>
      <c r="HP61" s="43"/>
      <c r="HQ61" s="43"/>
      <c r="HR61" s="43"/>
      <c r="HS61" s="42" t="str">
        <f>IF(HQ61=0," ",(VLOOKUP(HQ61,PROTOKOL!$A$1:$E$29,2,FALSE))*HR61)</f>
        <v xml:space="preserve"> </v>
      </c>
      <c r="HT61" s="175" t="str">
        <f t="shared" si="20"/>
        <v xml:space="preserve"> </v>
      </c>
      <c r="HU61" s="212" t="str">
        <f>IF(HQ61=0," ",VLOOKUP(HQ61,PROTOKOL!$A:$E,5,FALSE))</f>
        <v xml:space="preserve"> </v>
      </c>
      <c r="HV61" s="176" t="s">
        <v>142</v>
      </c>
      <c r="HW61" s="177" t="str">
        <f t="shared" si="94"/>
        <v xml:space="preserve"> </v>
      </c>
      <c r="HX61" s="217" t="str">
        <f>IF(HZ61=0," ",VLOOKUP(HZ61,PROTOKOL!$A:$F,6,FALSE))</f>
        <v xml:space="preserve"> </v>
      </c>
      <c r="HY61" s="43"/>
      <c r="HZ61" s="43"/>
      <c r="IA61" s="43"/>
      <c r="IB61" s="91" t="str">
        <f>IF(HZ61=0," ",(VLOOKUP(HZ61,PROTOKOL!$A$1:$E$29,2,FALSE))*IA61)</f>
        <v xml:space="preserve"> </v>
      </c>
      <c r="IC61" s="175" t="str">
        <f t="shared" si="21"/>
        <v xml:space="preserve"> </v>
      </c>
      <c r="ID61" s="176" t="str">
        <f>IF(HZ61=0," ",VLOOKUP(HZ61,PROTOKOL!$A:$E,5,FALSE))</f>
        <v xml:space="preserve"> </v>
      </c>
      <c r="IE61" s="212" t="str">
        <f t="shared" si="208"/>
        <v xml:space="preserve"> </v>
      </c>
      <c r="IF61" s="176">
        <f t="shared" si="96"/>
        <v>0</v>
      </c>
      <c r="IG61" s="177" t="str">
        <f t="shared" si="97"/>
        <v xml:space="preserve"> </v>
      </c>
      <c r="II61" s="173">
        <v>13</v>
      </c>
      <c r="IJ61" s="230"/>
      <c r="IK61" s="174" t="str">
        <f>IF(IM61=0," ",VLOOKUP(IM61,PROTOKOL!$A:$F,6,FALSE))</f>
        <v xml:space="preserve"> </v>
      </c>
      <c r="IL61" s="43"/>
      <c r="IM61" s="43"/>
      <c r="IN61" s="43"/>
      <c r="IO61" s="42" t="str">
        <f>IF(IM61=0," ",(VLOOKUP(IM61,PROTOKOL!$A$1:$E$29,2,FALSE))*IN61)</f>
        <v xml:space="preserve"> </v>
      </c>
      <c r="IP61" s="175" t="str">
        <f t="shared" si="22"/>
        <v xml:space="preserve"> </v>
      </c>
      <c r="IQ61" s="212" t="str">
        <f>IF(IM61=0," ",VLOOKUP(IM61,PROTOKOL!$A:$E,5,FALSE))</f>
        <v xml:space="preserve"> </v>
      </c>
      <c r="IR61" s="176" t="s">
        <v>142</v>
      </c>
      <c r="IS61" s="177" t="str">
        <f t="shared" si="98"/>
        <v xml:space="preserve"> </v>
      </c>
      <c r="IT61" s="217" t="str">
        <f>IF(IV61=0," ",VLOOKUP(IV61,PROTOKOL!$A:$F,6,FALSE))</f>
        <v xml:space="preserve"> </v>
      </c>
      <c r="IU61" s="43"/>
      <c r="IV61" s="43"/>
      <c r="IW61" s="43"/>
      <c r="IX61" s="91" t="str">
        <f>IF(IV61=0," ",(VLOOKUP(IV61,PROTOKOL!$A$1:$E$29,2,FALSE))*IW61)</f>
        <v xml:space="preserve"> </v>
      </c>
      <c r="IY61" s="175" t="str">
        <f t="shared" si="23"/>
        <v xml:space="preserve"> </v>
      </c>
      <c r="IZ61" s="176" t="str">
        <f>IF(IV61=0," ",VLOOKUP(IV61,PROTOKOL!$A:$E,5,FALSE))</f>
        <v xml:space="preserve"> </v>
      </c>
      <c r="JA61" s="212" t="str">
        <f t="shared" si="188"/>
        <v xml:space="preserve"> </v>
      </c>
      <c r="JB61" s="176">
        <f t="shared" si="100"/>
        <v>0</v>
      </c>
      <c r="JC61" s="177" t="str">
        <f t="shared" si="101"/>
        <v xml:space="preserve"> </v>
      </c>
      <c r="JE61" s="173">
        <v>13</v>
      </c>
      <c r="JF61" s="230"/>
      <c r="JG61" s="174" t="str">
        <f>IF(JI61=0," ",VLOOKUP(JI61,PROTOKOL!$A:$F,6,FALSE))</f>
        <v xml:space="preserve"> </v>
      </c>
      <c r="JH61" s="43"/>
      <c r="JI61" s="43"/>
      <c r="JJ61" s="43"/>
      <c r="JK61" s="42" t="str">
        <f>IF(JI61=0," ",(VLOOKUP(JI61,PROTOKOL!$A$1:$E$29,2,FALSE))*JJ61)</f>
        <v xml:space="preserve"> </v>
      </c>
      <c r="JL61" s="175" t="str">
        <f t="shared" si="24"/>
        <v xml:space="preserve"> </v>
      </c>
      <c r="JM61" s="212" t="str">
        <f>IF(JI61=0," ",VLOOKUP(JI61,PROTOKOL!$A:$E,5,FALSE))</f>
        <v xml:space="preserve"> </v>
      </c>
      <c r="JN61" s="176" t="s">
        <v>142</v>
      </c>
      <c r="JO61" s="177" t="str">
        <f t="shared" si="102"/>
        <v xml:space="preserve"> </v>
      </c>
      <c r="JP61" s="217" t="str">
        <f>IF(JR61=0," ",VLOOKUP(JR61,PROTOKOL!$A:$F,6,FALSE))</f>
        <v xml:space="preserve"> </v>
      </c>
      <c r="JQ61" s="43"/>
      <c r="JR61" s="43"/>
      <c r="JS61" s="43"/>
      <c r="JT61" s="91" t="str">
        <f>IF(JR61=0," ",(VLOOKUP(JR61,PROTOKOL!$A$1:$E$29,2,FALSE))*JS61)</f>
        <v xml:space="preserve"> </v>
      </c>
      <c r="JU61" s="175" t="str">
        <f t="shared" si="25"/>
        <v xml:space="preserve"> </v>
      </c>
      <c r="JV61" s="176" t="str">
        <f>IF(JR61=0," ",VLOOKUP(JR61,PROTOKOL!$A:$E,5,FALSE))</f>
        <v xml:space="preserve"> </v>
      </c>
      <c r="JW61" s="212" t="str">
        <f t="shared" si="189"/>
        <v xml:space="preserve"> </v>
      </c>
      <c r="JX61" s="176">
        <f t="shared" si="104"/>
        <v>0</v>
      </c>
      <c r="JY61" s="177" t="str">
        <f t="shared" si="105"/>
        <v xml:space="preserve"> </v>
      </c>
      <c r="KA61" s="173">
        <v>13</v>
      </c>
      <c r="KB61" s="230"/>
      <c r="KC61" s="174" t="str">
        <f>IF(KE61=0," ",VLOOKUP(KE61,PROTOKOL!$A:$F,6,FALSE))</f>
        <v xml:space="preserve"> </v>
      </c>
      <c r="KD61" s="43"/>
      <c r="KE61" s="43"/>
      <c r="KF61" s="43"/>
      <c r="KG61" s="42" t="str">
        <f>IF(KE61=0," ",(VLOOKUP(KE61,PROTOKOL!$A$1:$E$29,2,FALSE))*KF61)</f>
        <v xml:space="preserve"> </v>
      </c>
      <c r="KH61" s="175" t="str">
        <f t="shared" si="26"/>
        <v xml:space="preserve"> </v>
      </c>
      <c r="KI61" s="212" t="str">
        <f>IF(KE61=0," ",VLOOKUP(KE61,PROTOKOL!$A:$E,5,FALSE))</f>
        <v xml:space="preserve"> </v>
      </c>
      <c r="KJ61" s="176" t="s">
        <v>142</v>
      </c>
      <c r="KK61" s="177" t="str">
        <f t="shared" si="173"/>
        <v xml:space="preserve"> </v>
      </c>
      <c r="KL61" s="217" t="str">
        <f>IF(KN61=0," ",VLOOKUP(KN61,PROTOKOL!$A:$F,6,FALSE))</f>
        <v xml:space="preserve"> </v>
      </c>
      <c r="KM61" s="43"/>
      <c r="KN61" s="43"/>
      <c r="KO61" s="43"/>
      <c r="KP61" s="91" t="str">
        <f>IF(KN61=0," ",(VLOOKUP(KN61,PROTOKOL!$A$1:$E$29,2,FALSE))*KO61)</f>
        <v xml:space="preserve"> </v>
      </c>
      <c r="KQ61" s="175" t="str">
        <f t="shared" si="27"/>
        <v xml:space="preserve"> </v>
      </c>
      <c r="KR61" s="176" t="str">
        <f>IF(KN61=0," ",VLOOKUP(KN61,PROTOKOL!$A:$E,5,FALSE))</f>
        <v xml:space="preserve"> </v>
      </c>
      <c r="KS61" s="212" t="str">
        <f t="shared" si="190"/>
        <v xml:space="preserve"> </v>
      </c>
      <c r="KT61" s="176">
        <f t="shared" si="106"/>
        <v>0</v>
      </c>
      <c r="KU61" s="177" t="str">
        <f t="shared" si="107"/>
        <v xml:space="preserve"> </v>
      </c>
      <c r="KW61" s="173">
        <v>13</v>
      </c>
      <c r="KX61" s="230"/>
      <c r="KY61" s="174" t="str">
        <f>IF(LA61=0," ",VLOOKUP(LA61,PROTOKOL!$A:$F,6,FALSE))</f>
        <v xml:space="preserve"> </v>
      </c>
      <c r="KZ61" s="43"/>
      <c r="LA61" s="43"/>
      <c r="LB61" s="43"/>
      <c r="LC61" s="42" t="str">
        <f>IF(LA61=0," ",(VLOOKUP(LA61,PROTOKOL!$A$1:$E$29,2,FALSE))*LB61)</f>
        <v xml:space="preserve"> </v>
      </c>
      <c r="LD61" s="175" t="str">
        <f t="shared" si="28"/>
        <v xml:space="preserve"> </v>
      </c>
      <c r="LE61" s="212" t="str">
        <f>IF(LA61=0," ",VLOOKUP(LA61,PROTOKOL!$A:$E,5,FALSE))</f>
        <v xml:space="preserve"> </v>
      </c>
      <c r="LF61" s="176" t="s">
        <v>142</v>
      </c>
      <c r="LG61" s="177" t="str">
        <f t="shared" si="108"/>
        <v xml:space="preserve"> </v>
      </c>
      <c r="LH61" s="217" t="str">
        <f>IF(LJ61=0," ",VLOOKUP(LJ61,PROTOKOL!$A:$F,6,FALSE))</f>
        <v xml:space="preserve"> </v>
      </c>
      <c r="LI61" s="43"/>
      <c r="LJ61" s="43"/>
      <c r="LK61" s="43"/>
      <c r="LL61" s="91" t="str">
        <f>IF(LJ61=0," ",(VLOOKUP(LJ61,PROTOKOL!$A$1:$E$29,2,FALSE))*LK61)</f>
        <v xml:space="preserve"> </v>
      </c>
      <c r="LM61" s="175" t="str">
        <f t="shared" si="29"/>
        <v xml:space="preserve"> </v>
      </c>
      <c r="LN61" s="176" t="str">
        <f>IF(LJ61=0," ",VLOOKUP(LJ61,PROTOKOL!$A:$E,5,FALSE))</f>
        <v xml:space="preserve"> </v>
      </c>
      <c r="LO61" s="212" t="str">
        <f t="shared" si="191"/>
        <v xml:space="preserve"> </v>
      </c>
      <c r="LP61" s="176">
        <f t="shared" si="110"/>
        <v>0</v>
      </c>
      <c r="LQ61" s="177" t="str">
        <f t="shared" si="111"/>
        <v xml:space="preserve"> </v>
      </c>
      <c r="LS61" s="173">
        <v>13</v>
      </c>
      <c r="LT61" s="230"/>
      <c r="LU61" s="174" t="str">
        <f>IF(LW61=0," ",VLOOKUP(LW61,PROTOKOL!$A:$F,6,FALSE))</f>
        <v xml:space="preserve"> </v>
      </c>
      <c r="LV61" s="43"/>
      <c r="LW61" s="43"/>
      <c r="LX61" s="43"/>
      <c r="LY61" s="42" t="str">
        <f>IF(LW61=0," ",(VLOOKUP(LW61,PROTOKOL!$A$1:$E$29,2,FALSE))*LX61)</f>
        <v xml:space="preserve"> </v>
      </c>
      <c r="LZ61" s="175" t="str">
        <f t="shared" si="30"/>
        <v xml:space="preserve"> </v>
      </c>
      <c r="MA61" s="212" t="str">
        <f>IF(LW61=0," ",VLOOKUP(LW61,PROTOKOL!$A:$E,5,FALSE))</f>
        <v xml:space="preserve"> </v>
      </c>
      <c r="MB61" s="176" t="s">
        <v>142</v>
      </c>
      <c r="MC61" s="177" t="str">
        <f t="shared" si="175"/>
        <v xml:space="preserve"> </v>
      </c>
      <c r="MD61" s="217" t="str">
        <f>IF(MF61=0," ",VLOOKUP(MF61,PROTOKOL!$A:$F,6,FALSE))</f>
        <v xml:space="preserve"> </v>
      </c>
      <c r="ME61" s="43"/>
      <c r="MF61" s="43"/>
      <c r="MG61" s="43"/>
      <c r="MH61" s="91" t="str">
        <f>IF(MF61=0," ",(VLOOKUP(MF61,PROTOKOL!$A$1:$E$29,2,FALSE))*MG61)</f>
        <v xml:space="preserve"> </v>
      </c>
      <c r="MI61" s="175" t="str">
        <f t="shared" si="31"/>
        <v xml:space="preserve"> </v>
      </c>
      <c r="MJ61" s="176" t="str">
        <f>IF(MF61=0," ",VLOOKUP(MF61,PROTOKOL!$A:$E,5,FALSE))</f>
        <v xml:space="preserve"> </v>
      </c>
      <c r="MK61" s="212" t="str">
        <f t="shared" si="192"/>
        <v xml:space="preserve"> </v>
      </c>
      <c r="ML61" s="176">
        <f t="shared" si="113"/>
        <v>0</v>
      </c>
      <c r="MM61" s="177" t="str">
        <f t="shared" si="114"/>
        <v xml:space="preserve"> </v>
      </c>
      <c r="MO61" s="173">
        <v>13</v>
      </c>
      <c r="MP61" s="230"/>
      <c r="MQ61" s="174" t="str">
        <f>IF(MS61=0," ",VLOOKUP(MS61,PROTOKOL!$A:$F,6,FALSE))</f>
        <v xml:space="preserve"> </v>
      </c>
      <c r="MR61" s="43"/>
      <c r="MS61" s="43"/>
      <c r="MT61" s="43"/>
      <c r="MU61" s="42" t="str">
        <f>IF(MS61=0," ",(VLOOKUP(MS61,PROTOKOL!$A$1:$E$29,2,FALSE))*MT61)</f>
        <v xml:space="preserve"> </v>
      </c>
      <c r="MV61" s="175" t="str">
        <f t="shared" si="32"/>
        <v xml:space="preserve"> </v>
      </c>
      <c r="MW61" s="212" t="str">
        <f>IF(MS61=0," ",VLOOKUP(MS61,PROTOKOL!$A:$E,5,FALSE))</f>
        <v xml:space="preserve"> </v>
      </c>
      <c r="MX61" s="176" t="s">
        <v>142</v>
      </c>
      <c r="MY61" s="177" t="str">
        <f t="shared" si="115"/>
        <v xml:space="preserve"> </v>
      </c>
      <c r="MZ61" s="217" t="str">
        <f>IF(NB61=0," ",VLOOKUP(NB61,PROTOKOL!$A:$F,6,FALSE))</f>
        <v xml:space="preserve"> </v>
      </c>
      <c r="NA61" s="43"/>
      <c r="NB61" s="43"/>
      <c r="NC61" s="43"/>
      <c r="ND61" s="91" t="str">
        <f>IF(NB61=0," ",(VLOOKUP(NB61,PROTOKOL!$A$1:$E$29,2,FALSE))*NC61)</f>
        <v xml:space="preserve"> </v>
      </c>
      <c r="NE61" s="175" t="str">
        <f t="shared" si="33"/>
        <v xml:space="preserve"> </v>
      </c>
      <c r="NF61" s="176" t="str">
        <f>IF(NB61=0," ",VLOOKUP(NB61,PROTOKOL!$A:$E,5,FALSE))</f>
        <v xml:space="preserve"> </v>
      </c>
      <c r="NG61" s="212" t="str">
        <f t="shared" si="193"/>
        <v xml:space="preserve"> </v>
      </c>
      <c r="NH61" s="176">
        <f t="shared" si="117"/>
        <v>0</v>
      </c>
      <c r="NI61" s="177" t="str">
        <f t="shared" si="118"/>
        <v xml:space="preserve"> </v>
      </c>
      <c r="NK61" s="173">
        <v>13</v>
      </c>
      <c r="NL61" s="230"/>
      <c r="NM61" s="174" t="str">
        <f>IF(NO61=0," ",VLOOKUP(NO61,PROTOKOL!$A:$F,6,FALSE))</f>
        <v xml:space="preserve"> </v>
      </c>
      <c r="NN61" s="43"/>
      <c r="NO61" s="43"/>
      <c r="NP61" s="43"/>
      <c r="NQ61" s="42" t="str">
        <f>IF(NO61=0," ",(VLOOKUP(NO61,PROTOKOL!$A$1:$E$29,2,FALSE))*NP61)</f>
        <v xml:space="preserve"> </v>
      </c>
      <c r="NR61" s="175" t="str">
        <f t="shared" si="34"/>
        <v xml:space="preserve"> </v>
      </c>
      <c r="NS61" s="212" t="str">
        <f>IF(NO61=0," ",VLOOKUP(NO61,PROTOKOL!$A:$E,5,FALSE))</f>
        <v xml:space="preserve"> </v>
      </c>
      <c r="NT61" s="176" t="s">
        <v>142</v>
      </c>
      <c r="NU61" s="177" t="str">
        <f t="shared" si="119"/>
        <v xml:space="preserve"> </v>
      </c>
      <c r="NV61" s="217" t="str">
        <f>IF(NX61=0," ",VLOOKUP(NX61,PROTOKOL!$A:$F,6,FALSE))</f>
        <v xml:space="preserve"> </v>
      </c>
      <c r="NW61" s="43"/>
      <c r="NX61" s="43"/>
      <c r="NY61" s="43"/>
      <c r="NZ61" s="91" t="str">
        <f>IF(NX61=0," ",(VLOOKUP(NX61,PROTOKOL!$A$1:$E$29,2,FALSE))*NY61)</f>
        <v xml:space="preserve"> </v>
      </c>
      <c r="OA61" s="175" t="str">
        <f t="shared" si="35"/>
        <v xml:space="preserve"> </v>
      </c>
      <c r="OB61" s="176" t="str">
        <f>IF(NX61=0," ",VLOOKUP(NX61,PROTOKOL!$A:$E,5,FALSE))</f>
        <v xml:space="preserve"> </v>
      </c>
      <c r="OC61" s="212" t="str">
        <f t="shared" si="194"/>
        <v xml:space="preserve"> </v>
      </c>
      <c r="OD61" s="176">
        <f t="shared" si="120"/>
        <v>0</v>
      </c>
      <c r="OE61" s="177" t="str">
        <f t="shared" si="121"/>
        <v xml:space="preserve"> </v>
      </c>
      <c r="OG61" s="173">
        <v>13</v>
      </c>
      <c r="OH61" s="230"/>
      <c r="OI61" s="174" t="str">
        <f>IF(OK61=0," ",VLOOKUP(OK61,PROTOKOL!$A:$F,6,FALSE))</f>
        <v xml:space="preserve"> </v>
      </c>
      <c r="OJ61" s="43"/>
      <c r="OK61" s="43"/>
      <c r="OL61" s="43"/>
      <c r="OM61" s="42" t="str">
        <f>IF(OK61=0," ",(VLOOKUP(OK61,PROTOKOL!$A$1:$E$29,2,FALSE))*OL61)</f>
        <v xml:space="preserve"> </v>
      </c>
      <c r="ON61" s="175" t="str">
        <f t="shared" si="36"/>
        <v xml:space="preserve"> </v>
      </c>
      <c r="OO61" s="212" t="str">
        <f>IF(OK61=0," ",VLOOKUP(OK61,PROTOKOL!$A:$E,5,FALSE))</f>
        <v xml:space="preserve"> </v>
      </c>
      <c r="OP61" s="176" t="s">
        <v>142</v>
      </c>
      <c r="OQ61" s="177" t="str">
        <f t="shared" si="177"/>
        <v xml:space="preserve"> </v>
      </c>
      <c r="OR61" s="217" t="str">
        <f>IF(OT61=0," ",VLOOKUP(OT61,PROTOKOL!$A:$F,6,FALSE))</f>
        <v xml:space="preserve"> </v>
      </c>
      <c r="OS61" s="43"/>
      <c r="OT61" s="43"/>
      <c r="OU61" s="43"/>
      <c r="OV61" s="91" t="str">
        <f>IF(OT61=0," ",(VLOOKUP(OT61,PROTOKOL!$A$1:$E$29,2,FALSE))*OU61)</f>
        <v xml:space="preserve"> </v>
      </c>
      <c r="OW61" s="175" t="str">
        <f t="shared" si="37"/>
        <v xml:space="preserve"> </v>
      </c>
      <c r="OX61" s="176" t="str">
        <f>IF(OT61=0," ",VLOOKUP(OT61,PROTOKOL!$A:$E,5,FALSE))</f>
        <v xml:space="preserve"> </v>
      </c>
      <c r="OY61" s="212" t="str">
        <f t="shared" si="195"/>
        <v xml:space="preserve"> </v>
      </c>
      <c r="OZ61" s="176">
        <f t="shared" si="123"/>
        <v>0</v>
      </c>
      <c r="PA61" s="177" t="str">
        <f t="shared" si="124"/>
        <v xml:space="preserve"> </v>
      </c>
      <c r="PC61" s="173">
        <v>13</v>
      </c>
      <c r="PD61" s="230"/>
      <c r="PE61" s="174" t="str">
        <f>IF(PG61=0," ",VLOOKUP(PG61,PROTOKOL!$A:$F,6,FALSE))</f>
        <v xml:space="preserve"> </v>
      </c>
      <c r="PF61" s="43"/>
      <c r="PG61" s="43"/>
      <c r="PH61" s="43"/>
      <c r="PI61" s="42" t="str">
        <f>IF(PG61=0," ",(VLOOKUP(PG61,PROTOKOL!$A$1:$E$29,2,FALSE))*PH61)</f>
        <v xml:space="preserve"> </v>
      </c>
      <c r="PJ61" s="175" t="str">
        <f t="shared" si="38"/>
        <v xml:space="preserve"> </v>
      </c>
      <c r="PK61" s="212" t="str">
        <f>IF(PG61=0," ",VLOOKUP(PG61,PROTOKOL!$A:$E,5,FALSE))</f>
        <v xml:space="preserve"> </v>
      </c>
      <c r="PL61" s="176" t="s">
        <v>142</v>
      </c>
      <c r="PM61" s="177" t="str">
        <f t="shared" si="178"/>
        <v xml:space="preserve"> </v>
      </c>
      <c r="PN61" s="217" t="str">
        <f>IF(PP61=0," ",VLOOKUP(PP61,PROTOKOL!$A:$F,6,FALSE))</f>
        <v xml:space="preserve"> </v>
      </c>
      <c r="PO61" s="43"/>
      <c r="PP61" s="43"/>
      <c r="PQ61" s="43"/>
      <c r="PR61" s="91" t="str">
        <f>IF(PP61=0," ",(VLOOKUP(PP61,PROTOKOL!$A$1:$E$29,2,FALSE))*PQ61)</f>
        <v xml:space="preserve"> </v>
      </c>
      <c r="PS61" s="175" t="str">
        <f t="shared" si="39"/>
        <v xml:space="preserve"> </v>
      </c>
      <c r="PT61" s="176" t="str">
        <f>IF(PP61=0," ",VLOOKUP(PP61,PROTOKOL!$A:$E,5,FALSE))</f>
        <v xml:space="preserve"> </v>
      </c>
      <c r="PU61" s="212" t="str">
        <f t="shared" si="196"/>
        <v xml:space="preserve"> </v>
      </c>
      <c r="PV61" s="176">
        <f t="shared" si="126"/>
        <v>0</v>
      </c>
      <c r="PW61" s="177" t="str">
        <f t="shared" si="127"/>
        <v xml:space="preserve"> </v>
      </c>
      <c r="PY61" s="173">
        <v>13</v>
      </c>
      <c r="PZ61" s="230"/>
      <c r="QA61" s="174" t="str">
        <f>IF(QC61=0," ",VLOOKUP(QC61,PROTOKOL!$A:$F,6,FALSE))</f>
        <v xml:space="preserve"> </v>
      </c>
      <c r="QB61" s="43"/>
      <c r="QC61" s="43"/>
      <c r="QD61" s="43"/>
      <c r="QE61" s="42" t="str">
        <f>IF(QC61=0," ",(VLOOKUP(QC61,PROTOKOL!$A$1:$E$29,2,FALSE))*QD61)</f>
        <v xml:space="preserve"> </v>
      </c>
      <c r="QF61" s="175" t="str">
        <f t="shared" si="40"/>
        <v xml:space="preserve"> </v>
      </c>
      <c r="QG61" s="212" t="str">
        <f>IF(QC61=0," ",VLOOKUP(QC61,PROTOKOL!$A:$E,5,FALSE))</f>
        <v xml:space="preserve"> </v>
      </c>
      <c r="QH61" s="176" t="s">
        <v>142</v>
      </c>
      <c r="QI61" s="177" t="str">
        <f t="shared" si="128"/>
        <v xml:space="preserve"> </v>
      </c>
      <c r="QJ61" s="217" t="str">
        <f>IF(QL61=0," ",VLOOKUP(QL61,PROTOKOL!$A:$F,6,FALSE))</f>
        <v xml:space="preserve"> </v>
      </c>
      <c r="QK61" s="43"/>
      <c r="QL61" s="43"/>
      <c r="QM61" s="43"/>
      <c r="QN61" s="91" t="str">
        <f>IF(QL61=0," ",(VLOOKUP(QL61,PROTOKOL!$A$1:$E$29,2,FALSE))*QM61)</f>
        <v xml:space="preserve"> </v>
      </c>
      <c r="QO61" s="175" t="str">
        <f t="shared" si="41"/>
        <v xml:space="preserve"> </v>
      </c>
      <c r="QP61" s="176" t="str">
        <f>IF(QL61=0," ",VLOOKUP(QL61,PROTOKOL!$A:$E,5,FALSE))</f>
        <v xml:space="preserve"> </v>
      </c>
      <c r="QQ61" s="212" t="str">
        <f t="shared" si="197"/>
        <v xml:space="preserve"> </v>
      </c>
      <c r="QR61" s="176">
        <f t="shared" si="130"/>
        <v>0</v>
      </c>
      <c r="QS61" s="177" t="str">
        <f t="shared" si="131"/>
        <v xml:space="preserve"> </v>
      </c>
      <c r="QU61" s="173">
        <v>13</v>
      </c>
      <c r="QV61" s="230"/>
      <c r="QW61" s="174" t="str">
        <f>IF(QY61=0," ",VLOOKUP(QY61,PROTOKOL!$A:$F,6,FALSE))</f>
        <v xml:space="preserve"> </v>
      </c>
      <c r="QX61" s="43"/>
      <c r="QY61" s="43"/>
      <c r="QZ61" s="43"/>
      <c r="RA61" s="42" t="str">
        <f>IF(QY61=0," ",(VLOOKUP(QY61,PROTOKOL!$A$1:$E$29,2,FALSE))*QZ61)</f>
        <v xml:space="preserve"> </v>
      </c>
      <c r="RB61" s="175" t="str">
        <f t="shared" si="42"/>
        <v xml:space="preserve"> </v>
      </c>
      <c r="RC61" s="212" t="str">
        <f>IF(QY61=0," ",VLOOKUP(QY61,PROTOKOL!$A:$E,5,FALSE))</f>
        <v xml:space="preserve"> </v>
      </c>
      <c r="RD61" s="176" t="s">
        <v>142</v>
      </c>
      <c r="RE61" s="177" t="str">
        <f t="shared" si="132"/>
        <v xml:space="preserve"> </v>
      </c>
      <c r="RF61" s="217" t="str">
        <f>IF(RH61=0," ",VLOOKUP(RH61,PROTOKOL!$A:$F,6,FALSE))</f>
        <v xml:space="preserve"> </v>
      </c>
      <c r="RG61" s="43"/>
      <c r="RH61" s="43"/>
      <c r="RI61" s="43"/>
      <c r="RJ61" s="91" t="str">
        <f>IF(RH61=0," ",(VLOOKUP(RH61,PROTOKOL!$A$1:$E$29,2,FALSE))*RI61)</f>
        <v xml:space="preserve"> </v>
      </c>
      <c r="RK61" s="175" t="str">
        <f t="shared" si="43"/>
        <v xml:space="preserve"> </v>
      </c>
      <c r="RL61" s="176" t="str">
        <f>IF(RH61=0," ",VLOOKUP(RH61,PROTOKOL!$A:$E,5,FALSE))</f>
        <v xml:space="preserve"> </v>
      </c>
      <c r="RM61" s="212" t="str">
        <f t="shared" si="198"/>
        <v xml:space="preserve"> </v>
      </c>
      <c r="RN61" s="176">
        <f t="shared" si="134"/>
        <v>0</v>
      </c>
      <c r="RO61" s="177" t="str">
        <f t="shared" si="135"/>
        <v xml:space="preserve"> </v>
      </c>
      <c r="RQ61" s="173">
        <v>13</v>
      </c>
      <c r="RR61" s="230"/>
      <c r="RS61" s="174" t="str">
        <f>IF(RU61=0," ",VLOOKUP(RU61,PROTOKOL!$A:$F,6,FALSE))</f>
        <v xml:space="preserve"> </v>
      </c>
      <c r="RT61" s="43"/>
      <c r="RU61" s="43"/>
      <c r="RV61" s="43"/>
      <c r="RW61" s="42" t="str">
        <f>IF(RU61=0," ",(VLOOKUP(RU61,PROTOKOL!$A$1:$E$29,2,FALSE))*RV61)</f>
        <v xml:space="preserve"> </v>
      </c>
      <c r="RX61" s="175" t="str">
        <f t="shared" si="44"/>
        <v xml:space="preserve"> </v>
      </c>
      <c r="RY61" s="212" t="str">
        <f>IF(RU61=0," ",VLOOKUP(RU61,PROTOKOL!$A:$E,5,FALSE))</f>
        <v xml:space="preserve"> </v>
      </c>
      <c r="RZ61" s="176" t="s">
        <v>142</v>
      </c>
      <c r="SA61" s="177" t="str">
        <f t="shared" si="179"/>
        <v xml:space="preserve"> </v>
      </c>
      <c r="SB61" s="217" t="str">
        <f>IF(SD61=0," ",VLOOKUP(SD61,PROTOKOL!$A:$F,6,FALSE))</f>
        <v xml:space="preserve"> </v>
      </c>
      <c r="SC61" s="43"/>
      <c r="SD61" s="43"/>
      <c r="SE61" s="43"/>
      <c r="SF61" s="91" t="str">
        <f>IF(SD61=0," ",(VLOOKUP(SD61,PROTOKOL!$A$1:$E$29,2,FALSE))*SE61)</f>
        <v xml:space="preserve"> </v>
      </c>
      <c r="SG61" s="175" t="str">
        <f t="shared" si="45"/>
        <v xml:space="preserve"> </v>
      </c>
      <c r="SH61" s="176" t="str">
        <f>IF(SD61=0," ",VLOOKUP(SD61,PROTOKOL!$A:$E,5,FALSE))</f>
        <v xml:space="preserve"> </v>
      </c>
      <c r="SI61" s="212" t="str">
        <f t="shared" si="199"/>
        <v xml:space="preserve"> </v>
      </c>
      <c r="SJ61" s="176">
        <f t="shared" si="137"/>
        <v>0</v>
      </c>
      <c r="SK61" s="177" t="str">
        <f t="shared" si="138"/>
        <v xml:space="preserve"> </v>
      </c>
      <c r="SM61" s="173">
        <v>13</v>
      </c>
      <c r="SN61" s="230"/>
      <c r="SO61" s="174" t="str">
        <f>IF(SQ61=0," ",VLOOKUP(SQ61,PROTOKOL!$A:$F,6,FALSE))</f>
        <v xml:space="preserve"> </v>
      </c>
      <c r="SP61" s="43"/>
      <c r="SQ61" s="43"/>
      <c r="SR61" s="43"/>
      <c r="SS61" s="42" t="str">
        <f>IF(SQ61=0," ",(VLOOKUP(SQ61,PROTOKOL!$A$1:$E$29,2,FALSE))*SR61)</f>
        <v xml:space="preserve"> </v>
      </c>
      <c r="ST61" s="175" t="str">
        <f t="shared" si="46"/>
        <v xml:space="preserve"> </v>
      </c>
      <c r="SU61" s="212" t="str">
        <f>IF(SQ61=0," ",VLOOKUP(SQ61,PROTOKOL!$A:$E,5,FALSE))</f>
        <v xml:space="preserve"> </v>
      </c>
      <c r="SV61" s="176" t="s">
        <v>142</v>
      </c>
      <c r="SW61" s="177" t="str">
        <f t="shared" si="139"/>
        <v xml:space="preserve"> </v>
      </c>
      <c r="SX61" s="217" t="str">
        <f>IF(SZ61=0," ",VLOOKUP(SZ61,PROTOKOL!$A:$F,6,FALSE))</f>
        <v xml:space="preserve"> </v>
      </c>
      <c r="SY61" s="43"/>
      <c r="SZ61" s="43"/>
      <c r="TA61" s="43"/>
      <c r="TB61" s="91" t="str">
        <f>IF(SZ61=0," ",(VLOOKUP(SZ61,PROTOKOL!$A$1:$E$29,2,FALSE))*TA61)</f>
        <v xml:space="preserve"> </v>
      </c>
      <c r="TC61" s="175" t="str">
        <f t="shared" si="47"/>
        <v xml:space="preserve"> </v>
      </c>
      <c r="TD61" s="176" t="str">
        <f>IF(SZ61=0," ",VLOOKUP(SZ61,PROTOKOL!$A:$E,5,FALSE))</f>
        <v xml:space="preserve"> </v>
      </c>
      <c r="TE61" s="212" t="str">
        <f t="shared" si="200"/>
        <v xml:space="preserve"> </v>
      </c>
      <c r="TF61" s="176">
        <f t="shared" si="141"/>
        <v>0</v>
      </c>
      <c r="TG61" s="177" t="str">
        <f t="shared" si="142"/>
        <v xml:space="preserve"> </v>
      </c>
      <c r="TI61" s="173">
        <v>13</v>
      </c>
      <c r="TJ61" s="230"/>
      <c r="TK61" s="174" t="str">
        <f>IF(TM61=0," ",VLOOKUP(TM61,PROTOKOL!$A:$F,6,FALSE))</f>
        <v xml:space="preserve"> </v>
      </c>
      <c r="TL61" s="43"/>
      <c r="TM61" s="43"/>
      <c r="TN61" s="43"/>
      <c r="TO61" s="42" t="str">
        <f>IF(TM61=0," ",(VLOOKUP(TM61,PROTOKOL!$A$1:$E$29,2,FALSE))*TN61)</f>
        <v xml:space="preserve"> </v>
      </c>
      <c r="TP61" s="175" t="str">
        <f t="shared" si="48"/>
        <v xml:space="preserve"> </v>
      </c>
      <c r="TQ61" s="212" t="str">
        <f>IF(TM61=0," ",VLOOKUP(TM61,PROTOKOL!$A:$E,5,FALSE))</f>
        <v xml:space="preserve"> </v>
      </c>
      <c r="TR61" s="176" t="s">
        <v>142</v>
      </c>
      <c r="TS61" s="177" t="str">
        <f t="shared" si="143"/>
        <v xml:space="preserve"> </v>
      </c>
      <c r="TT61" s="217" t="str">
        <f>IF(TV61=0," ",VLOOKUP(TV61,PROTOKOL!$A:$F,6,FALSE))</f>
        <v xml:space="preserve"> </v>
      </c>
      <c r="TU61" s="43"/>
      <c r="TV61" s="43"/>
      <c r="TW61" s="43"/>
      <c r="TX61" s="91" t="str">
        <f>IF(TV61=0," ",(VLOOKUP(TV61,PROTOKOL!$A$1:$E$29,2,FALSE))*TW61)</f>
        <v xml:space="preserve"> </v>
      </c>
      <c r="TY61" s="175" t="str">
        <f t="shared" si="49"/>
        <v xml:space="preserve"> </v>
      </c>
      <c r="TZ61" s="176" t="str">
        <f>IF(TV61=0," ",VLOOKUP(TV61,PROTOKOL!$A:$E,5,FALSE))</f>
        <v xml:space="preserve"> </v>
      </c>
      <c r="UA61" s="212" t="str">
        <f t="shared" si="201"/>
        <v xml:space="preserve"> </v>
      </c>
      <c r="UB61" s="176">
        <f t="shared" si="145"/>
        <v>0</v>
      </c>
      <c r="UC61" s="177" t="str">
        <f t="shared" si="146"/>
        <v xml:space="preserve"> </v>
      </c>
      <c r="UE61" s="173">
        <v>13</v>
      </c>
      <c r="UF61" s="230"/>
      <c r="UG61" s="174" t="str">
        <f>IF(UI61=0," ",VLOOKUP(UI61,PROTOKOL!$A:$F,6,FALSE))</f>
        <v xml:space="preserve"> </v>
      </c>
      <c r="UH61" s="43"/>
      <c r="UI61" s="43"/>
      <c r="UJ61" s="43"/>
      <c r="UK61" s="42" t="str">
        <f>IF(UI61=0," ",(VLOOKUP(UI61,PROTOKOL!$A$1:$E$29,2,FALSE))*UJ61)</f>
        <v xml:space="preserve"> </v>
      </c>
      <c r="UL61" s="175" t="str">
        <f t="shared" si="50"/>
        <v xml:space="preserve"> </v>
      </c>
      <c r="UM61" s="212" t="str">
        <f>IF(UI61=0," ",VLOOKUP(UI61,PROTOKOL!$A:$E,5,FALSE))</f>
        <v xml:space="preserve"> </v>
      </c>
      <c r="UN61" s="176" t="s">
        <v>142</v>
      </c>
      <c r="UO61" s="177" t="str">
        <f t="shared" si="147"/>
        <v xml:space="preserve"> </v>
      </c>
      <c r="UP61" s="217" t="str">
        <f>IF(UR61=0," ",VLOOKUP(UR61,PROTOKOL!$A:$F,6,FALSE))</f>
        <v xml:space="preserve"> </v>
      </c>
      <c r="UQ61" s="43"/>
      <c r="UR61" s="43"/>
      <c r="US61" s="43"/>
      <c r="UT61" s="91" t="str">
        <f>IF(UR61=0," ",(VLOOKUP(UR61,PROTOKOL!$A$1:$E$29,2,FALSE))*US61)</f>
        <v xml:space="preserve"> </v>
      </c>
      <c r="UU61" s="175" t="str">
        <f t="shared" si="51"/>
        <v xml:space="preserve"> </v>
      </c>
      <c r="UV61" s="176" t="str">
        <f>IF(UR61=0," ",VLOOKUP(UR61,PROTOKOL!$A:$E,5,FALSE))</f>
        <v xml:space="preserve"> </v>
      </c>
      <c r="UW61" s="212" t="str">
        <f t="shared" si="202"/>
        <v xml:space="preserve"> </v>
      </c>
      <c r="UX61" s="176">
        <f t="shared" si="149"/>
        <v>0</v>
      </c>
      <c r="UY61" s="177" t="str">
        <f t="shared" si="150"/>
        <v xml:space="preserve"> </v>
      </c>
      <c r="VA61" s="173">
        <v>13</v>
      </c>
      <c r="VB61" s="230"/>
      <c r="VC61" s="174" t="str">
        <f>IF(VE61=0," ",VLOOKUP(VE61,PROTOKOL!$A:$F,6,FALSE))</f>
        <v xml:space="preserve"> </v>
      </c>
      <c r="VD61" s="43"/>
      <c r="VE61" s="43"/>
      <c r="VF61" s="43"/>
      <c r="VG61" s="42" t="str">
        <f>IF(VE61=0," ",(VLOOKUP(VE61,PROTOKOL!$A$1:$E$29,2,FALSE))*VF61)</f>
        <v xml:space="preserve"> </v>
      </c>
      <c r="VH61" s="175" t="str">
        <f t="shared" si="52"/>
        <v xml:space="preserve"> </v>
      </c>
      <c r="VI61" s="212" t="str">
        <f>IF(VE61=0," ",VLOOKUP(VE61,PROTOKOL!$A:$E,5,FALSE))</f>
        <v xml:space="preserve"> </v>
      </c>
      <c r="VJ61" s="176" t="s">
        <v>142</v>
      </c>
      <c r="VK61" s="177" t="str">
        <f t="shared" si="151"/>
        <v xml:space="preserve"> </v>
      </c>
      <c r="VL61" s="217" t="str">
        <f>IF(VN61=0," ",VLOOKUP(VN61,PROTOKOL!$A:$F,6,FALSE))</f>
        <v xml:space="preserve"> </v>
      </c>
      <c r="VM61" s="43"/>
      <c r="VN61" s="43"/>
      <c r="VO61" s="43"/>
      <c r="VP61" s="91" t="str">
        <f>IF(VN61=0," ",(VLOOKUP(VN61,PROTOKOL!$A$1:$E$29,2,FALSE))*VO61)</f>
        <v xml:space="preserve"> </v>
      </c>
      <c r="VQ61" s="175" t="str">
        <f t="shared" si="53"/>
        <v xml:space="preserve"> </v>
      </c>
      <c r="VR61" s="176" t="str">
        <f>IF(VN61=0," ",VLOOKUP(VN61,PROTOKOL!$A:$E,5,FALSE))</f>
        <v xml:space="preserve"> </v>
      </c>
      <c r="VS61" s="212" t="str">
        <f t="shared" si="203"/>
        <v xml:space="preserve"> </v>
      </c>
      <c r="VT61" s="176">
        <f t="shared" si="153"/>
        <v>0</v>
      </c>
      <c r="VU61" s="177" t="str">
        <f t="shared" si="154"/>
        <v xml:space="preserve"> </v>
      </c>
      <c r="VW61" s="173">
        <v>13</v>
      </c>
      <c r="VX61" s="230"/>
      <c r="VY61" s="174" t="str">
        <f>IF(WA61=0," ",VLOOKUP(WA61,PROTOKOL!$A:$F,6,FALSE))</f>
        <v xml:space="preserve"> </v>
      </c>
      <c r="VZ61" s="43"/>
      <c r="WA61" s="43"/>
      <c r="WB61" s="43"/>
      <c r="WC61" s="42" t="str">
        <f>IF(WA61=0," ",(VLOOKUP(WA61,PROTOKOL!$A$1:$E$29,2,FALSE))*WB61)</f>
        <v xml:space="preserve"> </v>
      </c>
      <c r="WD61" s="175" t="str">
        <f t="shared" si="54"/>
        <v xml:space="preserve"> </v>
      </c>
      <c r="WE61" s="212" t="str">
        <f>IF(WA61=0," ",VLOOKUP(WA61,PROTOKOL!$A:$E,5,FALSE))</f>
        <v xml:space="preserve"> </v>
      </c>
      <c r="WF61" s="176" t="s">
        <v>142</v>
      </c>
      <c r="WG61" s="177" t="str">
        <f t="shared" si="155"/>
        <v xml:space="preserve"> </v>
      </c>
      <c r="WH61" s="217" t="str">
        <f>IF(WJ61=0," ",VLOOKUP(WJ61,PROTOKOL!$A:$F,6,FALSE))</f>
        <v xml:space="preserve"> </v>
      </c>
      <c r="WI61" s="43"/>
      <c r="WJ61" s="43"/>
      <c r="WK61" s="43"/>
      <c r="WL61" s="91" t="str">
        <f>IF(WJ61=0," ",(VLOOKUP(WJ61,PROTOKOL!$A$1:$E$29,2,FALSE))*WK61)</f>
        <v xml:space="preserve"> </v>
      </c>
      <c r="WM61" s="175" t="str">
        <f t="shared" si="55"/>
        <v xml:space="preserve"> </v>
      </c>
      <c r="WN61" s="176" t="str">
        <f>IF(WJ61=0," ",VLOOKUP(WJ61,PROTOKOL!$A:$E,5,FALSE))</f>
        <v xml:space="preserve"> </v>
      </c>
      <c r="WO61" s="212" t="str">
        <f t="shared" si="204"/>
        <v xml:space="preserve"> </v>
      </c>
      <c r="WP61" s="176">
        <f t="shared" si="157"/>
        <v>0</v>
      </c>
      <c r="WQ61" s="177" t="str">
        <f t="shared" si="158"/>
        <v xml:space="preserve"> </v>
      </c>
      <c r="WS61" s="173">
        <v>13</v>
      </c>
      <c r="WT61" s="230"/>
      <c r="WU61" s="174" t="str">
        <f>IF(WW61=0," ",VLOOKUP(WW61,PROTOKOL!$A:$F,6,FALSE))</f>
        <v xml:space="preserve"> </v>
      </c>
      <c r="WV61" s="43"/>
      <c r="WW61" s="43"/>
      <c r="WX61" s="43"/>
      <c r="WY61" s="42" t="str">
        <f>IF(WW61=0," ",(VLOOKUP(WW61,PROTOKOL!$A$1:$E$29,2,FALSE))*WX61)</f>
        <v xml:space="preserve"> </v>
      </c>
      <c r="WZ61" s="175" t="str">
        <f t="shared" si="56"/>
        <v xml:space="preserve"> </v>
      </c>
      <c r="XA61" s="212" t="str">
        <f>IF(WW61=0," ",VLOOKUP(WW61,PROTOKOL!$A:$E,5,FALSE))</f>
        <v xml:space="preserve"> </v>
      </c>
      <c r="XB61" s="176" t="s">
        <v>142</v>
      </c>
      <c r="XC61" s="177" t="str">
        <f t="shared" si="159"/>
        <v xml:space="preserve"> </v>
      </c>
      <c r="XD61" s="217" t="str">
        <f>IF(XF61=0," ",VLOOKUP(XF61,PROTOKOL!$A:$F,6,FALSE))</f>
        <v xml:space="preserve"> </v>
      </c>
      <c r="XE61" s="43"/>
      <c r="XF61" s="43"/>
      <c r="XG61" s="43"/>
      <c r="XH61" s="91" t="str">
        <f>IF(XF61=0," ",(VLOOKUP(XF61,PROTOKOL!$A$1:$E$29,2,FALSE))*XG61)</f>
        <v xml:space="preserve"> </v>
      </c>
      <c r="XI61" s="175" t="str">
        <f t="shared" si="57"/>
        <v xml:space="preserve"> </v>
      </c>
      <c r="XJ61" s="176" t="str">
        <f>IF(XF61=0," ",VLOOKUP(XF61,PROTOKOL!$A:$E,5,FALSE))</f>
        <v xml:space="preserve"> </v>
      </c>
      <c r="XK61" s="212" t="str">
        <f t="shared" si="205"/>
        <v xml:space="preserve"> </v>
      </c>
      <c r="XL61" s="176">
        <f t="shared" si="161"/>
        <v>0</v>
      </c>
      <c r="XM61" s="177" t="str">
        <f t="shared" si="162"/>
        <v xml:space="preserve"> </v>
      </c>
      <c r="XO61" s="173">
        <v>13</v>
      </c>
      <c r="XP61" s="230"/>
      <c r="XQ61" s="174" t="str">
        <f>IF(XS61=0," ",VLOOKUP(XS61,PROTOKOL!$A:$F,6,FALSE))</f>
        <v xml:space="preserve"> </v>
      </c>
      <c r="XR61" s="43"/>
      <c r="XS61" s="43"/>
      <c r="XT61" s="43"/>
      <c r="XU61" s="42" t="str">
        <f>IF(XS61=0," ",(VLOOKUP(XS61,PROTOKOL!$A$1:$E$29,2,FALSE))*XT61)</f>
        <v xml:space="preserve"> </v>
      </c>
      <c r="XV61" s="175" t="str">
        <f t="shared" si="58"/>
        <v xml:space="preserve"> </v>
      </c>
      <c r="XW61" s="212" t="str">
        <f>IF(XS61=0," ",VLOOKUP(XS61,PROTOKOL!$A:$E,5,FALSE))</f>
        <v xml:space="preserve"> </v>
      </c>
      <c r="XX61" s="176" t="s">
        <v>142</v>
      </c>
      <c r="XY61" s="177" t="str">
        <f t="shared" si="163"/>
        <v xml:space="preserve"> </v>
      </c>
      <c r="XZ61" s="217" t="str">
        <f>IF(YB61=0," ",VLOOKUP(YB61,PROTOKOL!$A:$F,6,FALSE))</f>
        <v xml:space="preserve"> </v>
      </c>
      <c r="YA61" s="43"/>
      <c r="YB61" s="43"/>
      <c r="YC61" s="43"/>
      <c r="YD61" s="91" t="str">
        <f>IF(YB61=0," ",(VLOOKUP(YB61,PROTOKOL!$A$1:$E$29,2,FALSE))*YC61)</f>
        <v xml:space="preserve"> </v>
      </c>
      <c r="YE61" s="175" t="str">
        <f t="shared" si="59"/>
        <v xml:space="preserve"> </v>
      </c>
      <c r="YF61" s="176" t="str">
        <f>IF(YB61=0," ",VLOOKUP(YB61,PROTOKOL!$A:$E,5,FALSE))</f>
        <v xml:space="preserve"> </v>
      </c>
      <c r="YG61" s="212" t="str">
        <f t="shared" si="206"/>
        <v xml:space="preserve"> </v>
      </c>
      <c r="YH61" s="176">
        <f t="shared" si="165"/>
        <v>0</v>
      </c>
      <c r="YI61" s="177" t="str">
        <f t="shared" si="166"/>
        <v xml:space="preserve"> </v>
      </c>
    </row>
    <row r="62" spans="1:659" ht="13.8">
      <c r="A62" s="173">
        <v>14</v>
      </c>
      <c r="B62" s="231">
        <v>14</v>
      </c>
      <c r="C62" s="174" t="str">
        <f>IF(E62=0," ",VLOOKUP(E62,PROTOKOL!$A:$F,6,FALSE))</f>
        <v>ÜRÜN KONTROL</v>
      </c>
      <c r="D62" s="43">
        <v>1</v>
      </c>
      <c r="E62" s="43">
        <v>20</v>
      </c>
      <c r="F62" s="43">
        <v>7.5</v>
      </c>
      <c r="G62" s="42">
        <f>IF(E62=0," ",(VLOOKUP(E62,PROTOKOL!$A$1:$E$29,2,FALSE))*F62)</f>
        <v>0</v>
      </c>
      <c r="H62" s="175">
        <f t="shared" si="0"/>
        <v>1</v>
      </c>
      <c r="I62" s="212" t="e">
        <f>IF(E62=0," ",VLOOKUP(E62,PROTOKOL!$A:$E,5,FALSE))</f>
        <v>#DIV/0!</v>
      </c>
      <c r="J62" s="176" t="s">
        <v>142</v>
      </c>
      <c r="K62" s="177" t="e">
        <f>IF(E62=0," ",(I62*H62))/7.5*7.5</f>
        <v>#DIV/0!</v>
      </c>
      <c r="L62" s="217" t="str">
        <f>IF(N62=0," ",VLOOKUP(N62,PROTOKOL!$A:$F,6,FALSE))</f>
        <v>ÜRÜN KONTROL</v>
      </c>
      <c r="M62" s="43">
        <v>1</v>
      </c>
      <c r="N62" s="43">
        <v>20</v>
      </c>
      <c r="O62" s="43">
        <v>3.5</v>
      </c>
      <c r="P62" s="91">
        <f>IF(N62=0," ",(VLOOKUP(N62,PROTOKOL!$A$1:$E$29,2,FALSE))*O62)</f>
        <v>0</v>
      </c>
      <c r="Q62" s="175">
        <f t="shared" si="1"/>
        <v>1</v>
      </c>
      <c r="R62" s="176" t="e">
        <f>IF(N62=0," ",VLOOKUP(N62,PROTOKOL!$A:$E,5,FALSE))</f>
        <v>#DIV/0!</v>
      </c>
      <c r="S62" s="212" t="e">
        <f>IF(N62=0," ",(Q62*R62))/7.5*3.5</f>
        <v>#DIV/0!</v>
      </c>
      <c r="T62" s="176">
        <f t="shared" si="62"/>
        <v>7</v>
      </c>
      <c r="U62" s="177" t="e">
        <f t="shared" si="63"/>
        <v>#DIV/0!</v>
      </c>
      <c r="W62" s="173">
        <v>14</v>
      </c>
      <c r="X62" s="231">
        <v>14</v>
      </c>
      <c r="Y62" s="174" t="str">
        <f>IF(AA62=0," ",VLOOKUP(AA62,PROTOKOL!$A:$F,6,FALSE))</f>
        <v>SIZDIRMAZLIK TAMİR</v>
      </c>
      <c r="Z62" s="43">
        <v>149</v>
      </c>
      <c r="AA62" s="43">
        <v>12</v>
      </c>
      <c r="AB62" s="43">
        <v>6</v>
      </c>
      <c r="AC62" s="42">
        <f>IF(AA62=0," ",(VLOOKUP(AA62,PROTOKOL!$A$1:$E$29,2,FALSE))*AB62)</f>
        <v>62.400000000000006</v>
      </c>
      <c r="AD62" s="175">
        <f t="shared" si="2"/>
        <v>86.6</v>
      </c>
      <c r="AE62" s="212">
        <f>IF(AA62=0," ",VLOOKUP(AA62,PROTOKOL!$A:$E,5,FALSE))</f>
        <v>0.8561438988095238</v>
      </c>
      <c r="AF62" s="176" t="s">
        <v>142</v>
      </c>
      <c r="AG62" s="177">
        <f t="shared" si="167"/>
        <v>74.142061636904756</v>
      </c>
      <c r="AH62" s="217" t="str">
        <f>IF(AJ62=0," ",VLOOKUP(AJ62,PROTOKOL!$A:$F,6,FALSE))</f>
        <v>SIZDIRMAZLIK TAMİR</v>
      </c>
      <c r="AI62" s="43">
        <v>79</v>
      </c>
      <c r="AJ62" s="43">
        <v>12</v>
      </c>
      <c r="AK62" s="43">
        <v>3.5</v>
      </c>
      <c r="AL62" s="91">
        <f>IF(AJ62=0," ",(VLOOKUP(AJ62,PROTOKOL!$A$1:$E$29,2,FALSE))*AK62)</f>
        <v>36.4</v>
      </c>
      <c r="AM62" s="175">
        <f t="shared" si="3"/>
        <v>42.6</v>
      </c>
      <c r="AN62" s="176">
        <f>IF(AJ62=0," ",VLOOKUP(AJ62,PROTOKOL!$A:$E,5,FALSE))</f>
        <v>0.8561438988095238</v>
      </c>
      <c r="AO62" s="212">
        <f t="shared" si="180"/>
        <v>36.471730089285714</v>
      </c>
      <c r="AP62" s="176">
        <f t="shared" si="65"/>
        <v>7</v>
      </c>
      <c r="AQ62" s="177">
        <f t="shared" si="66"/>
        <v>72.943460178571428</v>
      </c>
      <c r="AS62" s="173">
        <v>14</v>
      </c>
      <c r="AT62" s="231">
        <v>14</v>
      </c>
      <c r="AU62" s="174" t="str">
        <f>IF(AW62=0," ",VLOOKUP(AW62,PROTOKOL!$A:$F,6,FALSE))</f>
        <v>VAKUM TEST</v>
      </c>
      <c r="AV62" s="43">
        <v>91</v>
      </c>
      <c r="AW62" s="43">
        <v>4</v>
      </c>
      <c r="AX62" s="43">
        <v>3</v>
      </c>
      <c r="AY62" s="42">
        <f>IF(AW62=0," ",(VLOOKUP(AW62,PROTOKOL!$A$1:$E$29,2,FALSE))*AX62)</f>
        <v>60</v>
      </c>
      <c r="AZ62" s="175">
        <f t="shared" si="4"/>
        <v>31</v>
      </c>
      <c r="BA62" s="212">
        <f>IF(AW62=0," ",VLOOKUP(AW62,PROTOKOL!$A:$E,5,FALSE))</f>
        <v>0.44947554687499996</v>
      </c>
      <c r="BB62" s="176" t="s">
        <v>142</v>
      </c>
      <c r="BC62" s="177">
        <f t="shared" si="168"/>
        <v>13.933741953124999</v>
      </c>
      <c r="BD62" s="217" t="str">
        <f>IF(BF62=0," ",VLOOKUP(BF62,PROTOKOL!$A:$F,6,FALSE))</f>
        <v xml:space="preserve"> </v>
      </c>
      <c r="BE62" s="43"/>
      <c r="BF62" s="43"/>
      <c r="BG62" s="43"/>
      <c r="BH62" s="91" t="str">
        <f>IF(BF62=0," ",(VLOOKUP(BF62,PROTOKOL!$A$1:$E$29,2,FALSE))*BG62)</f>
        <v xml:space="preserve"> </v>
      </c>
      <c r="BI62" s="175" t="str">
        <f t="shared" si="5"/>
        <v xml:space="preserve"> </v>
      </c>
      <c r="BJ62" s="176" t="str">
        <f>IF(BF62=0," ",VLOOKUP(BF62,PROTOKOL!$A:$E,5,FALSE))</f>
        <v xml:space="preserve"> </v>
      </c>
      <c r="BK62" s="212" t="str">
        <f t="shared" si="181"/>
        <v xml:space="preserve"> </v>
      </c>
      <c r="BL62" s="176">
        <f t="shared" si="67"/>
        <v>0</v>
      </c>
      <c r="BM62" s="177" t="str">
        <f t="shared" si="68"/>
        <v xml:space="preserve"> </v>
      </c>
      <c r="BO62" s="173">
        <v>14</v>
      </c>
      <c r="BP62" s="231">
        <v>14</v>
      </c>
      <c r="BQ62" s="174" t="str">
        <f>IF(BS62=0," ",VLOOKUP(BS62,PROTOKOL!$A:$F,6,FALSE))</f>
        <v>VAKUM TEST</v>
      </c>
      <c r="BR62" s="43">
        <v>205</v>
      </c>
      <c r="BS62" s="43">
        <v>4</v>
      </c>
      <c r="BT62" s="43">
        <v>6.5</v>
      </c>
      <c r="BU62" s="42">
        <f>IF(BS62=0," ",(VLOOKUP(BS62,PROTOKOL!$A$1:$E$29,2,FALSE))*BT62)</f>
        <v>130</v>
      </c>
      <c r="BV62" s="175">
        <f t="shared" si="6"/>
        <v>75</v>
      </c>
      <c r="BW62" s="212">
        <f>IF(BS62=0," ",VLOOKUP(BS62,PROTOKOL!$A:$E,5,FALSE))</f>
        <v>0.44947554687499996</v>
      </c>
      <c r="BX62" s="176" t="s">
        <v>142</v>
      </c>
      <c r="BY62" s="177">
        <f t="shared" si="170"/>
        <v>33.710666015624994</v>
      </c>
      <c r="BZ62" s="217" t="str">
        <f>IF(CB62=0," ",VLOOKUP(CB62,PROTOKOL!$A:$F,6,FALSE))</f>
        <v xml:space="preserve"> </v>
      </c>
      <c r="CA62" s="43"/>
      <c r="CB62" s="43"/>
      <c r="CC62" s="43"/>
      <c r="CD62" s="91" t="str">
        <f>IF(CB62=0," ",(VLOOKUP(CB62,PROTOKOL!$A$1:$E$29,2,FALSE))*CC62)</f>
        <v xml:space="preserve"> </v>
      </c>
      <c r="CE62" s="175" t="str">
        <f t="shared" si="7"/>
        <v xml:space="preserve"> </v>
      </c>
      <c r="CF62" s="176" t="str">
        <f>IF(CB62=0," ",VLOOKUP(CB62,PROTOKOL!$A:$E,5,FALSE))</f>
        <v xml:space="preserve"> </v>
      </c>
      <c r="CG62" s="212" t="str">
        <f t="shared" si="207"/>
        <v xml:space="preserve"> </v>
      </c>
      <c r="CH62" s="176">
        <f t="shared" si="70"/>
        <v>0</v>
      </c>
      <c r="CI62" s="177" t="str">
        <f t="shared" si="71"/>
        <v xml:space="preserve"> </v>
      </c>
      <c r="CK62" s="173">
        <v>14</v>
      </c>
      <c r="CL62" s="231">
        <v>14</v>
      </c>
      <c r="CM62" s="174" t="str">
        <f>IF(CO62=0," ",VLOOKUP(CO62,PROTOKOL!$A:$F,6,FALSE))</f>
        <v>WNZL. YERD.KLZ. TAŞLAMA</v>
      </c>
      <c r="CN62" s="43">
        <v>190</v>
      </c>
      <c r="CO62" s="43">
        <v>2</v>
      </c>
      <c r="CP62" s="43">
        <v>7.5</v>
      </c>
      <c r="CQ62" s="42">
        <f>IF(CO62=0," ",(VLOOKUP(CO62,PROTOKOL!$A$1:$E$29,2,FALSE))*CP62)</f>
        <v>124.00000000000001</v>
      </c>
      <c r="CR62" s="175">
        <f t="shared" si="8"/>
        <v>65.999999999999986</v>
      </c>
      <c r="CS62" s="212">
        <f>IF(CO62=0," ",VLOOKUP(CO62,PROTOKOL!$A:$E,5,FALSE))</f>
        <v>0.54481884469696984</v>
      </c>
      <c r="CT62" s="176" t="s">
        <v>142</v>
      </c>
      <c r="CU62" s="177">
        <f t="shared" si="171"/>
        <v>35.958043750000002</v>
      </c>
      <c r="CV62" s="217" t="str">
        <f>IF(CX62=0," ",VLOOKUP(CX62,PROTOKOL!$A:$F,6,FALSE))</f>
        <v xml:space="preserve"> </v>
      </c>
      <c r="CW62" s="43"/>
      <c r="CX62" s="43"/>
      <c r="CY62" s="43"/>
      <c r="CZ62" s="91" t="str">
        <f>IF(CX62=0," ",(VLOOKUP(CX62,PROTOKOL!$A$1:$E$29,2,FALSE))*CY62)</f>
        <v xml:space="preserve"> </v>
      </c>
      <c r="DA62" s="175" t="str">
        <f t="shared" si="9"/>
        <v xml:space="preserve"> </v>
      </c>
      <c r="DB62" s="176" t="str">
        <f>IF(CX62=0," ",VLOOKUP(CX62,PROTOKOL!$A:$E,5,FALSE))</f>
        <v xml:space="preserve"> </v>
      </c>
      <c r="DC62" s="212" t="str">
        <f t="shared" si="182"/>
        <v xml:space="preserve"> </v>
      </c>
      <c r="DD62" s="176">
        <f t="shared" si="73"/>
        <v>0</v>
      </c>
      <c r="DE62" s="177" t="str">
        <f t="shared" si="74"/>
        <v xml:space="preserve"> </v>
      </c>
      <c r="DG62" s="173">
        <v>14</v>
      </c>
      <c r="DH62" s="231">
        <v>14</v>
      </c>
      <c r="DI62" s="174" t="str">
        <f>IF(DK62=0," ",VLOOKUP(DK62,PROTOKOL!$A:$F,6,FALSE))</f>
        <v>FORKLİFT OPERATÖRÜ</v>
      </c>
      <c r="DJ62" s="43">
        <v>1</v>
      </c>
      <c r="DK62" s="43">
        <v>14</v>
      </c>
      <c r="DL62" s="43">
        <v>7.5</v>
      </c>
      <c r="DM62" s="42">
        <f>IF(DK62=0," ",(VLOOKUP(DK62,PROTOKOL!$A$1:$E$29,2,FALSE))*DL62)</f>
        <v>0</v>
      </c>
      <c r="DN62" s="175">
        <f t="shared" si="10"/>
        <v>1</v>
      </c>
      <c r="DO62" s="212">
        <f>IF(DK62=0," ",VLOOKUP(DK62,PROTOKOL!$A:$E,5,FALSE))</f>
        <v>7.5</v>
      </c>
      <c r="DP62" s="176" t="s">
        <v>142</v>
      </c>
      <c r="DQ62" s="177">
        <f>IF(DK62=0," ",(DO62*DN62))/7.5*7.5</f>
        <v>7.5</v>
      </c>
      <c r="DR62" s="217" t="str">
        <f>IF(DT62=0," ",VLOOKUP(DT62,PROTOKOL!$A:$F,6,FALSE))</f>
        <v>ÜRÜN KONTROL</v>
      </c>
      <c r="DS62" s="43">
        <v>1</v>
      </c>
      <c r="DT62" s="43">
        <v>20</v>
      </c>
      <c r="DU62" s="43">
        <v>2.5</v>
      </c>
      <c r="DV62" s="91">
        <f>IF(DT62=0," ",(VLOOKUP(DT62,PROTOKOL!$A$1:$E$29,2,FALSE))*DU62)</f>
        <v>0</v>
      </c>
      <c r="DW62" s="175">
        <f t="shared" si="11"/>
        <v>1</v>
      </c>
      <c r="DX62" s="176" t="e">
        <f>IF(DT62=0," ",VLOOKUP(DT62,PROTOKOL!$A:$E,5,FALSE))</f>
        <v>#DIV/0!</v>
      </c>
      <c r="DY62" s="212" t="e">
        <f>IF(DT62=0," ",(DW62*DX62))/7.5*2.5</f>
        <v>#DIV/0!</v>
      </c>
      <c r="DZ62" s="176">
        <f t="shared" si="77"/>
        <v>5</v>
      </c>
      <c r="EA62" s="177" t="e">
        <f t="shared" si="78"/>
        <v>#DIV/0!</v>
      </c>
      <c r="EC62" s="173">
        <v>14</v>
      </c>
      <c r="ED62" s="231">
        <v>14</v>
      </c>
      <c r="EE62" s="174" t="str">
        <f>IF(EG62=0," ",VLOOKUP(EG62,PROTOKOL!$A:$F,6,FALSE))</f>
        <v>FORKLİFT OPERATÖRÜ</v>
      </c>
      <c r="EF62" s="43">
        <v>1</v>
      </c>
      <c r="EG62" s="43">
        <v>14</v>
      </c>
      <c r="EH62" s="43">
        <v>7.5</v>
      </c>
      <c r="EI62" s="42">
        <f>IF(EG62=0," ",(VLOOKUP(EG62,PROTOKOL!$A$1:$E$29,2,FALSE))*EH62)</f>
        <v>0</v>
      </c>
      <c r="EJ62" s="175">
        <f t="shared" si="12"/>
        <v>1</v>
      </c>
      <c r="EK62" s="212">
        <f>IF(EG62=0," ",VLOOKUP(EG62,PROTOKOL!$A:$E,5,FALSE))</f>
        <v>7.5</v>
      </c>
      <c r="EL62" s="176" t="s">
        <v>142</v>
      </c>
      <c r="EM62" s="177">
        <f>IF(EG62=0," ",(EK62*EJ62))/7.5*7.5</f>
        <v>7.5</v>
      </c>
      <c r="EN62" s="217" t="str">
        <f>IF(EP62=0," ",VLOOKUP(EP62,PROTOKOL!$A:$F,6,FALSE))</f>
        <v xml:space="preserve"> </v>
      </c>
      <c r="EO62" s="43"/>
      <c r="EP62" s="43"/>
      <c r="EQ62" s="43"/>
      <c r="ER62" s="91" t="str">
        <f>IF(EP62=0," ",(VLOOKUP(EP62,PROTOKOL!$A$1:$E$29,2,FALSE))*EQ62)</f>
        <v xml:space="preserve"> </v>
      </c>
      <c r="ES62" s="175" t="str">
        <f t="shared" si="13"/>
        <v xml:space="preserve"> </v>
      </c>
      <c r="ET62" s="176" t="str">
        <f>IF(EP62=0," ",VLOOKUP(EP62,PROTOKOL!$A:$E,5,FALSE))</f>
        <v xml:space="preserve"> </v>
      </c>
      <c r="EU62" s="212" t="str">
        <f t="shared" si="184"/>
        <v xml:space="preserve"> </v>
      </c>
      <c r="EV62" s="176">
        <f t="shared" si="81"/>
        <v>0</v>
      </c>
      <c r="EW62" s="177" t="str">
        <f t="shared" si="82"/>
        <v xml:space="preserve"> </v>
      </c>
      <c r="EY62" s="173">
        <v>14</v>
      </c>
      <c r="EZ62" s="231">
        <v>14</v>
      </c>
      <c r="FA62" s="174" t="str">
        <f>IF(FC62=0," ",VLOOKUP(FC62,PROTOKOL!$A:$F,6,FALSE))</f>
        <v>PERDE KESME SULU SİST.</v>
      </c>
      <c r="FB62" s="43">
        <v>151</v>
      </c>
      <c r="FC62" s="43">
        <v>8</v>
      </c>
      <c r="FD62" s="43">
        <v>7.5</v>
      </c>
      <c r="FE62" s="42">
        <f>IF(FC62=0," ",(VLOOKUP(FC62,PROTOKOL!$A$1:$E$29,2,FALSE))*FD62)</f>
        <v>98</v>
      </c>
      <c r="FF62" s="175">
        <f t="shared" si="14"/>
        <v>53</v>
      </c>
      <c r="FG62" s="212">
        <f>IF(FC62=0," ",VLOOKUP(FC62,PROTOKOL!$A:$E,5,FALSE))</f>
        <v>0.69150084134615386</v>
      </c>
      <c r="FH62" s="176" t="s">
        <v>142</v>
      </c>
      <c r="FI62" s="177">
        <f t="shared" si="83"/>
        <v>36.649544591346157</v>
      </c>
      <c r="FJ62" s="217" t="str">
        <f>IF(FL62=0," ",VLOOKUP(FL62,PROTOKOL!$A:$F,6,FALSE))</f>
        <v xml:space="preserve"> </v>
      </c>
      <c r="FK62" s="43"/>
      <c r="FL62" s="43"/>
      <c r="FM62" s="43"/>
      <c r="FN62" s="91" t="str">
        <f>IF(FL62=0," ",(VLOOKUP(FL62,PROTOKOL!$A$1:$E$29,2,FALSE))*FM62)</f>
        <v xml:space="preserve"> </v>
      </c>
      <c r="FO62" s="175" t="str">
        <f t="shared" si="15"/>
        <v xml:space="preserve"> </v>
      </c>
      <c r="FP62" s="176" t="str">
        <f>IF(FL62=0," ",VLOOKUP(FL62,PROTOKOL!$A:$E,5,FALSE))</f>
        <v xml:space="preserve"> </v>
      </c>
      <c r="FQ62" s="212" t="str">
        <f t="shared" si="185"/>
        <v xml:space="preserve"> </v>
      </c>
      <c r="FR62" s="176">
        <f t="shared" si="85"/>
        <v>0</v>
      </c>
      <c r="FS62" s="177" t="str">
        <f t="shared" si="86"/>
        <v xml:space="preserve"> </v>
      </c>
      <c r="FU62" s="173">
        <v>14</v>
      </c>
      <c r="FV62" s="231">
        <v>14</v>
      </c>
      <c r="FW62" s="174" t="str">
        <f>IF(FY62=0," ",VLOOKUP(FY62,PROTOKOL!$A:$F,6,FALSE))</f>
        <v>PERDE KESME SULU SİST.</v>
      </c>
      <c r="FX62" s="43">
        <v>151</v>
      </c>
      <c r="FY62" s="43">
        <v>8</v>
      </c>
      <c r="FZ62" s="43">
        <v>7.5</v>
      </c>
      <c r="GA62" s="42">
        <f>IF(FY62=0," ",(VLOOKUP(FY62,PROTOKOL!$A$1:$E$29,2,FALSE))*FZ62)</f>
        <v>98</v>
      </c>
      <c r="GB62" s="175">
        <f t="shared" si="16"/>
        <v>53</v>
      </c>
      <c r="GC62" s="212">
        <f>IF(FY62=0," ",VLOOKUP(FY62,PROTOKOL!$A:$E,5,FALSE))</f>
        <v>0.69150084134615386</v>
      </c>
      <c r="GD62" s="176" t="s">
        <v>142</v>
      </c>
      <c r="GE62" s="177">
        <f t="shared" si="87"/>
        <v>36.649544591346157</v>
      </c>
      <c r="GF62" s="217" t="str">
        <f>IF(GH62=0," ",VLOOKUP(GH62,PROTOKOL!$A:$F,6,FALSE))</f>
        <v xml:space="preserve"> </v>
      </c>
      <c r="GG62" s="43"/>
      <c r="GH62" s="43"/>
      <c r="GI62" s="43"/>
      <c r="GJ62" s="91" t="str">
        <f>IF(GH62=0," ",(VLOOKUP(GH62,PROTOKOL!$A$1:$E$29,2,FALSE))*GI62)</f>
        <v xml:space="preserve"> </v>
      </c>
      <c r="GK62" s="175" t="str">
        <f t="shared" si="17"/>
        <v xml:space="preserve"> </v>
      </c>
      <c r="GL62" s="176" t="str">
        <f>IF(GH62=0," ",VLOOKUP(GH62,PROTOKOL!$A:$E,5,FALSE))</f>
        <v xml:space="preserve"> </v>
      </c>
      <c r="GM62" s="212" t="str">
        <f t="shared" si="186"/>
        <v xml:space="preserve"> </v>
      </c>
      <c r="GN62" s="176">
        <f t="shared" si="89"/>
        <v>0</v>
      </c>
      <c r="GO62" s="177" t="str">
        <f t="shared" si="90"/>
        <v xml:space="preserve"> </v>
      </c>
      <c r="GQ62" s="173">
        <v>14</v>
      </c>
      <c r="GR62" s="231">
        <v>14</v>
      </c>
      <c r="GS62" s="174" t="str">
        <f>IF(GU62=0," ",VLOOKUP(GU62,PROTOKOL!$A:$F,6,FALSE))</f>
        <v>VAKUM TEST</v>
      </c>
      <c r="GT62" s="43">
        <v>231</v>
      </c>
      <c r="GU62" s="43">
        <v>4</v>
      </c>
      <c r="GV62" s="43">
        <v>7.5</v>
      </c>
      <c r="GW62" s="42">
        <f>IF(GU62=0," ",(VLOOKUP(GU62,PROTOKOL!$A$1:$E$29,2,FALSE))*GV62)</f>
        <v>150</v>
      </c>
      <c r="GX62" s="175">
        <f t="shared" si="18"/>
        <v>81</v>
      </c>
      <c r="GY62" s="212">
        <f>IF(GU62=0," ",VLOOKUP(GU62,PROTOKOL!$A:$E,5,FALSE))</f>
        <v>0.44947554687499996</v>
      </c>
      <c r="GZ62" s="176" t="s">
        <v>142</v>
      </c>
      <c r="HA62" s="177">
        <f t="shared" si="91"/>
        <v>36.407519296874995</v>
      </c>
      <c r="HB62" s="217" t="str">
        <f>IF(HD62=0," ",VLOOKUP(HD62,PROTOKOL!$A:$F,6,FALSE))</f>
        <v xml:space="preserve"> </v>
      </c>
      <c r="HC62" s="43"/>
      <c r="HD62" s="43"/>
      <c r="HE62" s="43"/>
      <c r="HF62" s="91" t="str">
        <f>IF(HD62=0," ",(VLOOKUP(HD62,PROTOKOL!$A$1:$E$29,2,FALSE))*HE62)</f>
        <v xml:space="preserve"> </v>
      </c>
      <c r="HG62" s="175" t="str">
        <f t="shared" si="19"/>
        <v xml:space="preserve"> </v>
      </c>
      <c r="HH62" s="176" t="str">
        <f>IF(HD62=0," ",VLOOKUP(HD62,PROTOKOL!$A:$E,5,FALSE))</f>
        <v xml:space="preserve"> </v>
      </c>
      <c r="HI62" s="212" t="str">
        <f t="shared" si="187"/>
        <v xml:space="preserve"> </v>
      </c>
      <c r="HJ62" s="176">
        <f t="shared" si="92"/>
        <v>0</v>
      </c>
      <c r="HK62" s="177" t="str">
        <f t="shared" si="93"/>
        <v xml:space="preserve"> </v>
      </c>
      <c r="HM62" s="173">
        <v>14</v>
      </c>
      <c r="HN62" s="231">
        <v>14</v>
      </c>
      <c r="HO62" s="174" t="str">
        <f>IF(HQ62=0," ",VLOOKUP(HQ62,PROTOKOL!$A:$F,6,FALSE))</f>
        <v>PANTOGRAF KLOZET  PİSUAR  TAŞLAMA</v>
      </c>
      <c r="HP62" s="43">
        <v>105</v>
      </c>
      <c r="HQ62" s="43">
        <v>10</v>
      </c>
      <c r="HR62" s="43">
        <v>7.5</v>
      </c>
      <c r="HS62" s="42">
        <f>IF(HQ62=0," ",(VLOOKUP(HQ62,PROTOKOL!$A$1:$E$29,2,FALSE))*HR62)</f>
        <v>65</v>
      </c>
      <c r="HT62" s="175">
        <f t="shared" si="20"/>
        <v>40</v>
      </c>
      <c r="HU62" s="212">
        <f>IF(HQ62=0," ",VLOOKUP(HQ62,PROTOKOL!$A:$E,5,FALSE))</f>
        <v>1.0273726785714283</v>
      </c>
      <c r="HV62" s="176" t="s">
        <v>142</v>
      </c>
      <c r="HW62" s="177">
        <f t="shared" si="94"/>
        <v>41.094907142857132</v>
      </c>
      <c r="HX62" s="217" t="str">
        <f>IF(HZ62=0," ",VLOOKUP(HZ62,PROTOKOL!$A:$F,6,FALSE))</f>
        <v xml:space="preserve"> </v>
      </c>
      <c r="HY62" s="43"/>
      <c r="HZ62" s="43"/>
      <c r="IA62" s="43"/>
      <c r="IB62" s="91" t="str">
        <f>IF(HZ62=0," ",(VLOOKUP(HZ62,PROTOKOL!$A$1:$E$29,2,FALSE))*IA62)</f>
        <v xml:space="preserve"> </v>
      </c>
      <c r="IC62" s="175" t="str">
        <f t="shared" si="21"/>
        <v xml:space="preserve"> </v>
      </c>
      <c r="ID62" s="176" t="str">
        <f>IF(HZ62=0," ",VLOOKUP(HZ62,PROTOKOL!$A:$E,5,FALSE))</f>
        <v xml:space="preserve"> </v>
      </c>
      <c r="IE62" s="212" t="str">
        <f t="shared" si="208"/>
        <v xml:space="preserve"> </v>
      </c>
      <c r="IF62" s="176">
        <f t="shared" si="96"/>
        <v>0</v>
      </c>
      <c r="IG62" s="177" t="str">
        <f t="shared" si="97"/>
        <v xml:space="preserve"> </v>
      </c>
      <c r="II62" s="173">
        <v>14</v>
      </c>
      <c r="IJ62" s="231">
        <v>14</v>
      </c>
      <c r="IK62" s="174" t="str">
        <f>IF(IM62=0," ",VLOOKUP(IM62,PROTOKOL!$A:$F,6,FALSE))</f>
        <v>VAKUM TEST</v>
      </c>
      <c r="IL62" s="43">
        <v>230</v>
      </c>
      <c r="IM62" s="43">
        <v>4</v>
      </c>
      <c r="IN62" s="43">
        <v>7.5</v>
      </c>
      <c r="IO62" s="42">
        <f>IF(IM62=0," ",(VLOOKUP(IM62,PROTOKOL!$A$1:$E$29,2,FALSE))*IN62)</f>
        <v>150</v>
      </c>
      <c r="IP62" s="175">
        <f t="shared" si="22"/>
        <v>80</v>
      </c>
      <c r="IQ62" s="212">
        <f>IF(IM62=0," ",VLOOKUP(IM62,PROTOKOL!$A:$E,5,FALSE))</f>
        <v>0.44947554687499996</v>
      </c>
      <c r="IR62" s="176" t="s">
        <v>142</v>
      </c>
      <c r="IS62" s="177">
        <f t="shared" si="98"/>
        <v>35.958043749999995</v>
      </c>
      <c r="IT62" s="217" t="str">
        <f>IF(IV62=0," ",VLOOKUP(IV62,PROTOKOL!$A:$F,6,FALSE))</f>
        <v xml:space="preserve"> </v>
      </c>
      <c r="IU62" s="43"/>
      <c r="IV62" s="43"/>
      <c r="IW62" s="43"/>
      <c r="IX62" s="91" t="str">
        <f>IF(IV62=0," ",(VLOOKUP(IV62,PROTOKOL!$A$1:$E$29,2,FALSE))*IW62)</f>
        <v xml:space="preserve"> </v>
      </c>
      <c r="IY62" s="175" t="str">
        <f t="shared" si="23"/>
        <v xml:space="preserve"> </v>
      </c>
      <c r="IZ62" s="176" t="str">
        <f>IF(IV62=0," ",VLOOKUP(IV62,PROTOKOL!$A:$E,5,FALSE))</f>
        <v xml:space="preserve"> </v>
      </c>
      <c r="JA62" s="212" t="str">
        <f t="shared" si="188"/>
        <v xml:space="preserve"> </v>
      </c>
      <c r="JB62" s="176">
        <f t="shared" si="100"/>
        <v>0</v>
      </c>
      <c r="JC62" s="177" t="str">
        <f t="shared" si="101"/>
        <v xml:space="preserve"> </v>
      </c>
      <c r="JE62" s="173">
        <v>14</v>
      </c>
      <c r="JF62" s="231">
        <v>14</v>
      </c>
      <c r="JG62" s="174" t="str">
        <f>IF(JI62=0," ",VLOOKUP(JI62,PROTOKOL!$A:$F,6,FALSE))</f>
        <v>WNZL. LAV. VE DUV. ASMA KLZ</v>
      </c>
      <c r="JH62" s="43">
        <v>222</v>
      </c>
      <c r="JI62" s="43">
        <v>1</v>
      </c>
      <c r="JJ62" s="43">
        <v>7.5</v>
      </c>
      <c r="JK62" s="42">
        <f>IF(JI62=0," ",(VLOOKUP(JI62,PROTOKOL!$A$1:$E$29,2,FALSE))*JJ62)</f>
        <v>144</v>
      </c>
      <c r="JL62" s="175">
        <f t="shared" si="24"/>
        <v>78</v>
      </c>
      <c r="JM62" s="212">
        <f>IF(JI62=0," ",VLOOKUP(JI62,PROTOKOL!$A:$E,5,FALSE))</f>
        <v>0.4731321546052632</v>
      </c>
      <c r="JN62" s="176" t="s">
        <v>142</v>
      </c>
      <c r="JO62" s="177">
        <f t="shared" si="102"/>
        <v>36.904308059210528</v>
      </c>
      <c r="JP62" s="217" t="str">
        <f>IF(JR62=0," ",VLOOKUP(JR62,PROTOKOL!$A:$F,6,FALSE))</f>
        <v xml:space="preserve"> </v>
      </c>
      <c r="JQ62" s="43"/>
      <c r="JR62" s="43"/>
      <c r="JS62" s="43"/>
      <c r="JT62" s="91" t="str">
        <f>IF(JR62=0," ",(VLOOKUP(JR62,PROTOKOL!$A$1:$E$29,2,FALSE))*JS62)</f>
        <v xml:space="preserve"> </v>
      </c>
      <c r="JU62" s="175" t="str">
        <f t="shared" si="25"/>
        <v xml:space="preserve"> </v>
      </c>
      <c r="JV62" s="176" t="str">
        <f>IF(JR62=0," ",VLOOKUP(JR62,PROTOKOL!$A:$E,5,FALSE))</f>
        <v xml:space="preserve"> </v>
      </c>
      <c r="JW62" s="212" t="str">
        <f t="shared" si="189"/>
        <v xml:space="preserve"> </v>
      </c>
      <c r="JX62" s="176">
        <f t="shared" si="104"/>
        <v>0</v>
      </c>
      <c r="JY62" s="177" t="str">
        <f t="shared" si="105"/>
        <v xml:space="preserve"> </v>
      </c>
      <c r="KA62" s="173">
        <v>14</v>
      </c>
      <c r="KB62" s="231">
        <v>14</v>
      </c>
      <c r="KC62" s="174" t="str">
        <f>IF(KE62=0," ",VLOOKUP(KE62,PROTOKOL!$A:$F,6,FALSE))</f>
        <v>VAKUM TEST</v>
      </c>
      <c r="KD62" s="43">
        <v>230</v>
      </c>
      <c r="KE62" s="43">
        <v>4</v>
      </c>
      <c r="KF62" s="43">
        <v>7.5</v>
      </c>
      <c r="KG62" s="42">
        <f>IF(KE62=0," ",(VLOOKUP(KE62,PROTOKOL!$A$1:$E$29,2,FALSE))*KF62)</f>
        <v>150</v>
      </c>
      <c r="KH62" s="175">
        <f t="shared" si="26"/>
        <v>80</v>
      </c>
      <c r="KI62" s="212">
        <f>IF(KE62=0," ",VLOOKUP(KE62,PROTOKOL!$A:$E,5,FALSE))</f>
        <v>0.44947554687499996</v>
      </c>
      <c r="KJ62" s="176" t="s">
        <v>142</v>
      </c>
      <c r="KK62" s="177">
        <f t="shared" si="173"/>
        <v>35.958043749999995</v>
      </c>
      <c r="KL62" s="217" t="str">
        <f>IF(KN62=0," ",VLOOKUP(KN62,PROTOKOL!$A:$F,6,FALSE))</f>
        <v xml:space="preserve"> </v>
      </c>
      <c r="KM62" s="43"/>
      <c r="KN62" s="43"/>
      <c r="KO62" s="43"/>
      <c r="KP62" s="91" t="str">
        <f>IF(KN62=0," ",(VLOOKUP(KN62,PROTOKOL!$A$1:$E$29,2,FALSE))*KO62)</f>
        <v xml:space="preserve"> </v>
      </c>
      <c r="KQ62" s="175" t="str">
        <f t="shared" si="27"/>
        <v xml:space="preserve"> </v>
      </c>
      <c r="KR62" s="176" t="str">
        <f>IF(KN62=0," ",VLOOKUP(KN62,PROTOKOL!$A:$E,5,FALSE))</f>
        <v xml:space="preserve"> </v>
      </c>
      <c r="KS62" s="212" t="str">
        <f t="shared" si="190"/>
        <v xml:space="preserve"> </v>
      </c>
      <c r="KT62" s="176">
        <f t="shared" si="106"/>
        <v>0</v>
      </c>
      <c r="KU62" s="177" t="str">
        <f t="shared" si="107"/>
        <v xml:space="preserve"> </v>
      </c>
      <c r="KW62" s="173">
        <v>14</v>
      </c>
      <c r="KX62" s="231">
        <v>14</v>
      </c>
      <c r="KY62" s="174" t="str">
        <f>IF(LA62=0," ",VLOOKUP(LA62,PROTOKOL!$A:$F,6,FALSE))</f>
        <v>SIZDIRMAZLIK TAMİR</v>
      </c>
      <c r="KZ62" s="43">
        <v>130</v>
      </c>
      <c r="LA62" s="43">
        <v>12</v>
      </c>
      <c r="LB62" s="43">
        <v>7.5</v>
      </c>
      <c r="LC62" s="42">
        <f>IF(LA62=0," ",(VLOOKUP(LA62,PROTOKOL!$A$1:$E$29,2,FALSE))*LB62)</f>
        <v>78</v>
      </c>
      <c r="LD62" s="175">
        <f t="shared" si="28"/>
        <v>52</v>
      </c>
      <c r="LE62" s="212">
        <f>IF(LA62=0," ",VLOOKUP(LA62,PROTOKOL!$A:$E,5,FALSE))</f>
        <v>0.8561438988095238</v>
      </c>
      <c r="LF62" s="176" t="s">
        <v>142</v>
      </c>
      <c r="LG62" s="177">
        <f t="shared" si="108"/>
        <v>44.519482738095235</v>
      </c>
      <c r="LH62" s="217" t="str">
        <f>IF(LJ62=0," ",VLOOKUP(LJ62,PROTOKOL!$A:$F,6,FALSE))</f>
        <v xml:space="preserve"> </v>
      </c>
      <c r="LI62" s="43"/>
      <c r="LJ62" s="43"/>
      <c r="LK62" s="43"/>
      <c r="LL62" s="91" t="str">
        <f>IF(LJ62=0," ",(VLOOKUP(LJ62,PROTOKOL!$A$1:$E$29,2,FALSE))*LK62)</f>
        <v xml:space="preserve"> </v>
      </c>
      <c r="LM62" s="175" t="str">
        <f t="shared" si="29"/>
        <v xml:space="preserve"> </v>
      </c>
      <c r="LN62" s="176" t="str">
        <f>IF(LJ62=0," ",VLOOKUP(LJ62,PROTOKOL!$A:$E,5,FALSE))</f>
        <v xml:space="preserve"> </v>
      </c>
      <c r="LO62" s="212" t="str">
        <f t="shared" si="191"/>
        <v xml:space="preserve"> </v>
      </c>
      <c r="LP62" s="176">
        <f t="shared" si="110"/>
        <v>0</v>
      </c>
      <c r="LQ62" s="177" t="str">
        <f t="shared" si="111"/>
        <v xml:space="preserve"> </v>
      </c>
      <c r="LS62" s="173">
        <v>14</v>
      </c>
      <c r="LT62" s="231">
        <v>14</v>
      </c>
      <c r="LU62" s="174" t="str">
        <f>IF(LW62=0," ",VLOOKUP(LW62,PROTOKOL!$A:$F,6,FALSE))</f>
        <v>VİTRA CLEAN</v>
      </c>
      <c r="LV62" s="43">
        <v>90</v>
      </c>
      <c r="LW62" s="43">
        <v>13</v>
      </c>
      <c r="LX62" s="43">
        <v>7.5</v>
      </c>
      <c r="LY62" s="42">
        <f>IF(LW62=0," ",(VLOOKUP(LW62,PROTOKOL!$A$1:$E$29,2,FALSE))*LX62)</f>
        <v>59</v>
      </c>
      <c r="LZ62" s="175">
        <f t="shared" si="30"/>
        <v>31</v>
      </c>
      <c r="MA62" s="212">
        <f>IF(LW62=0," ",VLOOKUP(LW62,PROTOKOL!$A:$E,5,FALSE))</f>
        <v>1.1599368951612903</v>
      </c>
      <c r="MB62" s="176" t="s">
        <v>142</v>
      </c>
      <c r="MC62" s="177">
        <f t="shared" si="175"/>
        <v>35.958043750000002</v>
      </c>
      <c r="MD62" s="217" t="str">
        <f>IF(MF62=0," ",VLOOKUP(MF62,PROTOKOL!$A:$F,6,FALSE))</f>
        <v xml:space="preserve"> </v>
      </c>
      <c r="ME62" s="43"/>
      <c r="MF62" s="43"/>
      <c r="MG62" s="43"/>
      <c r="MH62" s="91" t="str">
        <f>IF(MF62=0," ",(VLOOKUP(MF62,PROTOKOL!$A$1:$E$29,2,FALSE))*MG62)</f>
        <v xml:space="preserve"> </v>
      </c>
      <c r="MI62" s="175" t="str">
        <f t="shared" si="31"/>
        <v xml:space="preserve"> </v>
      </c>
      <c r="MJ62" s="176" t="str">
        <f>IF(MF62=0," ",VLOOKUP(MF62,PROTOKOL!$A:$E,5,FALSE))</f>
        <v xml:space="preserve"> </v>
      </c>
      <c r="MK62" s="212" t="str">
        <f t="shared" si="192"/>
        <v xml:space="preserve"> </v>
      </c>
      <c r="ML62" s="176">
        <f t="shared" si="113"/>
        <v>0</v>
      </c>
      <c r="MM62" s="177" t="str">
        <f t="shared" si="114"/>
        <v xml:space="preserve"> </v>
      </c>
      <c r="MO62" s="173">
        <v>14</v>
      </c>
      <c r="MP62" s="231">
        <v>14</v>
      </c>
      <c r="MQ62" s="174" t="str">
        <f>IF(MS62=0," ",VLOOKUP(MS62,PROTOKOL!$A:$F,6,FALSE))</f>
        <v>TAH.BORU MONTAJ</v>
      </c>
      <c r="MR62" s="43">
        <v>60</v>
      </c>
      <c r="MS62" s="43">
        <v>3</v>
      </c>
      <c r="MT62" s="43">
        <v>5</v>
      </c>
      <c r="MU62" s="42">
        <f>IF(MS62=0," ",(VLOOKUP(MS62,PROTOKOL!$A$1:$E$29,2,FALSE))*MT62)</f>
        <v>65.333333333333329</v>
      </c>
      <c r="MV62" s="175">
        <f t="shared" si="32"/>
        <v>-5.3333333333333286</v>
      </c>
      <c r="MW62" s="212">
        <f>IF(MS62=0," ",VLOOKUP(MS62,PROTOKOL!$A:$E,5,FALSE))</f>
        <v>0.69150084134615386</v>
      </c>
      <c r="MX62" s="176" t="s">
        <v>142</v>
      </c>
      <c r="MY62" s="177">
        <f t="shared" si="115"/>
        <v>-3.6880044871794841</v>
      </c>
      <c r="MZ62" s="217" t="str">
        <f>IF(NB62=0," ",VLOOKUP(NB62,PROTOKOL!$A:$F,6,FALSE))</f>
        <v xml:space="preserve"> </v>
      </c>
      <c r="NA62" s="43"/>
      <c r="NB62" s="43"/>
      <c r="NC62" s="43"/>
      <c r="ND62" s="91" t="str">
        <f>IF(NB62=0," ",(VLOOKUP(NB62,PROTOKOL!$A$1:$E$29,2,FALSE))*NC62)</f>
        <v xml:space="preserve"> </v>
      </c>
      <c r="NE62" s="175" t="str">
        <f t="shared" si="33"/>
        <v xml:space="preserve"> </v>
      </c>
      <c r="NF62" s="176" t="str">
        <f>IF(NB62=0," ",VLOOKUP(NB62,PROTOKOL!$A:$E,5,FALSE))</f>
        <v xml:space="preserve"> </v>
      </c>
      <c r="NG62" s="212" t="str">
        <f t="shared" si="193"/>
        <v xml:space="preserve"> </v>
      </c>
      <c r="NH62" s="176">
        <f t="shared" si="117"/>
        <v>0</v>
      </c>
      <c r="NI62" s="177" t="str">
        <f t="shared" si="118"/>
        <v xml:space="preserve"> </v>
      </c>
      <c r="NK62" s="173">
        <v>14</v>
      </c>
      <c r="NL62" s="231">
        <v>14</v>
      </c>
      <c r="NM62" s="174" t="str">
        <f>IF(NO62=0," ",VLOOKUP(NO62,PROTOKOL!$A:$F,6,FALSE))</f>
        <v>PERDE KESME SULU SİST.</v>
      </c>
      <c r="NN62" s="43">
        <v>171</v>
      </c>
      <c r="NO62" s="43">
        <v>8</v>
      </c>
      <c r="NP62" s="43">
        <v>7.5</v>
      </c>
      <c r="NQ62" s="42">
        <f>IF(NO62=0," ",(VLOOKUP(NO62,PROTOKOL!$A$1:$E$29,2,FALSE))*NP62)</f>
        <v>98</v>
      </c>
      <c r="NR62" s="175">
        <f t="shared" si="34"/>
        <v>73</v>
      </c>
      <c r="NS62" s="212">
        <f>IF(NO62=0," ",VLOOKUP(NO62,PROTOKOL!$A:$E,5,FALSE))</f>
        <v>0.69150084134615386</v>
      </c>
      <c r="NT62" s="176" t="s">
        <v>142</v>
      </c>
      <c r="NU62" s="177">
        <f t="shared" si="119"/>
        <v>50.479561418269235</v>
      </c>
      <c r="NV62" s="217" t="str">
        <f>IF(NX62=0," ",VLOOKUP(NX62,PROTOKOL!$A:$F,6,FALSE))</f>
        <v>ÜRÜN KONTROL</v>
      </c>
      <c r="NW62" s="43">
        <v>1</v>
      </c>
      <c r="NX62" s="43">
        <v>20</v>
      </c>
      <c r="NY62" s="43">
        <v>2.5</v>
      </c>
      <c r="NZ62" s="91">
        <f>IF(NX62=0," ",(VLOOKUP(NX62,PROTOKOL!$A$1:$E$29,2,FALSE))*NY62)</f>
        <v>0</v>
      </c>
      <c r="OA62" s="175">
        <f t="shared" si="35"/>
        <v>1</v>
      </c>
      <c r="OB62" s="176" t="e">
        <f>IF(NX62=0," ",VLOOKUP(NX62,PROTOKOL!$A:$E,5,FALSE))</f>
        <v>#DIV/0!</v>
      </c>
      <c r="OC62" s="212" t="e">
        <f>IF(NX62=0," ",(OA62*OB62))/7.5*2.5</f>
        <v>#DIV/0!</v>
      </c>
      <c r="OD62" s="176">
        <f t="shared" si="120"/>
        <v>5</v>
      </c>
      <c r="OE62" s="177" t="e">
        <f t="shared" si="121"/>
        <v>#DIV/0!</v>
      </c>
      <c r="OG62" s="173">
        <v>14</v>
      </c>
      <c r="OH62" s="231">
        <v>14</v>
      </c>
      <c r="OI62" s="174" t="str">
        <f>IF(OK62=0," ",VLOOKUP(OK62,PROTOKOL!$A:$F,6,FALSE))</f>
        <v>VAKUM TEST</v>
      </c>
      <c r="OJ62" s="43">
        <v>75</v>
      </c>
      <c r="OK62" s="43">
        <v>4</v>
      </c>
      <c r="OL62" s="43">
        <v>2.5</v>
      </c>
      <c r="OM62" s="42">
        <f>IF(OK62=0," ",(VLOOKUP(OK62,PROTOKOL!$A$1:$E$29,2,FALSE))*OL62)</f>
        <v>50</v>
      </c>
      <c r="ON62" s="175">
        <f t="shared" si="36"/>
        <v>25</v>
      </c>
      <c r="OO62" s="212">
        <f>IF(OK62=0," ",VLOOKUP(OK62,PROTOKOL!$A:$E,5,FALSE))</f>
        <v>0.44947554687499996</v>
      </c>
      <c r="OP62" s="176" t="s">
        <v>142</v>
      </c>
      <c r="OQ62" s="177">
        <f t="shared" si="177"/>
        <v>11.236888671874999</v>
      </c>
      <c r="OR62" s="217" t="str">
        <f>IF(OT62=0," ",VLOOKUP(OT62,PROTOKOL!$A:$F,6,FALSE))</f>
        <v xml:space="preserve"> </v>
      </c>
      <c r="OS62" s="43"/>
      <c r="OT62" s="43"/>
      <c r="OU62" s="43"/>
      <c r="OV62" s="91" t="str">
        <f>IF(OT62=0," ",(VLOOKUP(OT62,PROTOKOL!$A$1:$E$29,2,FALSE))*OU62)</f>
        <v xml:space="preserve"> </v>
      </c>
      <c r="OW62" s="175" t="str">
        <f t="shared" si="37"/>
        <v xml:space="preserve"> </v>
      </c>
      <c r="OX62" s="176" t="str">
        <f>IF(OT62=0," ",VLOOKUP(OT62,PROTOKOL!$A:$E,5,FALSE))</f>
        <v xml:space="preserve"> </v>
      </c>
      <c r="OY62" s="212" t="str">
        <f t="shared" si="195"/>
        <v xml:space="preserve"> </v>
      </c>
      <c r="OZ62" s="176">
        <f t="shared" si="123"/>
        <v>0</v>
      </c>
      <c r="PA62" s="177" t="str">
        <f t="shared" si="124"/>
        <v xml:space="preserve"> </v>
      </c>
      <c r="PC62" s="173">
        <v>14</v>
      </c>
      <c r="PD62" s="231">
        <v>14</v>
      </c>
      <c r="PE62" s="174" t="str">
        <f>IF(PG62=0," ",VLOOKUP(PG62,PROTOKOL!$A:$F,6,FALSE))</f>
        <v>VAKUM TEST</v>
      </c>
      <c r="PF62" s="43">
        <v>165</v>
      </c>
      <c r="PG62" s="43">
        <v>4</v>
      </c>
      <c r="PH62" s="43">
        <v>5.5</v>
      </c>
      <c r="PI62" s="42">
        <f>IF(PG62=0," ",(VLOOKUP(PG62,PROTOKOL!$A$1:$E$29,2,FALSE))*PH62)</f>
        <v>110</v>
      </c>
      <c r="PJ62" s="175">
        <f t="shared" si="38"/>
        <v>55</v>
      </c>
      <c r="PK62" s="212">
        <f>IF(PG62=0," ",VLOOKUP(PG62,PROTOKOL!$A:$E,5,FALSE))</f>
        <v>0.44947554687499996</v>
      </c>
      <c r="PL62" s="176" t="s">
        <v>142</v>
      </c>
      <c r="PM62" s="177">
        <f t="shared" si="178"/>
        <v>24.721155078124998</v>
      </c>
      <c r="PN62" s="217" t="str">
        <f>IF(PP62=0," ",VLOOKUP(PP62,PROTOKOL!$A:$F,6,FALSE))</f>
        <v xml:space="preserve"> </v>
      </c>
      <c r="PO62" s="43"/>
      <c r="PP62" s="43"/>
      <c r="PQ62" s="43"/>
      <c r="PR62" s="91" t="str">
        <f>IF(PP62=0," ",(VLOOKUP(PP62,PROTOKOL!$A$1:$E$29,2,FALSE))*PQ62)</f>
        <v xml:space="preserve"> </v>
      </c>
      <c r="PS62" s="175" t="str">
        <f t="shared" si="39"/>
        <v xml:space="preserve"> </v>
      </c>
      <c r="PT62" s="176" t="str">
        <f>IF(PP62=0," ",VLOOKUP(PP62,PROTOKOL!$A:$E,5,FALSE))</f>
        <v xml:space="preserve"> </v>
      </c>
      <c r="PU62" s="212" t="str">
        <f t="shared" si="196"/>
        <v xml:space="preserve"> </v>
      </c>
      <c r="PV62" s="176">
        <f t="shared" si="126"/>
        <v>0</v>
      </c>
      <c r="PW62" s="177" t="str">
        <f t="shared" si="127"/>
        <v xml:space="preserve"> </v>
      </c>
      <c r="PY62" s="173">
        <v>14</v>
      </c>
      <c r="PZ62" s="231">
        <v>14</v>
      </c>
      <c r="QA62" s="174" t="str">
        <f>IF(QC62=0," ",VLOOKUP(QC62,PROTOKOL!$A:$F,6,FALSE))</f>
        <v>WNZL. LAV. VE DUV. ASMA KLZ</v>
      </c>
      <c r="QB62" s="43">
        <v>221</v>
      </c>
      <c r="QC62" s="43">
        <v>1</v>
      </c>
      <c r="QD62" s="43">
        <v>7.5</v>
      </c>
      <c r="QE62" s="42">
        <f>IF(QC62=0," ",(VLOOKUP(QC62,PROTOKOL!$A$1:$E$29,2,FALSE))*QD62)</f>
        <v>144</v>
      </c>
      <c r="QF62" s="175">
        <f t="shared" si="40"/>
        <v>77</v>
      </c>
      <c r="QG62" s="212">
        <f>IF(QC62=0," ",VLOOKUP(QC62,PROTOKOL!$A:$E,5,FALSE))</f>
        <v>0.4731321546052632</v>
      </c>
      <c r="QH62" s="176" t="s">
        <v>142</v>
      </c>
      <c r="QI62" s="177">
        <f t="shared" si="128"/>
        <v>36.431175904605269</v>
      </c>
      <c r="QJ62" s="217" t="str">
        <f>IF(QL62=0," ",VLOOKUP(QL62,PROTOKOL!$A:$F,6,FALSE))</f>
        <v>ÜRÜN KONTROL</v>
      </c>
      <c r="QK62" s="43">
        <v>1</v>
      </c>
      <c r="QL62" s="43">
        <v>20</v>
      </c>
      <c r="QM62" s="43">
        <v>2.5</v>
      </c>
      <c r="QN62" s="91">
        <f>IF(QL62=0," ",(VLOOKUP(QL62,PROTOKOL!$A$1:$E$29,2,FALSE))*QM62)</f>
        <v>0</v>
      </c>
      <c r="QO62" s="175">
        <f t="shared" si="41"/>
        <v>1</v>
      </c>
      <c r="QP62" s="176" t="e">
        <f>IF(QL62=0," ",VLOOKUP(QL62,PROTOKOL!$A:$E,5,FALSE))</f>
        <v>#DIV/0!</v>
      </c>
      <c r="QQ62" s="212" t="e">
        <f>IF(QL62=0," ",(QO62*QP62))/7.5*2.5</f>
        <v>#DIV/0!</v>
      </c>
      <c r="QR62" s="176">
        <f t="shared" si="130"/>
        <v>5</v>
      </c>
      <c r="QS62" s="177" t="e">
        <f t="shared" si="131"/>
        <v>#DIV/0!</v>
      </c>
      <c r="QU62" s="173">
        <v>14</v>
      </c>
      <c r="QV62" s="231">
        <v>14</v>
      </c>
      <c r="QW62" s="174" t="s">
        <v>143</v>
      </c>
      <c r="QX62" s="43"/>
      <c r="QY62" s="43"/>
      <c r="QZ62" s="43"/>
      <c r="RA62" s="42" t="str">
        <f>IF(QY62=0," ",(VLOOKUP(QY62,PROTOKOL!$A$1:$E$29,2,FALSE))*QZ62)</f>
        <v xml:space="preserve"> </v>
      </c>
      <c r="RB62" s="175" t="str">
        <f t="shared" si="42"/>
        <v xml:space="preserve"> </v>
      </c>
      <c r="RC62" s="212" t="str">
        <f>IF(QY62=0," ",VLOOKUP(QY62,PROTOKOL!$A:$E,5,FALSE))</f>
        <v xml:space="preserve"> </v>
      </c>
      <c r="RD62" s="176" t="s">
        <v>142</v>
      </c>
      <c r="RE62" s="177" t="str">
        <f t="shared" si="132"/>
        <v xml:space="preserve"> </v>
      </c>
      <c r="RF62" s="217" t="str">
        <f>IF(RH62=0," ",VLOOKUP(RH62,PROTOKOL!$A:$F,6,FALSE))</f>
        <v xml:space="preserve"> </v>
      </c>
      <c r="RG62" s="43"/>
      <c r="RH62" s="43"/>
      <c r="RI62" s="43"/>
      <c r="RJ62" s="91" t="str">
        <f>IF(RH62=0," ",(VLOOKUP(RH62,PROTOKOL!$A$1:$E$29,2,FALSE))*RI62)</f>
        <v xml:space="preserve"> </v>
      </c>
      <c r="RK62" s="175" t="str">
        <f t="shared" si="43"/>
        <v xml:space="preserve"> </v>
      </c>
      <c r="RL62" s="176" t="str">
        <f>IF(RH62=0," ",VLOOKUP(RH62,PROTOKOL!$A:$E,5,FALSE))</f>
        <v xml:space="preserve"> </v>
      </c>
      <c r="RM62" s="212" t="str">
        <f t="shared" si="198"/>
        <v xml:space="preserve"> </v>
      </c>
      <c r="RN62" s="176">
        <f t="shared" si="134"/>
        <v>0</v>
      </c>
      <c r="RO62" s="177" t="str">
        <f t="shared" si="135"/>
        <v xml:space="preserve"> </v>
      </c>
      <c r="RQ62" s="173">
        <v>14</v>
      </c>
      <c r="RR62" s="231">
        <v>14</v>
      </c>
      <c r="RS62" s="174" t="str">
        <f>IF(RU62=0," ",VLOOKUP(RU62,PROTOKOL!$A:$F,6,FALSE))</f>
        <v>PANTOGRAF KLOZET  PİSUAR  TAŞLAMA</v>
      </c>
      <c r="RT62" s="43">
        <v>127</v>
      </c>
      <c r="RU62" s="43">
        <v>10</v>
      </c>
      <c r="RV62" s="43">
        <v>7.5</v>
      </c>
      <c r="RW62" s="42">
        <f>IF(RU62=0," ",(VLOOKUP(RU62,PROTOKOL!$A$1:$E$29,2,FALSE))*RV62)</f>
        <v>65</v>
      </c>
      <c r="RX62" s="175">
        <f t="shared" si="44"/>
        <v>62</v>
      </c>
      <c r="RY62" s="212">
        <f>IF(RU62=0," ",VLOOKUP(RU62,PROTOKOL!$A:$E,5,FALSE))</f>
        <v>1.0273726785714283</v>
      </c>
      <c r="RZ62" s="176" t="s">
        <v>142</v>
      </c>
      <c r="SA62" s="177">
        <f t="shared" si="179"/>
        <v>63.697106071428557</v>
      </c>
      <c r="SB62" s="217" t="str">
        <f>IF(SD62=0," ",VLOOKUP(SD62,PROTOKOL!$A:$F,6,FALSE))</f>
        <v xml:space="preserve"> </v>
      </c>
      <c r="SC62" s="43"/>
      <c r="SD62" s="43"/>
      <c r="SE62" s="43"/>
      <c r="SF62" s="91" t="str">
        <f>IF(SD62=0," ",(VLOOKUP(SD62,PROTOKOL!$A$1:$E$29,2,FALSE))*SE62)</f>
        <v xml:space="preserve"> </v>
      </c>
      <c r="SG62" s="175" t="str">
        <f t="shared" si="45"/>
        <v xml:space="preserve"> </v>
      </c>
      <c r="SH62" s="176" t="str">
        <f>IF(SD62=0," ",VLOOKUP(SD62,PROTOKOL!$A:$E,5,FALSE))</f>
        <v xml:space="preserve"> </v>
      </c>
      <c r="SI62" s="212" t="str">
        <f t="shared" si="199"/>
        <v xml:space="preserve"> </v>
      </c>
      <c r="SJ62" s="176">
        <f t="shared" si="137"/>
        <v>0</v>
      </c>
      <c r="SK62" s="177" t="str">
        <f t="shared" si="138"/>
        <v xml:space="preserve"> </v>
      </c>
      <c r="SM62" s="173">
        <v>14</v>
      </c>
      <c r="SN62" s="231">
        <v>14</v>
      </c>
      <c r="SO62" s="174" t="str">
        <f>IF(SQ62=0," ",VLOOKUP(SQ62,PROTOKOL!$A:$F,6,FALSE))</f>
        <v>VAKUM TEST</v>
      </c>
      <c r="SP62" s="43">
        <v>230</v>
      </c>
      <c r="SQ62" s="43">
        <v>4</v>
      </c>
      <c r="SR62" s="43">
        <v>7.5</v>
      </c>
      <c r="SS62" s="42">
        <f>IF(SQ62=0," ",(VLOOKUP(SQ62,PROTOKOL!$A$1:$E$29,2,FALSE))*SR62)</f>
        <v>150</v>
      </c>
      <c r="ST62" s="175">
        <f t="shared" si="46"/>
        <v>80</v>
      </c>
      <c r="SU62" s="212">
        <f>IF(SQ62=0," ",VLOOKUP(SQ62,PROTOKOL!$A:$E,5,FALSE))</f>
        <v>0.44947554687499996</v>
      </c>
      <c r="SV62" s="176" t="s">
        <v>142</v>
      </c>
      <c r="SW62" s="177">
        <f t="shared" si="139"/>
        <v>35.958043749999995</v>
      </c>
      <c r="SX62" s="217" t="str">
        <f>IF(SZ62=0," ",VLOOKUP(SZ62,PROTOKOL!$A:$F,6,FALSE))</f>
        <v xml:space="preserve"> </v>
      </c>
      <c r="SY62" s="43"/>
      <c r="SZ62" s="43"/>
      <c r="TA62" s="43"/>
      <c r="TB62" s="91" t="str">
        <f>IF(SZ62=0," ",(VLOOKUP(SZ62,PROTOKOL!$A$1:$E$29,2,FALSE))*TA62)</f>
        <v xml:space="preserve"> </v>
      </c>
      <c r="TC62" s="175" t="str">
        <f t="shared" si="47"/>
        <v xml:space="preserve"> </v>
      </c>
      <c r="TD62" s="176" t="str">
        <f>IF(SZ62=0," ",VLOOKUP(SZ62,PROTOKOL!$A:$E,5,FALSE))</f>
        <v xml:space="preserve"> </v>
      </c>
      <c r="TE62" s="212" t="str">
        <f t="shared" si="200"/>
        <v xml:space="preserve"> </v>
      </c>
      <c r="TF62" s="176">
        <f t="shared" si="141"/>
        <v>0</v>
      </c>
      <c r="TG62" s="177" t="str">
        <f t="shared" si="142"/>
        <v xml:space="preserve"> </v>
      </c>
      <c r="TI62" s="173">
        <v>14</v>
      </c>
      <c r="TJ62" s="231">
        <v>14</v>
      </c>
      <c r="TK62" s="174" t="s">
        <v>143</v>
      </c>
      <c r="TL62" s="43"/>
      <c r="TM62" s="43"/>
      <c r="TN62" s="43"/>
      <c r="TO62" s="42" t="str">
        <f>IF(TM62=0," ",(VLOOKUP(TM62,PROTOKOL!$A$1:$E$29,2,FALSE))*TN62)</f>
        <v xml:space="preserve"> </v>
      </c>
      <c r="TP62" s="175" t="str">
        <f t="shared" si="48"/>
        <v xml:space="preserve"> </v>
      </c>
      <c r="TQ62" s="212" t="str">
        <f>IF(TM62=0," ",VLOOKUP(TM62,PROTOKOL!$A:$E,5,FALSE))</f>
        <v xml:space="preserve"> </v>
      </c>
      <c r="TR62" s="176" t="s">
        <v>142</v>
      </c>
      <c r="TS62" s="177" t="str">
        <f t="shared" si="143"/>
        <v xml:space="preserve"> </v>
      </c>
      <c r="TT62" s="217" t="str">
        <f>IF(TV62=0," ",VLOOKUP(TV62,PROTOKOL!$A:$F,6,FALSE))</f>
        <v xml:space="preserve"> </v>
      </c>
      <c r="TU62" s="43"/>
      <c r="TV62" s="43"/>
      <c r="TW62" s="43"/>
      <c r="TX62" s="91" t="str">
        <f>IF(TV62=0," ",(VLOOKUP(TV62,PROTOKOL!$A$1:$E$29,2,FALSE))*TW62)</f>
        <v xml:space="preserve"> </v>
      </c>
      <c r="TY62" s="175" t="str">
        <f t="shared" si="49"/>
        <v xml:space="preserve"> </v>
      </c>
      <c r="TZ62" s="176" t="str">
        <f>IF(TV62=0," ",VLOOKUP(TV62,PROTOKOL!$A:$E,5,FALSE))</f>
        <v xml:space="preserve"> </v>
      </c>
      <c r="UA62" s="212" t="str">
        <f t="shared" si="201"/>
        <v xml:space="preserve"> </v>
      </c>
      <c r="UB62" s="176">
        <f t="shared" si="145"/>
        <v>0</v>
      </c>
      <c r="UC62" s="177" t="str">
        <f t="shared" si="146"/>
        <v xml:space="preserve"> </v>
      </c>
      <c r="UE62" s="173">
        <v>14</v>
      </c>
      <c r="UF62" s="231">
        <v>14</v>
      </c>
      <c r="UG62" s="174" t="str">
        <f>IF(UI62=0," ",VLOOKUP(UI62,PROTOKOL!$A:$F,6,FALSE))</f>
        <v>SIZDIRMAZLIK TAMİR</v>
      </c>
      <c r="UH62" s="43">
        <v>123</v>
      </c>
      <c r="UI62" s="43">
        <v>12</v>
      </c>
      <c r="UJ62" s="43">
        <v>7.5</v>
      </c>
      <c r="UK62" s="42">
        <f>IF(UI62=0," ",(VLOOKUP(UI62,PROTOKOL!$A$1:$E$29,2,FALSE))*UJ62)</f>
        <v>78</v>
      </c>
      <c r="UL62" s="175">
        <f t="shared" si="50"/>
        <v>45</v>
      </c>
      <c r="UM62" s="212">
        <f>IF(UI62=0," ",VLOOKUP(UI62,PROTOKOL!$A:$E,5,FALSE))</f>
        <v>0.8561438988095238</v>
      </c>
      <c r="UN62" s="176" t="s">
        <v>142</v>
      </c>
      <c r="UO62" s="177">
        <f t="shared" si="147"/>
        <v>38.52647544642857</v>
      </c>
      <c r="UP62" s="217" t="str">
        <f>IF(UR62=0," ",VLOOKUP(UR62,PROTOKOL!$A:$F,6,FALSE))</f>
        <v xml:space="preserve"> </v>
      </c>
      <c r="UQ62" s="43"/>
      <c r="UR62" s="43"/>
      <c r="US62" s="43"/>
      <c r="UT62" s="91" t="str">
        <f>IF(UR62=0," ",(VLOOKUP(UR62,PROTOKOL!$A$1:$E$29,2,FALSE))*US62)</f>
        <v xml:space="preserve"> </v>
      </c>
      <c r="UU62" s="175" t="str">
        <f t="shared" si="51"/>
        <v xml:space="preserve"> </v>
      </c>
      <c r="UV62" s="176" t="str">
        <f>IF(UR62=0," ",VLOOKUP(UR62,PROTOKOL!$A:$E,5,FALSE))</f>
        <v xml:space="preserve"> </v>
      </c>
      <c r="UW62" s="212" t="str">
        <f t="shared" si="202"/>
        <v xml:space="preserve"> </v>
      </c>
      <c r="UX62" s="176">
        <f t="shared" si="149"/>
        <v>0</v>
      </c>
      <c r="UY62" s="177" t="str">
        <f t="shared" si="150"/>
        <v xml:space="preserve"> </v>
      </c>
      <c r="VA62" s="173">
        <v>14</v>
      </c>
      <c r="VB62" s="231">
        <v>14</v>
      </c>
      <c r="VC62" s="174" t="str">
        <f>IF(VE62=0," ",VLOOKUP(VE62,PROTOKOL!$A:$F,6,FALSE))</f>
        <v>VAKUM TEST</v>
      </c>
      <c r="VD62" s="43">
        <v>117</v>
      </c>
      <c r="VE62" s="43">
        <v>4</v>
      </c>
      <c r="VF62" s="43">
        <v>4</v>
      </c>
      <c r="VG62" s="42">
        <f>IF(VE62=0," ",(VLOOKUP(VE62,PROTOKOL!$A$1:$E$29,2,FALSE))*VF62)</f>
        <v>80</v>
      </c>
      <c r="VH62" s="175">
        <f t="shared" si="52"/>
        <v>37</v>
      </c>
      <c r="VI62" s="212">
        <f>IF(VE62=0," ",VLOOKUP(VE62,PROTOKOL!$A:$E,5,FALSE))</f>
        <v>0.44947554687499996</v>
      </c>
      <c r="VJ62" s="176" t="s">
        <v>142</v>
      </c>
      <c r="VK62" s="177">
        <f t="shared" si="151"/>
        <v>16.630595234374997</v>
      </c>
      <c r="VL62" s="217" t="str">
        <f>IF(VN62=0," ",VLOOKUP(VN62,PROTOKOL!$A:$F,6,FALSE))</f>
        <v xml:space="preserve"> </v>
      </c>
      <c r="VM62" s="43"/>
      <c r="VN62" s="43"/>
      <c r="VO62" s="43"/>
      <c r="VP62" s="91" t="str">
        <f>IF(VN62=0," ",(VLOOKUP(VN62,PROTOKOL!$A$1:$E$29,2,FALSE))*VO62)</f>
        <v xml:space="preserve"> </v>
      </c>
      <c r="VQ62" s="175" t="str">
        <f t="shared" si="53"/>
        <v xml:space="preserve"> </v>
      </c>
      <c r="VR62" s="176" t="str">
        <f>IF(VN62=0," ",VLOOKUP(VN62,PROTOKOL!$A:$E,5,FALSE))</f>
        <v xml:space="preserve"> </v>
      </c>
      <c r="VS62" s="212" t="str">
        <f t="shared" si="203"/>
        <v xml:space="preserve"> </v>
      </c>
      <c r="VT62" s="176">
        <f t="shared" si="153"/>
        <v>0</v>
      </c>
      <c r="VU62" s="177" t="str">
        <f t="shared" si="154"/>
        <v xml:space="preserve"> </v>
      </c>
      <c r="VW62" s="173">
        <v>14</v>
      </c>
      <c r="VX62" s="231">
        <v>14</v>
      </c>
      <c r="VY62" s="174" t="str">
        <f>IF(WA62=0," ",VLOOKUP(WA62,PROTOKOL!$A:$F,6,FALSE))</f>
        <v>VAKUM TEST</v>
      </c>
      <c r="VZ62" s="43">
        <v>165</v>
      </c>
      <c r="WA62" s="43">
        <v>4</v>
      </c>
      <c r="WB62" s="43">
        <v>5.5</v>
      </c>
      <c r="WC62" s="42">
        <f>IF(WA62=0," ",(VLOOKUP(WA62,PROTOKOL!$A$1:$E$29,2,FALSE))*WB62)</f>
        <v>110</v>
      </c>
      <c r="WD62" s="175">
        <f t="shared" si="54"/>
        <v>55</v>
      </c>
      <c r="WE62" s="212">
        <f>IF(WA62=0," ",VLOOKUP(WA62,PROTOKOL!$A:$E,5,FALSE))</f>
        <v>0.44947554687499996</v>
      </c>
      <c r="WF62" s="176" t="s">
        <v>142</v>
      </c>
      <c r="WG62" s="177">
        <f t="shared" si="155"/>
        <v>24.721155078124998</v>
      </c>
      <c r="WH62" s="217" t="str">
        <f>IF(WJ62=0," ",VLOOKUP(WJ62,PROTOKOL!$A:$F,6,FALSE))</f>
        <v xml:space="preserve"> </v>
      </c>
      <c r="WI62" s="43"/>
      <c r="WJ62" s="43"/>
      <c r="WK62" s="43"/>
      <c r="WL62" s="91" t="str">
        <f>IF(WJ62=0," ",(VLOOKUP(WJ62,PROTOKOL!$A$1:$E$29,2,FALSE))*WK62)</f>
        <v xml:space="preserve"> </v>
      </c>
      <c r="WM62" s="175" t="str">
        <f t="shared" si="55"/>
        <v xml:space="preserve"> </v>
      </c>
      <c r="WN62" s="176" t="str">
        <f>IF(WJ62=0," ",VLOOKUP(WJ62,PROTOKOL!$A:$E,5,FALSE))</f>
        <v xml:space="preserve"> </v>
      </c>
      <c r="WO62" s="212" t="str">
        <f t="shared" si="204"/>
        <v xml:space="preserve"> </v>
      </c>
      <c r="WP62" s="176">
        <f t="shared" si="157"/>
        <v>0</v>
      </c>
      <c r="WQ62" s="177" t="str">
        <f t="shared" si="158"/>
        <v xml:space="preserve"> </v>
      </c>
      <c r="WS62" s="173">
        <v>14</v>
      </c>
      <c r="WT62" s="231">
        <v>14</v>
      </c>
      <c r="WU62" s="174" t="str">
        <f>IF(WW62=0," ",VLOOKUP(WW62,PROTOKOL!$A:$F,6,FALSE))</f>
        <v>VAKUM TEST</v>
      </c>
      <c r="WV62" s="43">
        <v>195</v>
      </c>
      <c r="WW62" s="43">
        <v>4</v>
      </c>
      <c r="WX62" s="43">
        <v>6.5</v>
      </c>
      <c r="WY62" s="42">
        <f>IF(WW62=0," ",(VLOOKUP(WW62,PROTOKOL!$A$1:$E$29,2,FALSE))*WX62)</f>
        <v>130</v>
      </c>
      <c r="WZ62" s="175">
        <f t="shared" si="56"/>
        <v>65</v>
      </c>
      <c r="XA62" s="212">
        <f>IF(WW62=0," ",VLOOKUP(WW62,PROTOKOL!$A:$E,5,FALSE))</f>
        <v>0.44947554687499996</v>
      </c>
      <c r="XB62" s="176" t="s">
        <v>142</v>
      </c>
      <c r="XC62" s="177">
        <f t="shared" si="159"/>
        <v>29.215910546874998</v>
      </c>
      <c r="XD62" s="217" t="str">
        <f>IF(XF62=0," ",VLOOKUP(XF62,PROTOKOL!$A:$F,6,FALSE))</f>
        <v xml:space="preserve"> </v>
      </c>
      <c r="XE62" s="43"/>
      <c r="XF62" s="43"/>
      <c r="XG62" s="43"/>
      <c r="XH62" s="91" t="str">
        <f>IF(XF62=0," ",(VLOOKUP(XF62,PROTOKOL!$A$1:$E$29,2,FALSE))*XG62)</f>
        <v xml:space="preserve"> </v>
      </c>
      <c r="XI62" s="175" t="str">
        <f t="shared" si="57"/>
        <v xml:space="preserve"> </v>
      </c>
      <c r="XJ62" s="176" t="str">
        <f>IF(XF62=0," ",VLOOKUP(XF62,PROTOKOL!$A:$E,5,FALSE))</f>
        <v xml:space="preserve"> </v>
      </c>
      <c r="XK62" s="212" t="str">
        <f t="shared" si="205"/>
        <v xml:space="preserve"> </v>
      </c>
      <c r="XL62" s="176">
        <f t="shared" si="161"/>
        <v>0</v>
      </c>
      <c r="XM62" s="177" t="str">
        <f t="shared" si="162"/>
        <v xml:space="preserve"> </v>
      </c>
      <c r="XO62" s="173">
        <v>14</v>
      </c>
      <c r="XP62" s="231">
        <v>14</v>
      </c>
      <c r="XQ62" s="174" t="str">
        <f>IF(XS62=0," ",VLOOKUP(XS62,PROTOKOL!$A:$F,6,FALSE))</f>
        <v>WNZL. YERD.KLZ. TAŞLAMA</v>
      </c>
      <c r="XR62" s="43">
        <v>175</v>
      </c>
      <c r="XS62" s="43">
        <v>2</v>
      </c>
      <c r="XT62" s="43">
        <v>7</v>
      </c>
      <c r="XU62" s="42">
        <f>IF(XS62=0," ",(VLOOKUP(XS62,PROTOKOL!$A$1:$E$29,2,FALSE))*XT62)</f>
        <v>115.73333333333335</v>
      </c>
      <c r="XV62" s="175">
        <f t="shared" si="58"/>
        <v>59.266666666666652</v>
      </c>
      <c r="XW62" s="212">
        <f>IF(XS62=0," ",VLOOKUP(XS62,PROTOKOL!$A:$E,5,FALSE))</f>
        <v>0.54481884469696984</v>
      </c>
      <c r="XX62" s="176" t="s">
        <v>142</v>
      </c>
      <c r="XY62" s="177">
        <f t="shared" si="163"/>
        <v>32.289596862373735</v>
      </c>
      <c r="XZ62" s="217" t="str">
        <f>IF(YB62=0," ",VLOOKUP(YB62,PROTOKOL!$A:$F,6,FALSE))</f>
        <v xml:space="preserve"> </v>
      </c>
      <c r="YA62" s="43"/>
      <c r="YB62" s="43"/>
      <c r="YC62" s="43"/>
      <c r="YD62" s="91" t="str">
        <f>IF(YB62=0," ",(VLOOKUP(YB62,PROTOKOL!$A$1:$E$29,2,FALSE))*YC62)</f>
        <v xml:space="preserve"> </v>
      </c>
      <c r="YE62" s="175" t="str">
        <f t="shared" si="59"/>
        <v xml:space="preserve"> </v>
      </c>
      <c r="YF62" s="176" t="str">
        <f>IF(YB62=0," ",VLOOKUP(YB62,PROTOKOL!$A:$E,5,FALSE))</f>
        <v xml:space="preserve"> </v>
      </c>
      <c r="YG62" s="212" t="str">
        <f t="shared" si="206"/>
        <v xml:space="preserve"> </v>
      </c>
      <c r="YH62" s="176">
        <f t="shared" si="165"/>
        <v>0</v>
      </c>
      <c r="YI62" s="177" t="str">
        <f t="shared" si="166"/>
        <v xml:space="preserve"> </v>
      </c>
    </row>
    <row r="63" spans="1:659" ht="13.8">
      <c r="A63" s="173">
        <v>14</v>
      </c>
      <c r="B63" s="229"/>
      <c r="C63" s="174" t="str">
        <f>IF(E63=0," ",VLOOKUP(E63,PROTOKOL!$A:$F,6,FALSE))</f>
        <v xml:space="preserve"> </v>
      </c>
      <c r="D63" s="43"/>
      <c r="E63" s="43"/>
      <c r="F63" s="43"/>
      <c r="G63" s="42" t="str">
        <f>IF(E63=0," ",(VLOOKUP(E63,PROTOKOL!$A$1:$E$29,2,FALSE))*F63)</f>
        <v xml:space="preserve"> </v>
      </c>
      <c r="H63" s="175" t="str">
        <f t="shared" si="0"/>
        <v xml:space="preserve"> </v>
      </c>
      <c r="I63" s="212" t="str">
        <f>IF(E63=0," ",VLOOKUP(E63,PROTOKOL!$A:$E,5,FALSE))</f>
        <v xml:space="preserve"> </v>
      </c>
      <c r="J63" s="176" t="s">
        <v>142</v>
      </c>
      <c r="K63" s="177" t="str">
        <f t="shared" si="60"/>
        <v xml:space="preserve"> </v>
      </c>
      <c r="L63" s="217" t="str">
        <f>IF(N63=0," ",VLOOKUP(N63,PROTOKOL!$A:$F,6,FALSE))</f>
        <v xml:space="preserve"> </v>
      </c>
      <c r="M63" s="43"/>
      <c r="N63" s="43"/>
      <c r="O63" s="43"/>
      <c r="P63" s="91" t="str">
        <f>IF(N63=0," ",(VLOOKUP(N63,PROTOKOL!$A$1:$E$29,2,FALSE))*O63)</f>
        <v xml:space="preserve"> </v>
      </c>
      <c r="Q63" s="175" t="str">
        <f t="shared" si="1"/>
        <v xml:space="preserve"> </v>
      </c>
      <c r="R63" s="176" t="str">
        <f>IF(N63=0," ",VLOOKUP(N63,PROTOKOL!$A:$E,5,FALSE))</f>
        <v xml:space="preserve"> </v>
      </c>
      <c r="S63" s="212" t="str">
        <f t="shared" si="61"/>
        <v xml:space="preserve"> </v>
      </c>
      <c r="T63" s="176">
        <f t="shared" si="62"/>
        <v>0</v>
      </c>
      <c r="U63" s="177" t="str">
        <f t="shared" si="63"/>
        <v xml:space="preserve"> </v>
      </c>
      <c r="W63" s="173">
        <v>14</v>
      </c>
      <c r="X63" s="229"/>
      <c r="Y63" s="174" t="str">
        <f>IF(AA63=0," ",VLOOKUP(AA63,PROTOKOL!$A:$F,6,FALSE))</f>
        <v>ÜRÜN KONTROL</v>
      </c>
      <c r="Z63" s="43">
        <v>1</v>
      </c>
      <c r="AA63" s="43">
        <v>20</v>
      </c>
      <c r="AB63" s="43">
        <v>1.5</v>
      </c>
      <c r="AC63" s="42">
        <f>IF(AA63=0," ",(VLOOKUP(AA63,PROTOKOL!$A$1:$E$29,2,FALSE))*AB63)</f>
        <v>0</v>
      </c>
      <c r="AD63" s="175">
        <f t="shared" si="2"/>
        <v>1</v>
      </c>
      <c r="AE63" s="212" t="e">
        <f>IF(AA63=0," ",VLOOKUP(AA63,PROTOKOL!$A:$E,5,FALSE))</f>
        <v>#DIV/0!</v>
      </c>
      <c r="AF63" s="176" t="s">
        <v>142</v>
      </c>
      <c r="AG63" s="177" t="e">
        <f>IF(AA63=0," ",(AE63*AD63))/7.5*1.5</f>
        <v>#DIV/0!</v>
      </c>
      <c r="AH63" s="217" t="str">
        <f>IF(AJ63=0," ",VLOOKUP(AJ63,PROTOKOL!$A:$F,6,FALSE))</f>
        <v xml:space="preserve"> </v>
      </c>
      <c r="AI63" s="43"/>
      <c r="AJ63" s="43"/>
      <c r="AK63" s="43"/>
      <c r="AL63" s="91" t="str">
        <f>IF(AJ63=0," ",(VLOOKUP(AJ63,PROTOKOL!$A$1:$E$29,2,FALSE))*AK63)</f>
        <v xml:space="preserve"> </v>
      </c>
      <c r="AM63" s="175" t="str">
        <f t="shared" si="3"/>
        <v xml:space="preserve"> </v>
      </c>
      <c r="AN63" s="176" t="str">
        <f>IF(AJ63=0," ",VLOOKUP(AJ63,PROTOKOL!$A:$E,5,FALSE))</f>
        <v xml:space="preserve"> </v>
      </c>
      <c r="AO63" s="212" t="str">
        <f t="shared" si="180"/>
        <v xml:space="preserve"> </v>
      </c>
      <c r="AP63" s="176">
        <f t="shared" si="65"/>
        <v>0</v>
      </c>
      <c r="AQ63" s="177" t="str">
        <f t="shared" si="66"/>
        <v xml:space="preserve"> </v>
      </c>
      <c r="AS63" s="173">
        <v>14</v>
      </c>
      <c r="AT63" s="229"/>
      <c r="AU63" s="174" t="str">
        <f>IF(AW63=0," ",VLOOKUP(AW63,PROTOKOL!$A:$F,6,FALSE))</f>
        <v>VİTRA CLEAN</v>
      </c>
      <c r="AV63" s="43">
        <v>54</v>
      </c>
      <c r="AW63" s="43">
        <v>13</v>
      </c>
      <c r="AX63" s="43">
        <v>4.5</v>
      </c>
      <c r="AY63" s="42">
        <f>IF(AW63=0," ",(VLOOKUP(AW63,PROTOKOL!$A$1:$E$29,2,FALSE))*AX63)</f>
        <v>35.4</v>
      </c>
      <c r="AZ63" s="175">
        <f t="shared" si="4"/>
        <v>18.600000000000001</v>
      </c>
      <c r="BA63" s="212">
        <f>IF(AW63=0," ",VLOOKUP(AW63,PROTOKOL!$A:$E,5,FALSE))</f>
        <v>1.1599368951612903</v>
      </c>
      <c r="BB63" s="176" t="s">
        <v>142</v>
      </c>
      <c r="BC63" s="177">
        <f t="shared" si="168"/>
        <v>21.574826250000001</v>
      </c>
      <c r="BD63" s="217" t="str">
        <f>IF(BF63=0," ",VLOOKUP(BF63,PROTOKOL!$A:$F,6,FALSE))</f>
        <v xml:space="preserve"> </v>
      </c>
      <c r="BE63" s="43"/>
      <c r="BF63" s="43"/>
      <c r="BG63" s="43"/>
      <c r="BH63" s="91" t="str">
        <f>IF(BF63=0," ",(VLOOKUP(BF63,PROTOKOL!$A$1:$E$29,2,FALSE))*BG63)</f>
        <v xml:space="preserve"> </v>
      </c>
      <c r="BI63" s="175" t="str">
        <f t="shared" si="5"/>
        <v xml:space="preserve"> </v>
      </c>
      <c r="BJ63" s="176" t="str">
        <f>IF(BF63=0," ",VLOOKUP(BF63,PROTOKOL!$A:$E,5,FALSE))</f>
        <v xml:space="preserve"> </v>
      </c>
      <c r="BK63" s="212" t="str">
        <f t="shared" si="181"/>
        <v xml:space="preserve"> </v>
      </c>
      <c r="BL63" s="176">
        <f t="shared" si="67"/>
        <v>0</v>
      </c>
      <c r="BM63" s="177" t="str">
        <f t="shared" si="68"/>
        <v xml:space="preserve"> </v>
      </c>
      <c r="BO63" s="173">
        <v>14</v>
      </c>
      <c r="BP63" s="229"/>
      <c r="BQ63" s="174" t="str">
        <f>IF(BS63=0," ",VLOOKUP(BS63,PROTOKOL!$A:$F,6,FALSE))</f>
        <v>KOKU TESTİ</v>
      </c>
      <c r="BR63" s="43">
        <v>1</v>
      </c>
      <c r="BS63" s="43">
        <v>17</v>
      </c>
      <c r="BT63" s="43">
        <v>1</v>
      </c>
      <c r="BU63" s="42">
        <f>IF(BS63=0," ",(VLOOKUP(BS63,PROTOKOL!$A$1:$E$29,2,FALSE))*BT63)</f>
        <v>0</v>
      </c>
      <c r="BV63" s="175">
        <f t="shared" si="6"/>
        <v>1</v>
      </c>
      <c r="BW63" s="212" t="e">
        <f>IF(BS63=0," ",VLOOKUP(BS63,PROTOKOL!$A:$E,5,FALSE))</f>
        <v>#DIV/0!</v>
      </c>
      <c r="BX63" s="176" t="s">
        <v>142</v>
      </c>
      <c r="BY63" s="177" t="e">
        <f>IF(BS63=0," ",(BW63*BV63))/7.5*1</f>
        <v>#DIV/0!</v>
      </c>
      <c r="BZ63" s="217" t="str">
        <f>IF(CB63=0," ",VLOOKUP(CB63,PROTOKOL!$A:$F,6,FALSE))</f>
        <v xml:space="preserve"> </v>
      </c>
      <c r="CA63" s="43"/>
      <c r="CB63" s="43"/>
      <c r="CC63" s="43"/>
      <c r="CD63" s="91" t="str">
        <f>IF(CB63=0," ",(VLOOKUP(CB63,PROTOKOL!$A$1:$E$29,2,FALSE))*CC63)</f>
        <v xml:space="preserve"> </v>
      </c>
      <c r="CE63" s="175" t="str">
        <f t="shared" si="7"/>
        <v xml:space="preserve"> </v>
      </c>
      <c r="CF63" s="176" t="str">
        <f>IF(CB63=0," ",VLOOKUP(CB63,PROTOKOL!$A:$E,5,FALSE))</f>
        <v xml:space="preserve"> </v>
      </c>
      <c r="CG63" s="212" t="str">
        <f t="shared" si="207"/>
        <v xml:space="preserve"> </v>
      </c>
      <c r="CH63" s="176">
        <f t="shared" si="70"/>
        <v>0</v>
      </c>
      <c r="CI63" s="177" t="str">
        <f t="shared" si="71"/>
        <v xml:space="preserve"> </v>
      </c>
      <c r="CK63" s="173">
        <v>14</v>
      </c>
      <c r="CL63" s="229"/>
      <c r="CM63" s="174" t="str">
        <f>IF(CO63=0," ",VLOOKUP(CO63,PROTOKOL!$A:$F,6,FALSE))</f>
        <v xml:space="preserve"> </v>
      </c>
      <c r="CN63" s="43"/>
      <c r="CO63" s="43"/>
      <c r="CP63" s="43"/>
      <c r="CQ63" s="42" t="str">
        <f>IF(CO63=0," ",(VLOOKUP(CO63,PROTOKOL!$A$1:$E$29,2,FALSE))*CP63)</f>
        <v xml:space="preserve"> </v>
      </c>
      <c r="CR63" s="175" t="str">
        <f t="shared" si="8"/>
        <v xml:space="preserve"> </v>
      </c>
      <c r="CS63" s="212" t="str">
        <f>IF(CO63=0," ",VLOOKUP(CO63,PROTOKOL!$A:$E,5,FALSE))</f>
        <v xml:space="preserve"> </v>
      </c>
      <c r="CT63" s="176" t="s">
        <v>142</v>
      </c>
      <c r="CU63" s="177" t="str">
        <f t="shared" si="171"/>
        <v xml:space="preserve"> </v>
      </c>
      <c r="CV63" s="217" t="str">
        <f>IF(CX63=0," ",VLOOKUP(CX63,PROTOKOL!$A:$F,6,FALSE))</f>
        <v xml:space="preserve"> </v>
      </c>
      <c r="CW63" s="43"/>
      <c r="CX63" s="43"/>
      <c r="CY63" s="43"/>
      <c r="CZ63" s="91" t="str">
        <f>IF(CX63=0," ",(VLOOKUP(CX63,PROTOKOL!$A$1:$E$29,2,FALSE))*CY63)</f>
        <v xml:space="preserve"> </v>
      </c>
      <c r="DA63" s="175" t="str">
        <f t="shared" si="9"/>
        <v xml:space="preserve"> </v>
      </c>
      <c r="DB63" s="176" t="str">
        <f>IF(CX63=0," ",VLOOKUP(CX63,PROTOKOL!$A:$E,5,FALSE))</f>
        <v xml:space="preserve"> </v>
      </c>
      <c r="DC63" s="212" t="str">
        <f t="shared" si="182"/>
        <v xml:space="preserve"> </v>
      </c>
      <c r="DD63" s="176">
        <f t="shared" si="73"/>
        <v>0</v>
      </c>
      <c r="DE63" s="177" t="str">
        <f t="shared" si="74"/>
        <v xml:space="preserve"> </v>
      </c>
      <c r="DG63" s="173">
        <v>14</v>
      </c>
      <c r="DH63" s="229"/>
      <c r="DI63" s="174" t="str">
        <f>IF(DK63=0," ",VLOOKUP(DK63,PROTOKOL!$A:$F,6,FALSE))</f>
        <v xml:space="preserve"> </v>
      </c>
      <c r="DJ63" s="43"/>
      <c r="DK63" s="43"/>
      <c r="DL63" s="43"/>
      <c r="DM63" s="42" t="str">
        <f>IF(DK63=0," ",(VLOOKUP(DK63,PROTOKOL!$A$1:$E$29,2,FALSE))*DL63)</f>
        <v xml:space="preserve"> </v>
      </c>
      <c r="DN63" s="175" t="str">
        <f t="shared" si="10"/>
        <v xml:space="preserve"> </v>
      </c>
      <c r="DO63" s="212" t="str">
        <f>IF(DK63=0," ",VLOOKUP(DK63,PROTOKOL!$A:$E,5,FALSE))</f>
        <v xml:space="preserve"> </v>
      </c>
      <c r="DP63" s="176" t="s">
        <v>142</v>
      </c>
      <c r="DQ63" s="177" t="str">
        <f t="shared" si="75"/>
        <v xml:space="preserve"> </v>
      </c>
      <c r="DR63" s="217" t="str">
        <f>IF(DT63=0," ",VLOOKUP(DT63,PROTOKOL!$A:$F,6,FALSE))</f>
        <v xml:space="preserve"> </v>
      </c>
      <c r="DS63" s="43"/>
      <c r="DT63" s="43"/>
      <c r="DU63" s="43"/>
      <c r="DV63" s="91" t="str">
        <f>IF(DT63=0," ",(VLOOKUP(DT63,PROTOKOL!$A$1:$E$29,2,FALSE))*DU63)</f>
        <v xml:space="preserve"> </v>
      </c>
      <c r="DW63" s="175" t="str">
        <f t="shared" si="11"/>
        <v xml:space="preserve"> </v>
      </c>
      <c r="DX63" s="176" t="str">
        <f>IF(DT63=0," ",VLOOKUP(DT63,PROTOKOL!$A:$E,5,FALSE))</f>
        <v xml:space="preserve"> </v>
      </c>
      <c r="DY63" s="212" t="str">
        <f t="shared" si="183"/>
        <v xml:space="preserve"> </v>
      </c>
      <c r="DZ63" s="176">
        <f t="shared" si="77"/>
        <v>0</v>
      </c>
      <c r="EA63" s="177" t="str">
        <f t="shared" si="78"/>
        <v xml:space="preserve"> </v>
      </c>
      <c r="EC63" s="173">
        <v>14</v>
      </c>
      <c r="ED63" s="229"/>
      <c r="EE63" s="174" t="str">
        <f>IF(EG63=0," ",VLOOKUP(EG63,PROTOKOL!$A:$F,6,FALSE))</f>
        <v xml:space="preserve"> </v>
      </c>
      <c r="EF63" s="43"/>
      <c r="EG63" s="43"/>
      <c r="EH63" s="43"/>
      <c r="EI63" s="42" t="str">
        <f>IF(EG63=0," ",(VLOOKUP(EG63,PROTOKOL!$A$1:$E$29,2,FALSE))*EH63)</f>
        <v xml:space="preserve"> </v>
      </c>
      <c r="EJ63" s="175" t="str">
        <f t="shared" si="12"/>
        <v xml:space="preserve"> </v>
      </c>
      <c r="EK63" s="212" t="str">
        <f>IF(EG63=0," ",VLOOKUP(EG63,PROTOKOL!$A:$E,5,FALSE))</f>
        <v xml:space="preserve"> </v>
      </c>
      <c r="EL63" s="176" t="s">
        <v>142</v>
      </c>
      <c r="EM63" s="177" t="str">
        <f t="shared" si="79"/>
        <v xml:space="preserve"> </v>
      </c>
      <c r="EN63" s="217" t="str">
        <f>IF(EP63=0," ",VLOOKUP(EP63,PROTOKOL!$A:$F,6,FALSE))</f>
        <v xml:space="preserve"> </v>
      </c>
      <c r="EO63" s="43"/>
      <c r="EP63" s="43"/>
      <c r="EQ63" s="43"/>
      <c r="ER63" s="91" t="str">
        <f>IF(EP63=0," ",(VLOOKUP(EP63,PROTOKOL!$A$1:$E$29,2,FALSE))*EQ63)</f>
        <v xml:space="preserve"> </v>
      </c>
      <c r="ES63" s="175" t="str">
        <f t="shared" si="13"/>
        <v xml:space="preserve"> </v>
      </c>
      <c r="ET63" s="176" t="str">
        <f>IF(EP63=0," ",VLOOKUP(EP63,PROTOKOL!$A:$E,5,FALSE))</f>
        <v xml:space="preserve"> </v>
      </c>
      <c r="EU63" s="212" t="str">
        <f t="shared" si="184"/>
        <v xml:space="preserve"> </v>
      </c>
      <c r="EV63" s="176">
        <f t="shared" si="81"/>
        <v>0</v>
      </c>
      <c r="EW63" s="177" t="str">
        <f t="shared" si="82"/>
        <v xml:space="preserve"> </v>
      </c>
      <c r="EY63" s="173">
        <v>14</v>
      </c>
      <c r="EZ63" s="229"/>
      <c r="FA63" s="174" t="str">
        <f>IF(FC63=0," ",VLOOKUP(FC63,PROTOKOL!$A:$F,6,FALSE))</f>
        <v xml:space="preserve"> </v>
      </c>
      <c r="FB63" s="43"/>
      <c r="FC63" s="43"/>
      <c r="FD63" s="43"/>
      <c r="FE63" s="42" t="str">
        <f>IF(FC63=0," ",(VLOOKUP(FC63,PROTOKOL!$A$1:$E$29,2,FALSE))*FD63)</f>
        <v xml:space="preserve"> </v>
      </c>
      <c r="FF63" s="175" t="str">
        <f t="shared" si="14"/>
        <v xml:space="preserve"> </v>
      </c>
      <c r="FG63" s="212" t="str">
        <f>IF(FC63=0," ",VLOOKUP(FC63,PROTOKOL!$A:$E,5,FALSE))</f>
        <v xml:space="preserve"> </v>
      </c>
      <c r="FH63" s="176" t="s">
        <v>142</v>
      </c>
      <c r="FI63" s="177" t="str">
        <f t="shared" si="83"/>
        <v xml:space="preserve"> </v>
      </c>
      <c r="FJ63" s="217" t="str">
        <f>IF(FL63=0," ",VLOOKUP(FL63,PROTOKOL!$A:$F,6,FALSE))</f>
        <v xml:space="preserve"> </v>
      </c>
      <c r="FK63" s="43"/>
      <c r="FL63" s="43"/>
      <c r="FM63" s="43"/>
      <c r="FN63" s="91" t="str">
        <f>IF(FL63=0," ",(VLOOKUP(FL63,PROTOKOL!$A$1:$E$29,2,FALSE))*FM63)</f>
        <v xml:space="preserve"> </v>
      </c>
      <c r="FO63" s="175" t="str">
        <f t="shared" si="15"/>
        <v xml:space="preserve"> </v>
      </c>
      <c r="FP63" s="176" t="str">
        <f>IF(FL63=0," ",VLOOKUP(FL63,PROTOKOL!$A:$E,5,FALSE))</f>
        <v xml:space="preserve"> </v>
      </c>
      <c r="FQ63" s="212" t="str">
        <f t="shared" si="185"/>
        <v xml:space="preserve"> </v>
      </c>
      <c r="FR63" s="176">
        <f t="shared" si="85"/>
        <v>0</v>
      </c>
      <c r="FS63" s="177" t="str">
        <f t="shared" si="86"/>
        <v xml:space="preserve"> </v>
      </c>
      <c r="FU63" s="173">
        <v>14</v>
      </c>
      <c r="FV63" s="229"/>
      <c r="FW63" s="174" t="str">
        <f>IF(FY63=0," ",VLOOKUP(FY63,PROTOKOL!$A:$F,6,FALSE))</f>
        <v xml:space="preserve"> </v>
      </c>
      <c r="FX63" s="43"/>
      <c r="FY63" s="43"/>
      <c r="FZ63" s="43"/>
      <c r="GA63" s="42" t="str">
        <f>IF(FY63=0," ",(VLOOKUP(FY63,PROTOKOL!$A$1:$E$29,2,FALSE))*FZ63)</f>
        <v xml:space="preserve"> </v>
      </c>
      <c r="GB63" s="175" t="str">
        <f t="shared" si="16"/>
        <v xml:space="preserve"> </v>
      </c>
      <c r="GC63" s="212" t="str">
        <f>IF(FY63=0," ",VLOOKUP(FY63,PROTOKOL!$A:$E,5,FALSE))</f>
        <v xml:space="preserve"> </v>
      </c>
      <c r="GD63" s="176" t="s">
        <v>142</v>
      </c>
      <c r="GE63" s="177" t="str">
        <f t="shared" si="87"/>
        <v xml:space="preserve"> </v>
      </c>
      <c r="GF63" s="217" t="str">
        <f>IF(GH63=0," ",VLOOKUP(GH63,PROTOKOL!$A:$F,6,FALSE))</f>
        <v xml:space="preserve"> </v>
      </c>
      <c r="GG63" s="43"/>
      <c r="GH63" s="43"/>
      <c r="GI63" s="43"/>
      <c r="GJ63" s="91" t="str">
        <f>IF(GH63=0," ",(VLOOKUP(GH63,PROTOKOL!$A$1:$E$29,2,FALSE))*GI63)</f>
        <v xml:space="preserve"> </v>
      </c>
      <c r="GK63" s="175" t="str">
        <f t="shared" si="17"/>
        <v xml:space="preserve"> </v>
      </c>
      <c r="GL63" s="176" t="str">
        <f>IF(GH63=0," ",VLOOKUP(GH63,PROTOKOL!$A:$E,5,FALSE))</f>
        <v xml:space="preserve"> </v>
      </c>
      <c r="GM63" s="212" t="str">
        <f t="shared" si="186"/>
        <v xml:space="preserve"> </v>
      </c>
      <c r="GN63" s="176">
        <f t="shared" si="89"/>
        <v>0</v>
      </c>
      <c r="GO63" s="177" t="str">
        <f t="shared" si="90"/>
        <v xml:space="preserve"> </v>
      </c>
      <c r="GQ63" s="173">
        <v>14</v>
      </c>
      <c r="GR63" s="229"/>
      <c r="GS63" s="174" t="str">
        <f>IF(GU63=0," ",VLOOKUP(GU63,PROTOKOL!$A:$F,6,FALSE))</f>
        <v xml:space="preserve"> </v>
      </c>
      <c r="GT63" s="43"/>
      <c r="GU63" s="43"/>
      <c r="GV63" s="43"/>
      <c r="GW63" s="42" t="str">
        <f>IF(GU63=0," ",(VLOOKUP(GU63,PROTOKOL!$A$1:$E$29,2,FALSE))*GV63)</f>
        <v xml:space="preserve"> </v>
      </c>
      <c r="GX63" s="175" t="str">
        <f t="shared" si="18"/>
        <v xml:space="preserve"> </v>
      </c>
      <c r="GY63" s="212" t="str">
        <f>IF(GU63=0," ",VLOOKUP(GU63,PROTOKOL!$A:$E,5,FALSE))</f>
        <v xml:space="preserve"> </v>
      </c>
      <c r="GZ63" s="176" t="s">
        <v>142</v>
      </c>
      <c r="HA63" s="177" t="str">
        <f t="shared" si="91"/>
        <v xml:space="preserve"> </v>
      </c>
      <c r="HB63" s="217" t="str">
        <f>IF(HD63=0," ",VLOOKUP(HD63,PROTOKOL!$A:$F,6,FALSE))</f>
        <v xml:space="preserve"> </v>
      </c>
      <c r="HC63" s="43"/>
      <c r="HD63" s="43"/>
      <c r="HE63" s="43"/>
      <c r="HF63" s="91" t="str">
        <f>IF(HD63=0," ",(VLOOKUP(HD63,PROTOKOL!$A$1:$E$29,2,FALSE))*HE63)</f>
        <v xml:space="preserve"> </v>
      </c>
      <c r="HG63" s="175" t="str">
        <f t="shared" si="19"/>
        <v xml:space="preserve"> </v>
      </c>
      <c r="HH63" s="176" t="str">
        <f>IF(HD63=0," ",VLOOKUP(HD63,PROTOKOL!$A:$E,5,FALSE))</f>
        <v xml:space="preserve"> </v>
      </c>
      <c r="HI63" s="212" t="str">
        <f t="shared" si="187"/>
        <v xml:space="preserve"> </v>
      </c>
      <c r="HJ63" s="176">
        <f t="shared" si="92"/>
        <v>0</v>
      </c>
      <c r="HK63" s="177" t="str">
        <f t="shared" si="93"/>
        <v xml:space="preserve"> </v>
      </c>
      <c r="HM63" s="173">
        <v>14</v>
      </c>
      <c r="HN63" s="229"/>
      <c r="HO63" s="174" t="str">
        <f>IF(HQ63=0," ",VLOOKUP(HQ63,PROTOKOL!$A:$F,6,FALSE))</f>
        <v xml:space="preserve"> </v>
      </c>
      <c r="HP63" s="43"/>
      <c r="HQ63" s="43"/>
      <c r="HR63" s="43"/>
      <c r="HS63" s="42" t="str">
        <f>IF(HQ63=0," ",(VLOOKUP(HQ63,PROTOKOL!$A$1:$E$29,2,FALSE))*HR63)</f>
        <v xml:space="preserve"> </v>
      </c>
      <c r="HT63" s="175" t="str">
        <f t="shared" si="20"/>
        <v xml:space="preserve"> </v>
      </c>
      <c r="HU63" s="212" t="str">
        <f>IF(HQ63=0," ",VLOOKUP(HQ63,PROTOKOL!$A:$E,5,FALSE))</f>
        <v xml:space="preserve"> </v>
      </c>
      <c r="HV63" s="176" t="s">
        <v>142</v>
      </c>
      <c r="HW63" s="177" t="str">
        <f t="shared" si="94"/>
        <v xml:space="preserve"> </v>
      </c>
      <c r="HX63" s="217" t="str">
        <f>IF(HZ63=0," ",VLOOKUP(HZ63,PROTOKOL!$A:$F,6,FALSE))</f>
        <v xml:space="preserve"> </v>
      </c>
      <c r="HY63" s="43"/>
      <c r="HZ63" s="43"/>
      <c r="IA63" s="43"/>
      <c r="IB63" s="91" t="str">
        <f>IF(HZ63=0," ",(VLOOKUP(HZ63,PROTOKOL!$A$1:$E$29,2,FALSE))*IA63)</f>
        <v xml:space="preserve"> </v>
      </c>
      <c r="IC63" s="175" t="str">
        <f t="shared" si="21"/>
        <v xml:space="preserve"> </v>
      </c>
      <c r="ID63" s="176" t="str">
        <f>IF(HZ63=0," ",VLOOKUP(HZ63,PROTOKOL!$A:$E,5,FALSE))</f>
        <v xml:space="preserve"> </v>
      </c>
      <c r="IE63" s="212" t="str">
        <f t="shared" si="208"/>
        <v xml:space="preserve"> </v>
      </c>
      <c r="IF63" s="176">
        <f t="shared" si="96"/>
        <v>0</v>
      </c>
      <c r="IG63" s="177" t="str">
        <f t="shared" si="97"/>
        <v xml:space="preserve"> </v>
      </c>
      <c r="II63" s="173">
        <v>14</v>
      </c>
      <c r="IJ63" s="229"/>
      <c r="IK63" s="174" t="str">
        <f>IF(IM63=0," ",VLOOKUP(IM63,PROTOKOL!$A:$F,6,FALSE))</f>
        <v xml:space="preserve"> </v>
      </c>
      <c r="IL63" s="43"/>
      <c r="IM63" s="43"/>
      <c r="IN63" s="43"/>
      <c r="IO63" s="42" t="str">
        <f>IF(IM63=0," ",(VLOOKUP(IM63,PROTOKOL!$A$1:$E$29,2,FALSE))*IN63)</f>
        <v xml:space="preserve"> </v>
      </c>
      <c r="IP63" s="175" t="str">
        <f t="shared" si="22"/>
        <v xml:space="preserve"> </v>
      </c>
      <c r="IQ63" s="212" t="str">
        <f>IF(IM63=0," ",VLOOKUP(IM63,PROTOKOL!$A:$E,5,FALSE))</f>
        <v xml:space="preserve"> </v>
      </c>
      <c r="IR63" s="176" t="s">
        <v>142</v>
      </c>
      <c r="IS63" s="177" t="str">
        <f t="shared" si="98"/>
        <v xml:space="preserve"> </v>
      </c>
      <c r="IT63" s="217" t="str">
        <f>IF(IV63=0," ",VLOOKUP(IV63,PROTOKOL!$A:$F,6,FALSE))</f>
        <v xml:space="preserve"> </v>
      </c>
      <c r="IU63" s="43"/>
      <c r="IV63" s="43"/>
      <c r="IW63" s="43"/>
      <c r="IX63" s="91" t="str">
        <f>IF(IV63=0," ",(VLOOKUP(IV63,PROTOKOL!$A$1:$E$29,2,FALSE))*IW63)</f>
        <v xml:space="preserve"> </v>
      </c>
      <c r="IY63" s="175" t="str">
        <f t="shared" si="23"/>
        <v xml:space="preserve"> </v>
      </c>
      <c r="IZ63" s="176" t="str">
        <f>IF(IV63=0," ",VLOOKUP(IV63,PROTOKOL!$A:$E,5,FALSE))</f>
        <v xml:space="preserve"> </v>
      </c>
      <c r="JA63" s="212" t="str">
        <f t="shared" si="188"/>
        <v xml:space="preserve"> </v>
      </c>
      <c r="JB63" s="176">
        <f t="shared" si="100"/>
        <v>0</v>
      </c>
      <c r="JC63" s="177" t="str">
        <f t="shared" si="101"/>
        <v xml:space="preserve"> </v>
      </c>
      <c r="JE63" s="173">
        <v>14</v>
      </c>
      <c r="JF63" s="229"/>
      <c r="JG63" s="174" t="str">
        <f>IF(JI63=0," ",VLOOKUP(JI63,PROTOKOL!$A:$F,6,FALSE))</f>
        <v xml:space="preserve"> </v>
      </c>
      <c r="JH63" s="43"/>
      <c r="JI63" s="43"/>
      <c r="JJ63" s="43"/>
      <c r="JK63" s="42" t="str">
        <f>IF(JI63=0," ",(VLOOKUP(JI63,PROTOKOL!$A$1:$E$29,2,FALSE))*JJ63)</f>
        <v xml:space="preserve"> </v>
      </c>
      <c r="JL63" s="175" t="str">
        <f t="shared" si="24"/>
        <v xml:space="preserve"> </v>
      </c>
      <c r="JM63" s="212" t="str">
        <f>IF(JI63=0," ",VLOOKUP(JI63,PROTOKOL!$A:$E,5,FALSE))</f>
        <v xml:space="preserve"> </v>
      </c>
      <c r="JN63" s="176" t="s">
        <v>142</v>
      </c>
      <c r="JO63" s="177" t="str">
        <f t="shared" si="102"/>
        <v xml:space="preserve"> </v>
      </c>
      <c r="JP63" s="217" t="str">
        <f>IF(JR63=0," ",VLOOKUP(JR63,PROTOKOL!$A:$F,6,FALSE))</f>
        <v xml:space="preserve"> </v>
      </c>
      <c r="JQ63" s="43"/>
      <c r="JR63" s="43"/>
      <c r="JS63" s="43"/>
      <c r="JT63" s="91" t="str">
        <f>IF(JR63=0," ",(VLOOKUP(JR63,PROTOKOL!$A$1:$E$29,2,FALSE))*JS63)</f>
        <v xml:space="preserve"> </v>
      </c>
      <c r="JU63" s="175" t="str">
        <f t="shared" si="25"/>
        <v xml:space="preserve"> </v>
      </c>
      <c r="JV63" s="176" t="str">
        <f>IF(JR63=0," ",VLOOKUP(JR63,PROTOKOL!$A:$E,5,FALSE))</f>
        <v xml:space="preserve"> </v>
      </c>
      <c r="JW63" s="212" t="str">
        <f t="shared" si="189"/>
        <v xml:space="preserve"> </v>
      </c>
      <c r="JX63" s="176">
        <f t="shared" si="104"/>
        <v>0</v>
      </c>
      <c r="JY63" s="177" t="str">
        <f t="shared" si="105"/>
        <v xml:space="preserve"> </v>
      </c>
      <c r="KA63" s="173">
        <v>14</v>
      </c>
      <c r="KB63" s="229"/>
      <c r="KC63" s="174" t="str">
        <f>IF(KE63=0," ",VLOOKUP(KE63,PROTOKOL!$A:$F,6,FALSE))</f>
        <v xml:space="preserve"> </v>
      </c>
      <c r="KD63" s="43"/>
      <c r="KE63" s="43"/>
      <c r="KF63" s="43"/>
      <c r="KG63" s="42" t="str">
        <f>IF(KE63=0," ",(VLOOKUP(KE63,PROTOKOL!$A$1:$E$29,2,FALSE))*KF63)</f>
        <v xml:space="preserve"> </v>
      </c>
      <c r="KH63" s="175" t="str">
        <f t="shared" si="26"/>
        <v xml:space="preserve"> </v>
      </c>
      <c r="KI63" s="212" t="str">
        <f>IF(KE63=0," ",VLOOKUP(KE63,PROTOKOL!$A:$E,5,FALSE))</f>
        <v xml:space="preserve"> </v>
      </c>
      <c r="KJ63" s="176" t="s">
        <v>142</v>
      </c>
      <c r="KK63" s="177" t="str">
        <f t="shared" si="173"/>
        <v xml:space="preserve"> </v>
      </c>
      <c r="KL63" s="217" t="str">
        <f>IF(KN63=0," ",VLOOKUP(KN63,PROTOKOL!$A:$F,6,FALSE))</f>
        <v xml:space="preserve"> </v>
      </c>
      <c r="KM63" s="43"/>
      <c r="KN63" s="43"/>
      <c r="KO63" s="43"/>
      <c r="KP63" s="91" t="str">
        <f>IF(KN63=0," ",(VLOOKUP(KN63,PROTOKOL!$A$1:$E$29,2,FALSE))*KO63)</f>
        <v xml:space="preserve"> </v>
      </c>
      <c r="KQ63" s="175" t="str">
        <f t="shared" si="27"/>
        <v xml:space="preserve"> </v>
      </c>
      <c r="KR63" s="176" t="str">
        <f>IF(KN63=0," ",VLOOKUP(KN63,PROTOKOL!$A:$E,5,FALSE))</f>
        <v xml:space="preserve"> </v>
      </c>
      <c r="KS63" s="212" t="str">
        <f t="shared" si="190"/>
        <v xml:space="preserve"> </v>
      </c>
      <c r="KT63" s="176">
        <f t="shared" si="106"/>
        <v>0</v>
      </c>
      <c r="KU63" s="177" t="str">
        <f t="shared" si="107"/>
        <v xml:space="preserve"> </v>
      </c>
      <c r="KW63" s="173">
        <v>14</v>
      </c>
      <c r="KX63" s="229"/>
      <c r="KY63" s="174" t="str">
        <f>IF(LA63=0," ",VLOOKUP(LA63,PROTOKOL!$A:$F,6,FALSE))</f>
        <v xml:space="preserve"> </v>
      </c>
      <c r="KZ63" s="43"/>
      <c r="LA63" s="43"/>
      <c r="LB63" s="43"/>
      <c r="LC63" s="42" t="str">
        <f>IF(LA63=0," ",(VLOOKUP(LA63,PROTOKOL!$A$1:$E$29,2,FALSE))*LB63)</f>
        <v xml:space="preserve"> </v>
      </c>
      <c r="LD63" s="175" t="str">
        <f t="shared" si="28"/>
        <v xml:space="preserve"> </v>
      </c>
      <c r="LE63" s="212" t="str">
        <f>IF(LA63=0," ",VLOOKUP(LA63,PROTOKOL!$A:$E,5,FALSE))</f>
        <v xml:space="preserve"> </v>
      </c>
      <c r="LF63" s="176" t="s">
        <v>142</v>
      </c>
      <c r="LG63" s="177" t="str">
        <f t="shared" si="108"/>
        <v xml:space="preserve"> </v>
      </c>
      <c r="LH63" s="217" t="str">
        <f>IF(LJ63=0," ",VLOOKUP(LJ63,PROTOKOL!$A:$F,6,FALSE))</f>
        <v xml:space="preserve"> </v>
      </c>
      <c r="LI63" s="43"/>
      <c r="LJ63" s="43"/>
      <c r="LK63" s="43"/>
      <c r="LL63" s="91" t="str">
        <f>IF(LJ63=0," ",(VLOOKUP(LJ63,PROTOKOL!$A$1:$E$29,2,FALSE))*LK63)</f>
        <v xml:space="preserve"> </v>
      </c>
      <c r="LM63" s="175" t="str">
        <f t="shared" si="29"/>
        <v xml:space="preserve"> </v>
      </c>
      <c r="LN63" s="176" t="str">
        <f>IF(LJ63=0," ",VLOOKUP(LJ63,PROTOKOL!$A:$E,5,FALSE))</f>
        <v xml:space="preserve"> </v>
      </c>
      <c r="LO63" s="212" t="str">
        <f t="shared" si="191"/>
        <v xml:space="preserve"> </v>
      </c>
      <c r="LP63" s="176">
        <f t="shared" si="110"/>
        <v>0</v>
      </c>
      <c r="LQ63" s="177" t="str">
        <f t="shared" si="111"/>
        <v xml:space="preserve"> </v>
      </c>
      <c r="LS63" s="173">
        <v>14</v>
      </c>
      <c r="LT63" s="229"/>
      <c r="LU63" s="174" t="str">
        <f>IF(LW63=0," ",VLOOKUP(LW63,PROTOKOL!$A:$F,6,FALSE))</f>
        <v xml:space="preserve"> </v>
      </c>
      <c r="LV63" s="43"/>
      <c r="LW63" s="43"/>
      <c r="LX63" s="43"/>
      <c r="LY63" s="42" t="str">
        <f>IF(LW63=0," ",(VLOOKUP(LW63,PROTOKOL!$A$1:$E$29,2,FALSE))*LX63)</f>
        <v xml:space="preserve"> </v>
      </c>
      <c r="LZ63" s="175" t="str">
        <f t="shared" si="30"/>
        <v xml:space="preserve"> </v>
      </c>
      <c r="MA63" s="212" t="str">
        <f>IF(LW63=0," ",VLOOKUP(LW63,PROTOKOL!$A:$E,5,FALSE))</f>
        <v xml:space="preserve"> </v>
      </c>
      <c r="MB63" s="176" t="s">
        <v>142</v>
      </c>
      <c r="MC63" s="177" t="str">
        <f t="shared" si="175"/>
        <v xml:space="preserve"> </v>
      </c>
      <c r="MD63" s="217" t="str">
        <f>IF(MF63=0," ",VLOOKUP(MF63,PROTOKOL!$A:$F,6,FALSE))</f>
        <v xml:space="preserve"> </v>
      </c>
      <c r="ME63" s="43"/>
      <c r="MF63" s="43"/>
      <c r="MG63" s="43"/>
      <c r="MH63" s="91" t="str">
        <f>IF(MF63=0," ",(VLOOKUP(MF63,PROTOKOL!$A$1:$E$29,2,FALSE))*MG63)</f>
        <v xml:space="preserve"> </v>
      </c>
      <c r="MI63" s="175" t="str">
        <f t="shared" si="31"/>
        <v xml:space="preserve"> </v>
      </c>
      <c r="MJ63" s="176" t="str">
        <f>IF(MF63=0," ",VLOOKUP(MF63,PROTOKOL!$A:$E,5,FALSE))</f>
        <v xml:space="preserve"> </v>
      </c>
      <c r="MK63" s="212" t="str">
        <f t="shared" si="192"/>
        <v xml:space="preserve"> </v>
      </c>
      <c r="ML63" s="176">
        <f t="shared" si="113"/>
        <v>0</v>
      </c>
      <c r="MM63" s="177" t="str">
        <f t="shared" si="114"/>
        <v xml:space="preserve"> </v>
      </c>
      <c r="MO63" s="173">
        <v>14</v>
      </c>
      <c r="MP63" s="229"/>
      <c r="MQ63" s="174" t="str">
        <f>IF(MS63=0," ",VLOOKUP(MS63,PROTOKOL!$A:$F,6,FALSE))</f>
        <v>SIZDIRMAZLIK TAMİR</v>
      </c>
      <c r="MR63" s="43">
        <v>40</v>
      </c>
      <c r="MS63" s="43">
        <v>12</v>
      </c>
      <c r="MT63" s="43">
        <v>2.5</v>
      </c>
      <c r="MU63" s="42">
        <f>IF(MS63=0," ",(VLOOKUP(MS63,PROTOKOL!$A$1:$E$29,2,FALSE))*MT63)</f>
        <v>26</v>
      </c>
      <c r="MV63" s="175">
        <f t="shared" si="32"/>
        <v>14</v>
      </c>
      <c r="MW63" s="212">
        <f>IF(MS63=0," ",VLOOKUP(MS63,PROTOKOL!$A:$E,5,FALSE))</f>
        <v>0.8561438988095238</v>
      </c>
      <c r="MX63" s="176" t="s">
        <v>142</v>
      </c>
      <c r="MY63" s="177">
        <f t="shared" si="115"/>
        <v>11.986014583333333</v>
      </c>
      <c r="MZ63" s="217" t="str">
        <f>IF(NB63=0," ",VLOOKUP(NB63,PROTOKOL!$A:$F,6,FALSE))</f>
        <v xml:space="preserve"> </v>
      </c>
      <c r="NA63" s="43"/>
      <c r="NB63" s="43"/>
      <c r="NC63" s="43"/>
      <c r="ND63" s="91" t="str">
        <f>IF(NB63=0," ",(VLOOKUP(NB63,PROTOKOL!$A$1:$E$29,2,FALSE))*NC63)</f>
        <v xml:space="preserve"> </v>
      </c>
      <c r="NE63" s="175" t="str">
        <f t="shared" si="33"/>
        <v xml:space="preserve"> </v>
      </c>
      <c r="NF63" s="176" t="str">
        <f>IF(NB63=0," ",VLOOKUP(NB63,PROTOKOL!$A:$E,5,FALSE))</f>
        <v xml:space="preserve"> </v>
      </c>
      <c r="NG63" s="212" t="str">
        <f t="shared" si="193"/>
        <v xml:space="preserve"> </v>
      </c>
      <c r="NH63" s="176">
        <f t="shared" si="117"/>
        <v>0</v>
      </c>
      <c r="NI63" s="177" t="str">
        <f t="shared" si="118"/>
        <v xml:space="preserve"> </v>
      </c>
      <c r="NK63" s="173">
        <v>14</v>
      </c>
      <c r="NL63" s="229"/>
      <c r="NM63" s="174" t="str">
        <f>IF(NO63=0," ",VLOOKUP(NO63,PROTOKOL!$A:$F,6,FALSE))</f>
        <v xml:space="preserve"> </v>
      </c>
      <c r="NN63" s="43"/>
      <c r="NO63" s="43"/>
      <c r="NP63" s="43"/>
      <c r="NQ63" s="42" t="str">
        <f>IF(NO63=0," ",(VLOOKUP(NO63,PROTOKOL!$A$1:$E$29,2,FALSE))*NP63)</f>
        <v xml:space="preserve"> </v>
      </c>
      <c r="NR63" s="175" t="str">
        <f t="shared" si="34"/>
        <v xml:space="preserve"> </v>
      </c>
      <c r="NS63" s="212" t="str">
        <f>IF(NO63=0," ",VLOOKUP(NO63,PROTOKOL!$A:$E,5,FALSE))</f>
        <v xml:space="preserve"> </v>
      </c>
      <c r="NT63" s="176" t="s">
        <v>142</v>
      </c>
      <c r="NU63" s="177" t="str">
        <f t="shared" si="119"/>
        <v xml:space="preserve"> </v>
      </c>
      <c r="NV63" s="217" t="str">
        <f>IF(NX63=0," ",VLOOKUP(NX63,PROTOKOL!$A:$F,6,FALSE))</f>
        <v xml:space="preserve"> </v>
      </c>
      <c r="NW63" s="43"/>
      <c r="NX63" s="43"/>
      <c r="NY63" s="43"/>
      <c r="NZ63" s="91" t="str">
        <f>IF(NX63=0," ",(VLOOKUP(NX63,PROTOKOL!$A$1:$E$29,2,FALSE))*NY63)</f>
        <v xml:space="preserve"> </v>
      </c>
      <c r="OA63" s="175" t="str">
        <f t="shared" si="35"/>
        <v xml:space="preserve"> </v>
      </c>
      <c r="OB63" s="176" t="str">
        <f>IF(NX63=0," ",VLOOKUP(NX63,PROTOKOL!$A:$E,5,FALSE))</f>
        <v xml:space="preserve"> </v>
      </c>
      <c r="OC63" s="212" t="str">
        <f t="shared" si="194"/>
        <v xml:space="preserve"> </v>
      </c>
      <c r="OD63" s="176">
        <f t="shared" si="120"/>
        <v>0</v>
      </c>
      <c r="OE63" s="177" t="str">
        <f t="shared" si="121"/>
        <v xml:space="preserve"> </v>
      </c>
      <c r="OG63" s="173">
        <v>14</v>
      </c>
      <c r="OH63" s="229"/>
      <c r="OI63" s="174" t="str">
        <f>IF(OK63=0," ",VLOOKUP(OK63,PROTOKOL!$A:$F,6,FALSE))</f>
        <v>PERDE KESME SULU SİST.</v>
      </c>
      <c r="OJ63" s="43">
        <v>91</v>
      </c>
      <c r="OK63" s="43">
        <v>8</v>
      </c>
      <c r="OL63" s="43">
        <v>4.5</v>
      </c>
      <c r="OM63" s="42">
        <f>IF(OK63=0," ",(VLOOKUP(OK63,PROTOKOL!$A$1:$E$29,2,FALSE))*OL63)</f>
        <v>58.8</v>
      </c>
      <c r="ON63" s="175">
        <f t="shared" si="36"/>
        <v>32.200000000000003</v>
      </c>
      <c r="OO63" s="212">
        <f>IF(OK63=0," ",VLOOKUP(OK63,PROTOKOL!$A:$E,5,FALSE))</f>
        <v>0.69150084134615386</v>
      </c>
      <c r="OP63" s="176" t="s">
        <v>142</v>
      </c>
      <c r="OQ63" s="177">
        <f t="shared" si="177"/>
        <v>22.266327091346156</v>
      </c>
      <c r="OR63" s="217" t="str">
        <f>IF(OT63=0," ",VLOOKUP(OT63,PROTOKOL!$A:$F,6,FALSE))</f>
        <v xml:space="preserve"> </v>
      </c>
      <c r="OS63" s="43"/>
      <c r="OT63" s="43"/>
      <c r="OU63" s="43"/>
      <c r="OV63" s="91" t="str">
        <f>IF(OT63=0," ",(VLOOKUP(OT63,PROTOKOL!$A$1:$E$29,2,FALSE))*OU63)</f>
        <v xml:space="preserve"> </v>
      </c>
      <c r="OW63" s="175" t="str">
        <f t="shared" si="37"/>
        <v xml:space="preserve"> </v>
      </c>
      <c r="OX63" s="176" t="str">
        <f>IF(OT63=0," ",VLOOKUP(OT63,PROTOKOL!$A:$E,5,FALSE))</f>
        <v xml:space="preserve"> </v>
      </c>
      <c r="OY63" s="212" t="str">
        <f t="shared" si="195"/>
        <v xml:space="preserve"> </v>
      </c>
      <c r="OZ63" s="176">
        <f t="shared" si="123"/>
        <v>0</v>
      </c>
      <c r="PA63" s="177" t="str">
        <f t="shared" si="124"/>
        <v xml:space="preserve"> </v>
      </c>
      <c r="PC63" s="173">
        <v>14</v>
      </c>
      <c r="PD63" s="229"/>
      <c r="PE63" s="174" t="str">
        <f>IF(PG63=0," ",VLOOKUP(PG63,PROTOKOL!$A:$F,6,FALSE))</f>
        <v>KOKU TESTİ</v>
      </c>
      <c r="PF63" s="43">
        <v>1</v>
      </c>
      <c r="PG63" s="43">
        <v>17</v>
      </c>
      <c r="PH63" s="43">
        <v>0.5</v>
      </c>
      <c r="PI63" s="42">
        <f>IF(PG63=0," ",(VLOOKUP(PG63,PROTOKOL!$A$1:$E$29,2,FALSE))*PH63)</f>
        <v>0</v>
      </c>
      <c r="PJ63" s="175">
        <f t="shared" si="38"/>
        <v>1</v>
      </c>
      <c r="PK63" s="212" t="e">
        <f>IF(PG63=0," ",VLOOKUP(PG63,PROTOKOL!$A:$E,5,FALSE))</f>
        <v>#DIV/0!</v>
      </c>
      <c r="PL63" s="176" t="s">
        <v>142</v>
      </c>
      <c r="PM63" s="177" t="e">
        <f>IF(PG63=0," ",(PK63*PJ63))/7.5*0.5</f>
        <v>#DIV/0!</v>
      </c>
      <c r="PN63" s="217" t="str">
        <f>IF(PP63=0," ",VLOOKUP(PP63,PROTOKOL!$A:$F,6,FALSE))</f>
        <v xml:space="preserve"> </v>
      </c>
      <c r="PO63" s="43"/>
      <c r="PP63" s="43"/>
      <c r="PQ63" s="43"/>
      <c r="PR63" s="91" t="str">
        <f>IF(PP63=0," ",(VLOOKUP(PP63,PROTOKOL!$A$1:$E$29,2,FALSE))*PQ63)</f>
        <v xml:space="preserve"> </v>
      </c>
      <c r="PS63" s="175" t="str">
        <f t="shared" si="39"/>
        <v xml:space="preserve"> </v>
      </c>
      <c r="PT63" s="176" t="str">
        <f>IF(PP63=0," ",VLOOKUP(PP63,PROTOKOL!$A:$E,5,FALSE))</f>
        <v xml:space="preserve"> </v>
      </c>
      <c r="PU63" s="212" t="str">
        <f t="shared" si="196"/>
        <v xml:space="preserve"> </v>
      </c>
      <c r="PV63" s="176">
        <f t="shared" si="126"/>
        <v>0</v>
      </c>
      <c r="PW63" s="177" t="str">
        <f t="shared" si="127"/>
        <v xml:space="preserve"> </v>
      </c>
      <c r="PY63" s="173">
        <v>14</v>
      </c>
      <c r="PZ63" s="229"/>
      <c r="QA63" s="174" t="str">
        <f>IF(QC63=0," ",VLOOKUP(QC63,PROTOKOL!$A:$F,6,FALSE))</f>
        <v xml:space="preserve"> </v>
      </c>
      <c r="QB63" s="43"/>
      <c r="QC63" s="43"/>
      <c r="QD63" s="43"/>
      <c r="QE63" s="42" t="str">
        <f>IF(QC63=0," ",(VLOOKUP(QC63,PROTOKOL!$A$1:$E$29,2,FALSE))*QD63)</f>
        <v xml:space="preserve"> </v>
      </c>
      <c r="QF63" s="175" t="str">
        <f t="shared" si="40"/>
        <v xml:space="preserve"> </v>
      </c>
      <c r="QG63" s="212" t="str">
        <f>IF(QC63=0," ",VLOOKUP(QC63,PROTOKOL!$A:$E,5,FALSE))</f>
        <v xml:space="preserve"> </v>
      </c>
      <c r="QH63" s="176" t="s">
        <v>142</v>
      </c>
      <c r="QI63" s="177" t="str">
        <f t="shared" si="128"/>
        <v xml:space="preserve"> </v>
      </c>
      <c r="QJ63" s="217" t="str">
        <f>IF(QL63=0," ",VLOOKUP(QL63,PROTOKOL!$A:$F,6,FALSE))</f>
        <v xml:space="preserve"> </v>
      </c>
      <c r="QK63" s="43"/>
      <c r="QL63" s="43"/>
      <c r="QM63" s="43"/>
      <c r="QN63" s="91" t="str">
        <f>IF(QL63=0," ",(VLOOKUP(QL63,PROTOKOL!$A$1:$E$29,2,FALSE))*QM63)</f>
        <v xml:space="preserve"> </v>
      </c>
      <c r="QO63" s="175" t="str">
        <f t="shared" si="41"/>
        <v xml:space="preserve"> </v>
      </c>
      <c r="QP63" s="176" t="str">
        <f>IF(QL63=0," ",VLOOKUP(QL63,PROTOKOL!$A:$E,5,FALSE))</f>
        <v xml:space="preserve"> </v>
      </c>
      <c r="QQ63" s="212" t="str">
        <f t="shared" si="197"/>
        <v xml:space="preserve"> </v>
      </c>
      <c r="QR63" s="176">
        <f t="shared" si="130"/>
        <v>0</v>
      </c>
      <c r="QS63" s="177" t="str">
        <f t="shared" si="131"/>
        <v xml:space="preserve"> </v>
      </c>
      <c r="QU63" s="173">
        <v>14</v>
      </c>
      <c r="QV63" s="229"/>
      <c r="QW63" s="174" t="str">
        <f>IF(QY63=0," ",VLOOKUP(QY63,PROTOKOL!$A:$F,6,FALSE))</f>
        <v xml:space="preserve"> </v>
      </c>
      <c r="QX63" s="43"/>
      <c r="QY63" s="43"/>
      <c r="QZ63" s="43"/>
      <c r="RA63" s="42" t="str">
        <f>IF(QY63=0," ",(VLOOKUP(QY63,PROTOKOL!$A$1:$E$29,2,FALSE))*QZ63)</f>
        <v xml:space="preserve"> </v>
      </c>
      <c r="RB63" s="175" t="str">
        <f t="shared" si="42"/>
        <v xml:space="preserve"> </v>
      </c>
      <c r="RC63" s="212" t="str">
        <f>IF(QY63=0," ",VLOOKUP(QY63,PROTOKOL!$A:$E,5,FALSE))</f>
        <v xml:space="preserve"> </v>
      </c>
      <c r="RD63" s="176" t="s">
        <v>142</v>
      </c>
      <c r="RE63" s="177" t="str">
        <f t="shared" si="132"/>
        <v xml:space="preserve"> </v>
      </c>
      <c r="RF63" s="217" t="str">
        <f>IF(RH63=0," ",VLOOKUP(RH63,PROTOKOL!$A:$F,6,FALSE))</f>
        <v xml:space="preserve"> </v>
      </c>
      <c r="RG63" s="43"/>
      <c r="RH63" s="43"/>
      <c r="RI63" s="43"/>
      <c r="RJ63" s="91" t="str">
        <f>IF(RH63=0," ",(VLOOKUP(RH63,PROTOKOL!$A$1:$E$29,2,FALSE))*RI63)</f>
        <v xml:space="preserve"> </v>
      </c>
      <c r="RK63" s="175" t="str">
        <f t="shared" si="43"/>
        <v xml:space="preserve"> </v>
      </c>
      <c r="RL63" s="176" t="str">
        <f>IF(RH63=0," ",VLOOKUP(RH63,PROTOKOL!$A:$E,5,FALSE))</f>
        <v xml:space="preserve"> </v>
      </c>
      <c r="RM63" s="212" t="str">
        <f t="shared" si="198"/>
        <v xml:space="preserve"> </v>
      </c>
      <c r="RN63" s="176">
        <f t="shared" si="134"/>
        <v>0</v>
      </c>
      <c r="RO63" s="177" t="str">
        <f t="shared" si="135"/>
        <v xml:space="preserve"> </v>
      </c>
      <c r="RQ63" s="173">
        <v>14</v>
      </c>
      <c r="RR63" s="229"/>
      <c r="RS63" s="174" t="str">
        <f>IF(RU63=0," ",VLOOKUP(RU63,PROTOKOL!$A:$F,6,FALSE))</f>
        <v xml:space="preserve"> </v>
      </c>
      <c r="RT63" s="43"/>
      <c r="RU63" s="43"/>
      <c r="RV63" s="43"/>
      <c r="RW63" s="42" t="str">
        <f>IF(RU63=0," ",(VLOOKUP(RU63,PROTOKOL!$A$1:$E$29,2,FALSE))*RV63)</f>
        <v xml:space="preserve"> </v>
      </c>
      <c r="RX63" s="175" t="str">
        <f t="shared" si="44"/>
        <v xml:space="preserve"> </v>
      </c>
      <c r="RY63" s="212" t="str">
        <f>IF(RU63=0," ",VLOOKUP(RU63,PROTOKOL!$A:$E,5,FALSE))</f>
        <v xml:space="preserve"> </v>
      </c>
      <c r="RZ63" s="176" t="s">
        <v>142</v>
      </c>
      <c r="SA63" s="177" t="str">
        <f t="shared" si="179"/>
        <v xml:space="preserve"> </v>
      </c>
      <c r="SB63" s="217" t="str">
        <f>IF(SD63=0," ",VLOOKUP(SD63,PROTOKOL!$A:$F,6,FALSE))</f>
        <v xml:space="preserve"> </v>
      </c>
      <c r="SC63" s="43"/>
      <c r="SD63" s="43"/>
      <c r="SE63" s="43"/>
      <c r="SF63" s="91" t="str">
        <f>IF(SD63=0," ",(VLOOKUP(SD63,PROTOKOL!$A$1:$E$29,2,FALSE))*SE63)</f>
        <v xml:space="preserve"> </v>
      </c>
      <c r="SG63" s="175" t="str">
        <f t="shared" si="45"/>
        <v xml:space="preserve"> </v>
      </c>
      <c r="SH63" s="176" t="str">
        <f>IF(SD63=0," ",VLOOKUP(SD63,PROTOKOL!$A:$E,5,FALSE))</f>
        <v xml:space="preserve"> </v>
      </c>
      <c r="SI63" s="212" t="str">
        <f t="shared" si="199"/>
        <v xml:space="preserve"> </v>
      </c>
      <c r="SJ63" s="176">
        <f t="shared" si="137"/>
        <v>0</v>
      </c>
      <c r="SK63" s="177" t="str">
        <f t="shared" si="138"/>
        <v xml:space="preserve"> </v>
      </c>
      <c r="SM63" s="173">
        <v>14</v>
      </c>
      <c r="SN63" s="229"/>
      <c r="SO63" s="174" t="str">
        <f>IF(SQ63=0," ",VLOOKUP(SQ63,PROTOKOL!$A:$F,6,FALSE))</f>
        <v xml:space="preserve"> </v>
      </c>
      <c r="SP63" s="43"/>
      <c r="SQ63" s="43"/>
      <c r="SR63" s="43"/>
      <c r="SS63" s="42" t="str">
        <f>IF(SQ63=0," ",(VLOOKUP(SQ63,PROTOKOL!$A$1:$E$29,2,FALSE))*SR63)</f>
        <v xml:space="preserve"> </v>
      </c>
      <c r="ST63" s="175" t="str">
        <f t="shared" si="46"/>
        <v xml:space="preserve"> </v>
      </c>
      <c r="SU63" s="212" t="str">
        <f>IF(SQ63=0," ",VLOOKUP(SQ63,PROTOKOL!$A:$E,5,FALSE))</f>
        <v xml:space="preserve"> </v>
      </c>
      <c r="SV63" s="176" t="s">
        <v>142</v>
      </c>
      <c r="SW63" s="177" t="str">
        <f t="shared" si="139"/>
        <v xml:space="preserve"> </v>
      </c>
      <c r="SX63" s="217" t="str">
        <f>IF(SZ63=0," ",VLOOKUP(SZ63,PROTOKOL!$A:$F,6,FALSE))</f>
        <v xml:space="preserve"> </v>
      </c>
      <c r="SY63" s="43"/>
      <c r="SZ63" s="43"/>
      <c r="TA63" s="43"/>
      <c r="TB63" s="91" t="str">
        <f>IF(SZ63=0," ",(VLOOKUP(SZ63,PROTOKOL!$A$1:$E$29,2,FALSE))*TA63)</f>
        <v xml:space="preserve"> </v>
      </c>
      <c r="TC63" s="175" t="str">
        <f t="shared" si="47"/>
        <v xml:space="preserve"> </v>
      </c>
      <c r="TD63" s="176" t="str">
        <f>IF(SZ63=0," ",VLOOKUP(SZ63,PROTOKOL!$A:$E,5,FALSE))</f>
        <v xml:space="preserve"> </v>
      </c>
      <c r="TE63" s="212" t="str">
        <f t="shared" si="200"/>
        <v xml:space="preserve"> </v>
      </c>
      <c r="TF63" s="176">
        <f t="shared" si="141"/>
        <v>0</v>
      </c>
      <c r="TG63" s="177" t="str">
        <f t="shared" si="142"/>
        <v xml:space="preserve"> </v>
      </c>
      <c r="TI63" s="173">
        <v>14</v>
      </c>
      <c r="TJ63" s="229"/>
      <c r="TK63" s="174" t="str">
        <f>IF(TM63=0," ",VLOOKUP(TM63,PROTOKOL!$A:$F,6,FALSE))</f>
        <v xml:space="preserve"> </v>
      </c>
      <c r="TL63" s="43"/>
      <c r="TM63" s="43"/>
      <c r="TN63" s="43"/>
      <c r="TO63" s="42" t="str">
        <f>IF(TM63=0," ",(VLOOKUP(TM63,PROTOKOL!$A$1:$E$29,2,FALSE))*TN63)</f>
        <v xml:space="preserve"> </v>
      </c>
      <c r="TP63" s="175" t="str">
        <f t="shared" si="48"/>
        <v xml:space="preserve"> </v>
      </c>
      <c r="TQ63" s="212" t="str">
        <f>IF(TM63=0," ",VLOOKUP(TM63,PROTOKOL!$A:$E,5,FALSE))</f>
        <v xml:space="preserve"> </v>
      </c>
      <c r="TR63" s="176" t="s">
        <v>142</v>
      </c>
      <c r="TS63" s="177" t="str">
        <f t="shared" si="143"/>
        <v xml:space="preserve"> </v>
      </c>
      <c r="TT63" s="217" t="str">
        <f>IF(TV63=0," ",VLOOKUP(TV63,PROTOKOL!$A:$F,6,FALSE))</f>
        <v xml:space="preserve"> </v>
      </c>
      <c r="TU63" s="43"/>
      <c r="TV63" s="43"/>
      <c r="TW63" s="43"/>
      <c r="TX63" s="91" t="str">
        <f>IF(TV63=0," ",(VLOOKUP(TV63,PROTOKOL!$A$1:$E$29,2,FALSE))*TW63)</f>
        <v xml:space="preserve"> </v>
      </c>
      <c r="TY63" s="175" t="str">
        <f t="shared" si="49"/>
        <v xml:space="preserve"> </v>
      </c>
      <c r="TZ63" s="176" t="str">
        <f>IF(TV63=0," ",VLOOKUP(TV63,PROTOKOL!$A:$E,5,FALSE))</f>
        <v xml:space="preserve"> </v>
      </c>
      <c r="UA63" s="212" t="str">
        <f t="shared" si="201"/>
        <v xml:space="preserve"> </v>
      </c>
      <c r="UB63" s="176">
        <f t="shared" si="145"/>
        <v>0</v>
      </c>
      <c r="UC63" s="177" t="str">
        <f t="shared" si="146"/>
        <v xml:space="preserve"> </v>
      </c>
      <c r="UE63" s="173">
        <v>14</v>
      </c>
      <c r="UF63" s="229"/>
      <c r="UG63" s="174" t="str">
        <f>IF(UI63=0," ",VLOOKUP(UI63,PROTOKOL!$A:$F,6,FALSE))</f>
        <v xml:space="preserve"> </v>
      </c>
      <c r="UH63" s="43"/>
      <c r="UI63" s="43"/>
      <c r="UJ63" s="43"/>
      <c r="UK63" s="42" t="str">
        <f>IF(UI63=0," ",(VLOOKUP(UI63,PROTOKOL!$A$1:$E$29,2,FALSE))*UJ63)</f>
        <v xml:space="preserve"> </v>
      </c>
      <c r="UL63" s="175" t="str">
        <f t="shared" si="50"/>
        <v xml:space="preserve"> </v>
      </c>
      <c r="UM63" s="212" t="str">
        <f>IF(UI63=0," ",VLOOKUP(UI63,PROTOKOL!$A:$E,5,FALSE))</f>
        <v xml:space="preserve"> </v>
      </c>
      <c r="UN63" s="176" t="s">
        <v>142</v>
      </c>
      <c r="UO63" s="177" t="str">
        <f t="shared" si="147"/>
        <v xml:space="preserve"> </v>
      </c>
      <c r="UP63" s="217" t="str">
        <f>IF(UR63=0," ",VLOOKUP(UR63,PROTOKOL!$A:$F,6,FALSE))</f>
        <v xml:space="preserve"> </v>
      </c>
      <c r="UQ63" s="43"/>
      <c r="UR63" s="43"/>
      <c r="US63" s="43"/>
      <c r="UT63" s="91" t="str">
        <f>IF(UR63=0," ",(VLOOKUP(UR63,PROTOKOL!$A$1:$E$29,2,FALSE))*US63)</f>
        <v xml:space="preserve"> </v>
      </c>
      <c r="UU63" s="175" t="str">
        <f t="shared" si="51"/>
        <v xml:space="preserve"> </v>
      </c>
      <c r="UV63" s="176" t="str">
        <f>IF(UR63=0," ",VLOOKUP(UR63,PROTOKOL!$A:$E,5,FALSE))</f>
        <v xml:space="preserve"> </v>
      </c>
      <c r="UW63" s="212" t="str">
        <f t="shared" si="202"/>
        <v xml:space="preserve"> </v>
      </c>
      <c r="UX63" s="176">
        <f t="shared" si="149"/>
        <v>0</v>
      </c>
      <c r="UY63" s="177" t="str">
        <f t="shared" si="150"/>
        <v xml:space="preserve"> </v>
      </c>
      <c r="VA63" s="173">
        <v>14</v>
      </c>
      <c r="VB63" s="229"/>
      <c r="VC63" s="174" t="str">
        <f>IF(VE63=0," ",VLOOKUP(VE63,PROTOKOL!$A:$F,6,FALSE))</f>
        <v>TAH.BORU MONTAJ</v>
      </c>
      <c r="VD63" s="43">
        <v>52</v>
      </c>
      <c r="VE63" s="43">
        <v>3</v>
      </c>
      <c r="VF63" s="43">
        <v>2.5</v>
      </c>
      <c r="VG63" s="42">
        <f>IF(VE63=0," ",(VLOOKUP(VE63,PROTOKOL!$A$1:$E$29,2,FALSE))*VF63)</f>
        <v>32.666666666666664</v>
      </c>
      <c r="VH63" s="175">
        <f t="shared" si="52"/>
        <v>19.333333333333336</v>
      </c>
      <c r="VI63" s="212">
        <f>IF(VE63=0," ",VLOOKUP(VE63,PROTOKOL!$A:$E,5,FALSE))</f>
        <v>0.69150084134615386</v>
      </c>
      <c r="VJ63" s="176" t="s">
        <v>142</v>
      </c>
      <c r="VK63" s="177">
        <f t="shared" si="151"/>
        <v>13.369016266025643</v>
      </c>
      <c r="VL63" s="217" t="str">
        <f>IF(VN63=0," ",VLOOKUP(VN63,PROTOKOL!$A:$F,6,FALSE))</f>
        <v xml:space="preserve"> </v>
      </c>
      <c r="VM63" s="43"/>
      <c r="VN63" s="43"/>
      <c r="VO63" s="43"/>
      <c r="VP63" s="91" t="str">
        <f>IF(VN63=0," ",(VLOOKUP(VN63,PROTOKOL!$A$1:$E$29,2,FALSE))*VO63)</f>
        <v xml:space="preserve"> </v>
      </c>
      <c r="VQ63" s="175" t="str">
        <f t="shared" si="53"/>
        <v xml:space="preserve"> </v>
      </c>
      <c r="VR63" s="176" t="str">
        <f>IF(VN63=0," ",VLOOKUP(VN63,PROTOKOL!$A:$E,5,FALSE))</f>
        <v xml:space="preserve"> </v>
      </c>
      <c r="VS63" s="212" t="str">
        <f t="shared" si="203"/>
        <v xml:space="preserve"> </v>
      </c>
      <c r="VT63" s="176">
        <f t="shared" si="153"/>
        <v>0</v>
      </c>
      <c r="VU63" s="177" t="str">
        <f t="shared" si="154"/>
        <v xml:space="preserve"> </v>
      </c>
      <c r="VW63" s="173">
        <v>14</v>
      </c>
      <c r="VX63" s="229"/>
      <c r="VY63" s="174" t="str">
        <f>IF(WA63=0," ",VLOOKUP(WA63,PROTOKOL!$A:$F,6,FALSE))</f>
        <v>KOKU TESTİ</v>
      </c>
      <c r="VZ63" s="43">
        <v>1</v>
      </c>
      <c r="WA63" s="43">
        <v>17</v>
      </c>
      <c r="WB63" s="43">
        <v>2</v>
      </c>
      <c r="WC63" s="42">
        <f>IF(WA63=0," ",(VLOOKUP(WA63,PROTOKOL!$A$1:$E$29,2,FALSE))*WB63)</f>
        <v>0</v>
      </c>
      <c r="WD63" s="175">
        <f t="shared" si="54"/>
        <v>1</v>
      </c>
      <c r="WE63" s="212" t="e">
        <f>IF(WA63=0," ",VLOOKUP(WA63,PROTOKOL!$A:$E,5,FALSE))</f>
        <v>#DIV/0!</v>
      </c>
      <c r="WF63" s="176" t="s">
        <v>142</v>
      </c>
      <c r="WG63" s="177" t="e">
        <f>IF(WA63=0," ",(WE63*WD63))/7.5*2</f>
        <v>#DIV/0!</v>
      </c>
      <c r="WH63" s="217" t="str">
        <f>IF(WJ63=0," ",VLOOKUP(WJ63,PROTOKOL!$A:$F,6,FALSE))</f>
        <v xml:space="preserve"> </v>
      </c>
      <c r="WI63" s="43"/>
      <c r="WJ63" s="43"/>
      <c r="WK63" s="43"/>
      <c r="WL63" s="91" t="str">
        <f>IF(WJ63=0," ",(VLOOKUP(WJ63,PROTOKOL!$A$1:$E$29,2,FALSE))*WK63)</f>
        <v xml:space="preserve"> </v>
      </c>
      <c r="WM63" s="175" t="str">
        <f t="shared" si="55"/>
        <v xml:space="preserve"> </v>
      </c>
      <c r="WN63" s="176" t="str">
        <f>IF(WJ63=0," ",VLOOKUP(WJ63,PROTOKOL!$A:$E,5,FALSE))</f>
        <v xml:space="preserve"> </v>
      </c>
      <c r="WO63" s="212" t="str">
        <f t="shared" si="204"/>
        <v xml:space="preserve"> </v>
      </c>
      <c r="WP63" s="176">
        <f t="shared" si="157"/>
        <v>0</v>
      </c>
      <c r="WQ63" s="177" t="str">
        <f t="shared" si="158"/>
        <v xml:space="preserve"> </v>
      </c>
      <c r="WS63" s="173">
        <v>14</v>
      </c>
      <c r="WT63" s="229"/>
      <c r="WU63" s="174" t="str">
        <f>IF(WW63=0," ",VLOOKUP(WW63,PROTOKOL!$A:$F,6,FALSE))</f>
        <v>ÜRÜN KONTROL</v>
      </c>
      <c r="WV63" s="43">
        <v>1</v>
      </c>
      <c r="WW63" s="43">
        <v>20</v>
      </c>
      <c r="WX63" s="43">
        <v>1</v>
      </c>
      <c r="WY63" s="42">
        <f>IF(WW63=0," ",(VLOOKUP(WW63,PROTOKOL!$A$1:$E$29,2,FALSE))*WX63)</f>
        <v>0</v>
      </c>
      <c r="WZ63" s="175">
        <f t="shared" si="56"/>
        <v>1</v>
      </c>
      <c r="XA63" s="212" t="e">
        <f>IF(WW63=0," ",VLOOKUP(WW63,PROTOKOL!$A:$E,5,FALSE))</f>
        <v>#DIV/0!</v>
      </c>
      <c r="XB63" s="176" t="s">
        <v>142</v>
      </c>
      <c r="XC63" s="177" t="e">
        <f>IF(WW63=0," ",(XA63*WZ63))/7.5*1</f>
        <v>#DIV/0!</v>
      </c>
      <c r="XD63" s="217" t="str">
        <f>IF(XF63=0," ",VLOOKUP(XF63,PROTOKOL!$A:$F,6,FALSE))</f>
        <v xml:space="preserve"> </v>
      </c>
      <c r="XE63" s="43"/>
      <c r="XF63" s="43"/>
      <c r="XG63" s="43"/>
      <c r="XH63" s="91" t="str">
        <f>IF(XF63=0," ",(VLOOKUP(XF63,PROTOKOL!$A$1:$E$29,2,FALSE))*XG63)</f>
        <v xml:space="preserve"> </v>
      </c>
      <c r="XI63" s="175" t="str">
        <f t="shared" si="57"/>
        <v xml:space="preserve"> </v>
      </c>
      <c r="XJ63" s="176" t="str">
        <f>IF(XF63=0," ",VLOOKUP(XF63,PROTOKOL!$A:$E,5,FALSE))</f>
        <v xml:space="preserve"> </v>
      </c>
      <c r="XK63" s="212" t="str">
        <f t="shared" si="205"/>
        <v xml:space="preserve"> </v>
      </c>
      <c r="XL63" s="176">
        <f t="shared" si="161"/>
        <v>0</v>
      </c>
      <c r="XM63" s="177" t="str">
        <f t="shared" si="162"/>
        <v xml:space="preserve"> </v>
      </c>
      <c r="XO63" s="173">
        <v>14</v>
      </c>
      <c r="XP63" s="229"/>
      <c r="XQ63" s="174" t="str">
        <f>IF(XS63=0," ",VLOOKUP(XS63,PROTOKOL!$A:$F,6,FALSE))</f>
        <v>ÜRÜN KONTROL</v>
      </c>
      <c r="XR63" s="43">
        <v>1</v>
      </c>
      <c r="XS63" s="43">
        <v>20</v>
      </c>
      <c r="XT63" s="43">
        <v>0.5</v>
      </c>
      <c r="XU63" s="42">
        <f>IF(XS63=0," ",(VLOOKUP(XS63,PROTOKOL!$A$1:$E$29,2,FALSE))*XT63)</f>
        <v>0</v>
      </c>
      <c r="XV63" s="175">
        <f t="shared" si="58"/>
        <v>1</v>
      </c>
      <c r="XW63" s="212" t="e">
        <f>IF(XS63=0," ",VLOOKUP(XS63,PROTOKOL!$A:$E,5,FALSE))</f>
        <v>#DIV/0!</v>
      </c>
      <c r="XX63" s="176" t="s">
        <v>142</v>
      </c>
      <c r="XY63" s="177" t="e">
        <f>IF(XS63=0," ",(XW63*XV63))/7.5*0.5</f>
        <v>#DIV/0!</v>
      </c>
      <c r="XZ63" s="217" t="str">
        <f>IF(YB63=0," ",VLOOKUP(YB63,PROTOKOL!$A:$F,6,FALSE))</f>
        <v xml:space="preserve"> </v>
      </c>
      <c r="YA63" s="43"/>
      <c r="YB63" s="43"/>
      <c r="YC63" s="43"/>
      <c r="YD63" s="91" t="str">
        <f>IF(YB63=0," ",(VLOOKUP(YB63,PROTOKOL!$A$1:$E$29,2,FALSE))*YC63)</f>
        <v xml:space="preserve"> </v>
      </c>
      <c r="YE63" s="175" t="str">
        <f t="shared" si="59"/>
        <v xml:space="preserve"> </v>
      </c>
      <c r="YF63" s="176" t="str">
        <f>IF(YB63=0," ",VLOOKUP(YB63,PROTOKOL!$A:$E,5,FALSE))</f>
        <v xml:space="preserve"> </v>
      </c>
      <c r="YG63" s="212" t="str">
        <f t="shared" si="206"/>
        <v xml:space="preserve"> </v>
      </c>
      <c r="YH63" s="176">
        <f t="shared" si="165"/>
        <v>0</v>
      </c>
      <c r="YI63" s="177" t="str">
        <f t="shared" si="166"/>
        <v xml:space="preserve"> </v>
      </c>
    </row>
    <row r="64" spans="1:659" ht="13.8">
      <c r="A64" s="173">
        <v>14</v>
      </c>
      <c r="B64" s="230"/>
      <c r="C64" s="174" t="str">
        <f>IF(E64=0," ",VLOOKUP(E64,PROTOKOL!$A:$F,6,FALSE))</f>
        <v xml:space="preserve"> </v>
      </c>
      <c r="D64" s="43"/>
      <c r="E64" s="43"/>
      <c r="F64" s="43"/>
      <c r="G64" s="42" t="str">
        <f>IF(E64=0," ",(VLOOKUP(E64,PROTOKOL!$A$1:$E$29,2,FALSE))*F64)</f>
        <v xml:space="preserve"> </v>
      </c>
      <c r="H64" s="175" t="str">
        <f t="shared" si="0"/>
        <v xml:space="preserve"> </v>
      </c>
      <c r="I64" s="212" t="str">
        <f>IF(E64=0," ",VLOOKUP(E64,PROTOKOL!$A:$E,5,FALSE))</f>
        <v xml:space="preserve"> </v>
      </c>
      <c r="J64" s="176" t="s">
        <v>142</v>
      </c>
      <c r="K64" s="177" t="str">
        <f t="shared" si="60"/>
        <v xml:space="preserve"> </v>
      </c>
      <c r="L64" s="217" t="str">
        <f>IF(N64=0," ",VLOOKUP(N64,PROTOKOL!$A:$F,6,FALSE))</f>
        <v xml:space="preserve"> </v>
      </c>
      <c r="M64" s="43"/>
      <c r="N64" s="43"/>
      <c r="O64" s="43"/>
      <c r="P64" s="91" t="str">
        <f>IF(N64=0," ",(VLOOKUP(N64,PROTOKOL!$A$1:$E$29,2,FALSE))*O64)</f>
        <v xml:space="preserve"> </v>
      </c>
      <c r="Q64" s="175" t="str">
        <f t="shared" si="1"/>
        <v xml:space="preserve"> </v>
      </c>
      <c r="R64" s="176" t="str">
        <f>IF(N64=0," ",VLOOKUP(N64,PROTOKOL!$A:$E,5,FALSE))</f>
        <v xml:space="preserve"> </v>
      </c>
      <c r="S64" s="212" t="str">
        <f t="shared" si="61"/>
        <v xml:space="preserve"> </v>
      </c>
      <c r="T64" s="176">
        <f t="shared" si="62"/>
        <v>0</v>
      </c>
      <c r="U64" s="177" t="str">
        <f t="shared" si="63"/>
        <v xml:space="preserve"> </v>
      </c>
      <c r="W64" s="173">
        <v>14</v>
      </c>
      <c r="X64" s="230"/>
      <c r="Y64" s="174" t="str">
        <f>IF(AA64=0," ",VLOOKUP(AA64,PROTOKOL!$A:$F,6,FALSE))</f>
        <v xml:space="preserve"> </v>
      </c>
      <c r="Z64" s="43"/>
      <c r="AA64" s="43"/>
      <c r="AB64" s="43"/>
      <c r="AC64" s="42" t="str">
        <f>IF(AA64=0," ",(VLOOKUP(AA64,PROTOKOL!$A$1:$E$29,2,FALSE))*AB64)</f>
        <v xml:space="preserve"> </v>
      </c>
      <c r="AD64" s="175" t="str">
        <f t="shared" si="2"/>
        <v xml:space="preserve"> </v>
      </c>
      <c r="AE64" s="212" t="str">
        <f>IF(AA64=0," ",VLOOKUP(AA64,PROTOKOL!$A:$E,5,FALSE))</f>
        <v xml:space="preserve"> </v>
      </c>
      <c r="AF64" s="176" t="s">
        <v>142</v>
      </c>
      <c r="AG64" s="177" t="str">
        <f t="shared" si="167"/>
        <v xml:space="preserve"> </v>
      </c>
      <c r="AH64" s="217" t="str">
        <f>IF(AJ64=0," ",VLOOKUP(AJ64,PROTOKOL!$A:$F,6,FALSE))</f>
        <v xml:space="preserve"> </v>
      </c>
      <c r="AI64" s="43"/>
      <c r="AJ64" s="43"/>
      <c r="AK64" s="43"/>
      <c r="AL64" s="91" t="str">
        <f>IF(AJ64=0," ",(VLOOKUP(AJ64,PROTOKOL!$A$1:$E$29,2,FALSE))*AK64)</f>
        <v xml:space="preserve"> </v>
      </c>
      <c r="AM64" s="175" t="str">
        <f t="shared" si="3"/>
        <v xml:space="preserve"> </v>
      </c>
      <c r="AN64" s="176" t="str">
        <f>IF(AJ64=0," ",VLOOKUP(AJ64,PROTOKOL!$A:$E,5,FALSE))</f>
        <v xml:space="preserve"> </v>
      </c>
      <c r="AO64" s="212" t="str">
        <f t="shared" si="180"/>
        <v xml:space="preserve"> </v>
      </c>
      <c r="AP64" s="176">
        <f t="shared" si="65"/>
        <v>0</v>
      </c>
      <c r="AQ64" s="177" t="str">
        <f t="shared" si="66"/>
        <v xml:space="preserve"> </v>
      </c>
      <c r="AS64" s="173">
        <v>14</v>
      </c>
      <c r="AT64" s="230"/>
      <c r="AU64" s="174" t="str">
        <f>IF(AW64=0," ",VLOOKUP(AW64,PROTOKOL!$A:$F,6,FALSE))</f>
        <v xml:space="preserve"> </v>
      </c>
      <c r="AV64" s="43"/>
      <c r="AW64" s="43"/>
      <c r="AX64" s="43"/>
      <c r="AY64" s="42" t="str">
        <f>IF(AW64=0," ",(VLOOKUP(AW64,PROTOKOL!$A$1:$E$29,2,FALSE))*AX64)</f>
        <v xml:space="preserve"> </v>
      </c>
      <c r="AZ64" s="175" t="str">
        <f t="shared" si="4"/>
        <v xml:space="preserve"> </v>
      </c>
      <c r="BA64" s="212" t="str">
        <f>IF(AW64=0," ",VLOOKUP(AW64,PROTOKOL!$A:$E,5,FALSE))</f>
        <v xml:space="preserve"> </v>
      </c>
      <c r="BB64" s="176" t="s">
        <v>142</v>
      </c>
      <c r="BC64" s="177" t="str">
        <f t="shared" si="168"/>
        <v xml:space="preserve"> </v>
      </c>
      <c r="BD64" s="217" t="str">
        <f>IF(BF64=0," ",VLOOKUP(BF64,PROTOKOL!$A:$F,6,FALSE))</f>
        <v xml:space="preserve"> </v>
      </c>
      <c r="BE64" s="43"/>
      <c r="BF64" s="43"/>
      <c r="BG64" s="43"/>
      <c r="BH64" s="91" t="str">
        <f>IF(BF64=0," ",(VLOOKUP(BF64,PROTOKOL!$A$1:$E$29,2,FALSE))*BG64)</f>
        <v xml:space="preserve"> </v>
      </c>
      <c r="BI64" s="175" t="str">
        <f t="shared" si="5"/>
        <v xml:space="preserve"> </v>
      </c>
      <c r="BJ64" s="176" t="str">
        <f>IF(BF64=0," ",VLOOKUP(BF64,PROTOKOL!$A:$E,5,FALSE))</f>
        <v xml:space="preserve"> </v>
      </c>
      <c r="BK64" s="212" t="str">
        <f t="shared" si="181"/>
        <v xml:space="preserve"> </v>
      </c>
      <c r="BL64" s="176">
        <f t="shared" si="67"/>
        <v>0</v>
      </c>
      <c r="BM64" s="177" t="str">
        <f t="shared" si="68"/>
        <v xml:space="preserve"> </v>
      </c>
      <c r="BO64" s="173">
        <v>14</v>
      </c>
      <c r="BP64" s="230"/>
      <c r="BQ64" s="174" t="str">
        <f>IF(BS64=0," ",VLOOKUP(BS64,PROTOKOL!$A:$F,6,FALSE))</f>
        <v xml:space="preserve"> </v>
      </c>
      <c r="BR64" s="43"/>
      <c r="BS64" s="43"/>
      <c r="BT64" s="43"/>
      <c r="BU64" s="42" t="str">
        <f>IF(BS64=0," ",(VLOOKUP(BS64,PROTOKOL!$A$1:$E$29,2,FALSE))*BT64)</f>
        <v xml:space="preserve"> </v>
      </c>
      <c r="BV64" s="175" t="str">
        <f t="shared" si="6"/>
        <v xml:space="preserve"> </v>
      </c>
      <c r="BW64" s="212" t="str">
        <f>IF(BS64=0," ",VLOOKUP(BS64,PROTOKOL!$A:$E,5,FALSE))</f>
        <v xml:space="preserve"> </v>
      </c>
      <c r="BX64" s="176" t="s">
        <v>142</v>
      </c>
      <c r="BY64" s="177" t="str">
        <f t="shared" si="170"/>
        <v xml:space="preserve"> </v>
      </c>
      <c r="BZ64" s="217" t="str">
        <f>IF(CB64=0," ",VLOOKUP(CB64,PROTOKOL!$A:$F,6,FALSE))</f>
        <v xml:space="preserve"> </v>
      </c>
      <c r="CA64" s="43"/>
      <c r="CB64" s="43"/>
      <c r="CC64" s="43"/>
      <c r="CD64" s="91" t="str">
        <f>IF(CB64=0," ",(VLOOKUP(CB64,PROTOKOL!$A$1:$E$29,2,FALSE))*CC64)</f>
        <v xml:space="preserve"> </v>
      </c>
      <c r="CE64" s="175" t="str">
        <f t="shared" si="7"/>
        <v xml:space="preserve"> </v>
      </c>
      <c r="CF64" s="176" t="str">
        <f>IF(CB64=0," ",VLOOKUP(CB64,PROTOKOL!$A:$E,5,FALSE))</f>
        <v xml:space="preserve"> </v>
      </c>
      <c r="CG64" s="212" t="str">
        <f t="shared" si="207"/>
        <v xml:space="preserve"> </v>
      </c>
      <c r="CH64" s="176">
        <f t="shared" si="70"/>
        <v>0</v>
      </c>
      <c r="CI64" s="177" t="str">
        <f t="shared" si="71"/>
        <v xml:space="preserve"> </v>
      </c>
      <c r="CK64" s="173">
        <v>14</v>
      </c>
      <c r="CL64" s="230"/>
      <c r="CM64" s="174" t="str">
        <f>IF(CO64=0," ",VLOOKUP(CO64,PROTOKOL!$A:$F,6,FALSE))</f>
        <v xml:space="preserve"> </v>
      </c>
      <c r="CN64" s="43"/>
      <c r="CO64" s="43"/>
      <c r="CP64" s="43"/>
      <c r="CQ64" s="42" t="str">
        <f>IF(CO64=0," ",(VLOOKUP(CO64,PROTOKOL!$A$1:$E$29,2,FALSE))*CP64)</f>
        <v xml:space="preserve"> </v>
      </c>
      <c r="CR64" s="175" t="str">
        <f t="shared" si="8"/>
        <v xml:space="preserve"> </v>
      </c>
      <c r="CS64" s="212" t="str">
        <f>IF(CO64=0," ",VLOOKUP(CO64,PROTOKOL!$A:$E,5,FALSE))</f>
        <v xml:space="preserve"> </v>
      </c>
      <c r="CT64" s="176" t="s">
        <v>142</v>
      </c>
      <c r="CU64" s="177" t="str">
        <f t="shared" si="171"/>
        <v xml:space="preserve"> </v>
      </c>
      <c r="CV64" s="217" t="str">
        <f>IF(CX64=0," ",VLOOKUP(CX64,PROTOKOL!$A:$F,6,FALSE))</f>
        <v xml:space="preserve"> </v>
      </c>
      <c r="CW64" s="43"/>
      <c r="CX64" s="43"/>
      <c r="CY64" s="43"/>
      <c r="CZ64" s="91" t="str">
        <f>IF(CX64=0," ",(VLOOKUP(CX64,PROTOKOL!$A$1:$E$29,2,FALSE))*CY64)</f>
        <v xml:space="preserve"> </v>
      </c>
      <c r="DA64" s="175" t="str">
        <f t="shared" si="9"/>
        <v xml:space="preserve"> </v>
      </c>
      <c r="DB64" s="176" t="str">
        <f>IF(CX64=0," ",VLOOKUP(CX64,PROTOKOL!$A:$E,5,FALSE))</f>
        <v xml:space="preserve"> </v>
      </c>
      <c r="DC64" s="212" t="str">
        <f t="shared" si="182"/>
        <v xml:space="preserve"> </v>
      </c>
      <c r="DD64" s="176">
        <f t="shared" si="73"/>
        <v>0</v>
      </c>
      <c r="DE64" s="177" t="str">
        <f t="shared" si="74"/>
        <v xml:space="preserve"> </v>
      </c>
      <c r="DG64" s="173">
        <v>14</v>
      </c>
      <c r="DH64" s="230"/>
      <c r="DI64" s="174" t="str">
        <f>IF(DK64=0," ",VLOOKUP(DK64,PROTOKOL!$A:$F,6,FALSE))</f>
        <v xml:space="preserve"> </v>
      </c>
      <c r="DJ64" s="43"/>
      <c r="DK64" s="43"/>
      <c r="DL64" s="43"/>
      <c r="DM64" s="42" t="str">
        <f>IF(DK64=0," ",(VLOOKUP(DK64,PROTOKOL!$A$1:$E$29,2,FALSE))*DL64)</f>
        <v xml:space="preserve"> </v>
      </c>
      <c r="DN64" s="175" t="str">
        <f t="shared" si="10"/>
        <v xml:space="preserve"> </v>
      </c>
      <c r="DO64" s="212" t="str">
        <f>IF(DK64=0," ",VLOOKUP(DK64,PROTOKOL!$A:$E,5,FALSE))</f>
        <v xml:space="preserve"> </v>
      </c>
      <c r="DP64" s="176" t="s">
        <v>142</v>
      </c>
      <c r="DQ64" s="177" t="str">
        <f t="shared" si="75"/>
        <v xml:space="preserve"> </v>
      </c>
      <c r="DR64" s="217" t="str">
        <f>IF(DT64=0," ",VLOOKUP(DT64,PROTOKOL!$A:$F,6,FALSE))</f>
        <v xml:space="preserve"> </v>
      </c>
      <c r="DS64" s="43"/>
      <c r="DT64" s="43"/>
      <c r="DU64" s="43"/>
      <c r="DV64" s="91" t="str">
        <f>IF(DT64=0," ",(VLOOKUP(DT64,PROTOKOL!$A$1:$E$29,2,FALSE))*DU64)</f>
        <v xml:space="preserve"> </v>
      </c>
      <c r="DW64" s="175" t="str">
        <f t="shared" si="11"/>
        <v xml:space="preserve"> </v>
      </c>
      <c r="DX64" s="176" t="str">
        <f>IF(DT64=0," ",VLOOKUP(DT64,PROTOKOL!$A:$E,5,FALSE))</f>
        <v xml:space="preserve"> </v>
      </c>
      <c r="DY64" s="212" t="str">
        <f t="shared" si="183"/>
        <v xml:space="preserve"> </v>
      </c>
      <c r="DZ64" s="176">
        <f t="shared" si="77"/>
        <v>0</v>
      </c>
      <c r="EA64" s="177" t="str">
        <f t="shared" si="78"/>
        <v xml:space="preserve"> </v>
      </c>
      <c r="EC64" s="173">
        <v>14</v>
      </c>
      <c r="ED64" s="230"/>
      <c r="EE64" s="174" t="str">
        <f>IF(EG64=0," ",VLOOKUP(EG64,PROTOKOL!$A:$F,6,FALSE))</f>
        <v xml:space="preserve"> </v>
      </c>
      <c r="EF64" s="43"/>
      <c r="EG64" s="43"/>
      <c r="EH64" s="43"/>
      <c r="EI64" s="42" t="str">
        <f>IF(EG64=0," ",(VLOOKUP(EG64,PROTOKOL!$A$1:$E$29,2,FALSE))*EH64)</f>
        <v xml:space="preserve"> </v>
      </c>
      <c r="EJ64" s="175" t="str">
        <f t="shared" si="12"/>
        <v xml:space="preserve"> </v>
      </c>
      <c r="EK64" s="212" t="str">
        <f>IF(EG64=0," ",VLOOKUP(EG64,PROTOKOL!$A:$E,5,FALSE))</f>
        <v xml:space="preserve"> </v>
      </c>
      <c r="EL64" s="176" t="s">
        <v>142</v>
      </c>
      <c r="EM64" s="177" t="str">
        <f t="shared" si="79"/>
        <v xml:space="preserve"> </v>
      </c>
      <c r="EN64" s="217" t="str">
        <f>IF(EP64=0," ",VLOOKUP(EP64,PROTOKOL!$A:$F,6,FALSE))</f>
        <v xml:space="preserve"> </v>
      </c>
      <c r="EO64" s="43"/>
      <c r="EP64" s="43"/>
      <c r="EQ64" s="43"/>
      <c r="ER64" s="91" t="str">
        <f>IF(EP64=0," ",(VLOOKUP(EP64,PROTOKOL!$A$1:$E$29,2,FALSE))*EQ64)</f>
        <v xml:space="preserve"> </v>
      </c>
      <c r="ES64" s="175" t="str">
        <f t="shared" si="13"/>
        <v xml:space="preserve"> </v>
      </c>
      <c r="ET64" s="176" t="str">
        <f>IF(EP64=0," ",VLOOKUP(EP64,PROTOKOL!$A:$E,5,FALSE))</f>
        <v xml:space="preserve"> </v>
      </c>
      <c r="EU64" s="212" t="str">
        <f t="shared" si="184"/>
        <v xml:space="preserve"> </v>
      </c>
      <c r="EV64" s="176">
        <f t="shared" si="81"/>
        <v>0</v>
      </c>
      <c r="EW64" s="177" t="str">
        <f t="shared" si="82"/>
        <v xml:space="preserve"> </v>
      </c>
      <c r="EY64" s="173">
        <v>14</v>
      </c>
      <c r="EZ64" s="230"/>
      <c r="FA64" s="174" t="str">
        <f>IF(FC64=0," ",VLOOKUP(FC64,PROTOKOL!$A:$F,6,FALSE))</f>
        <v xml:space="preserve"> </v>
      </c>
      <c r="FB64" s="43"/>
      <c r="FC64" s="43"/>
      <c r="FD64" s="43"/>
      <c r="FE64" s="42" t="str">
        <f>IF(FC64=0," ",(VLOOKUP(FC64,PROTOKOL!$A$1:$E$29,2,FALSE))*FD64)</f>
        <v xml:space="preserve"> </v>
      </c>
      <c r="FF64" s="175" t="str">
        <f t="shared" si="14"/>
        <v xml:space="preserve"> </v>
      </c>
      <c r="FG64" s="212" t="str">
        <f>IF(FC64=0," ",VLOOKUP(FC64,PROTOKOL!$A:$E,5,FALSE))</f>
        <v xml:space="preserve"> </v>
      </c>
      <c r="FH64" s="176" t="s">
        <v>142</v>
      </c>
      <c r="FI64" s="177" t="str">
        <f t="shared" si="83"/>
        <v xml:space="preserve"> </v>
      </c>
      <c r="FJ64" s="217" t="str">
        <f>IF(FL64=0," ",VLOOKUP(FL64,PROTOKOL!$A:$F,6,FALSE))</f>
        <v xml:space="preserve"> </v>
      </c>
      <c r="FK64" s="43"/>
      <c r="FL64" s="43"/>
      <c r="FM64" s="43"/>
      <c r="FN64" s="91" t="str">
        <f>IF(FL64=0," ",(VLOOKUP(FL64,PROTOKOL!$A$1:$E$29,2,FALSE))*FM64)</f>
        <v xml:space="preserve"> </v>
      </c>
      <c r="FO64" s="175" t="str">
        <f t="shared" si="15"/>
        <v xml:space="preserve"> </v>
      </c>
      <c r="FP64" s="176" t="str">
        <f>IF(FL64=0," ",VLOOKUP(FL64,PROTOKOL!$A:$E,5,FALSE))</f>
        <v xml:space="preserve"> </v>
      </c>
      <c r="FQ64" s="212" t="str">
        <f t="shared" si="185"/>
        <v xml:space="preserve"> </v>
      </c>
      <c r="FR64" s="176">
        <f t="shared" si="85"/>
        <v>0</v>
      </c>
      <c r="FS64" s="177" t="str">
        <f t="shared" si="86"/>
        <v xml:space="preserve"> </v>
      </c>
      <c r="FU64" s="173">
        <v>14</v>
      </c>
      <c r="FV64" s="230"/>
      <c r="FW64" s="174" t="str">
        <f>IF(FY64=0," ",VLOOKUP(FY64,PROTOKOL!$A:$F,6,FALSE))</f>
        <v xml:space="preserve"> </v>
      </c>
      <c r="FX64" s="43"/>
      <c r="FY64" s="43"/>
      <c r="FZ64" s="43"/>
      <c r="GA64" s="42" t="str">
        <f>IF(FY64=0," ",(VLOOKUP(FY64,PROTOKOL!$A$1:$E$29,2,FALSE))*FZ64)</f>
        <v xml:space="preserve"> </v>
      </c>
      <c r="GB64" s="175" t="str">
        <f t="shared" si="16"/>
        <v xml:space="preserve"> </v>
      </c>
      <c r="GC64" s="212" t="str">
        <f>IF(FY64=0," ",VLOOKUP(FY64,PROTOKOL!$A:$E,5,FALSE))</f>
        <v xml:space="preserve"> </v>
      </c>
      <c r="GD64" s="176" t="s">
        <v>142</v>
      </c>
      <c r="GE64" s="177" t="str">
        <f t="shared" si="87"/>
        <v xml:space="preserve"> </v>
      </c>
      <c r="GF64" s="217" t="str">
        <f>IF(GH64=0," ",VLOOKUP(GH64,PROTOKOL!$A:$F,6,FALSE))</f>
        <v xml:space="preserve"> </v>
      </c>
      <c r="GG64" s="43"/>
      <c r="GH64" s="43"/>
      <c r="GI64" s="43"/>
      <c r="GJ64" s="91" t="str">
        <f>IF(GH64=0," ",(VLOOKUP(GH64,PROTOKOL!$A$1:$E$29,2,FALSE))*GI64)</f>
        <v xml:space="preserve"> </v>
      </c>
      <c r="GK64" s="175" t="str">
        <f t="shared" si="17"/>
        <v xml:space="preserve"> </v>
      </c>
      <c r="GL64" s="176" t="str">
        <f>IF(GH64=0," ",VLOOKUP(GH64,PROTOKOL!$A:$E,5,FALSE))</f>
        <v xml:space="preserve"> </v>
      </c>
      <c r="GM64" s="212" t="str">
        <f t="shared" si="186"/>
        <v xml:space="preserve"> </v>
      </c>
      <c r="GN64" s="176">
        <f t="shared" si="89"/>
        <v>0</v>
      </c>
      <c r="GO64" s="177" t="str">
        <f t="shared" si="90"/>
        <v xml:space="preserve"> </v>
      </c>
      <c r="GQ64" s="173">
        <v>14</v>
      </c>
      <c r="GR64" s="230"/>
      <c r="GS64" s="174" t="str">
        <f>IF(GU64=0," ",VLOOKUP(GU64,PROTOKOL!$A:$F,6,FALSE))</f>
        <v xml:space="preserve"> </v>
      </c>
      <c r="GT64" s="43"/>
      <c r="GU64" s="43"/>
      <c r="GV64" s="43"/>
      <c r="GW64" s="42" t="str">
        <f>IF(GU64=0," ",(VLOOKUP(GU64,PROTOKOL!$A$1:$E$29,2,FALSE))*GV64)</f>
        <v xml:space="preserve"> </v>
      </c>
      <c r="GX64" s="175" t="str">
        <f t="shared" si="18"/>
        <v xml:space="preserve"> </v>
      </c>
      <c r="GY64" s="212" t="str">
        <f>IF(GU64=0," ",VLOOKUP(GU64,PROTOKOL!$A:$E,5,FALSE))</f>
        <v xml:space="preserve"> </v>
      </c>
      <c r="GZ64" s="176" t="s">
        <v>142</v>
      </c>
      <c r="HA64" s="177" t="str">
        <f t="shared" si="91"/>
        <v xml:space="preserve"> </v>
      </c>
      <c r="HB64" s="217" t="str">
        <f>IF(HD64=0," ",VLOOKUP(HD64,PROTOKOL!$A:$F,6,FALSE))</f>
        <v xml:space="preserve"> </v>
      </c>
      <c r="HC64" s="43"/>
      <c r="HD64" s="43"/>
      <c r="HE64" s="43"/>
      <c r="HF64" s="91" t="str">
        <f>IF(HD64=0," ",(VLOOKUP(HD64,PROTOKOL!$A$1:$E$29,2,FALSE))*HE64)</f>
        <v xml:space="preserve"> </v>
      </c>
      <c r="HG64" s="175" t="str">
        <f t="shared" si="19"/>
        <v xml:space="preserve"> </v>
      </c>
      <c r="HH64" s="176" t="str">
        <f>IF(HD64=0," ",VLOOKUP(HD64,PROTOKOL!$A:$E,5,FALSE))</f>
        <v xml:space="preserve"> </v>
      </c>
      <c r="HI64" s="212" t="str">
        <f t="shared" si="187"/>
        <v xml:space="preserve"> </v>
      </c>
      <c r="HJ64" s="176">
        <f t="shared" si="92"/>
        <v>0</v>
      </c>
      <c r="HK64" s="177" t="str">
        <f t="shared" si="93"/>
        <v xml:space="preserve"> </v>
      </c>
      <c r="HM64" s="173">
        <v>14</v>
      </c>
      <c r="HN64" s="230"/>
      <c r="HO64" s="174" t="str">
        <f>IF(HQ64=0," ",VLOOKUP(HQ64,PROTOKOL!$A:$F,6,FALSE))</f>
        <v xml:space="preserve"> </v>
      </c>
      <c r="HP64" s="43"/>
      <c r="HQ64" s="43"/>
      <c r="HR64" s="43"/>
      <c r="HS64" s="42" t="str">
        <f>IF(HQ64=0," ",(VLOOKUP(HQ64,PROTOKOL!$A$1:$E$29,2,FALSE))*HR64)</f>
        <v xml:space="preserve"> </v>
      </c>
      <c r="HT64" s="175" t="str">
        <f t="shared" si="20"/>
        <v xml:space="preserve"> </v>
      </c>
      <c r="HU64" s="212" t="str">
        <f>IF(HQ64=0," ",VLOOKUP(HQ64,PROTOKOL!$A:$E,5,FALSE))</f>
        <v xml:space="preserve"> </v>
      </c>
      <c r="HV64" s="176" t="s">
        <v>142</v>
      </c>
      <c r="HW64" s="177" t="str">
        <f t="shared" si="94"/>
        <v xml:space="preserve"> </v>
      </c>
      <c r="HX64" s="217" t="str">
        <f>IF(HZ64=0," ",VLOOKUP(HZ64,PROTOKOL!$A:$F,6,FALSE))</f>
        <v xml:space="preserve"> </v>
      </c>
      <c r="HY64" s="43"/>
      <c r="HZ64" s="43"/>
      <c r="IA64" s="43"/>
      <c r="IB64" s="91" t="str">
        <f>IF(HZ64=0," ",(VLOOKUP(HZ64,PROTOKOL!$A$1:$E$29,2,FALSE))*IA64)</f>
        <v xml:space="preserve"> </v>
      </c>
      <c r="IC64" s="175" t="str">
        <f t="shared" si="21"/>
        <v xml:space="preserve"> </v>
      </c>
      <c r="ID64" s="176" t="str">
        <f>IF(HZ64=0," ",VLOOKUP(HZ64,PROTOKOL!$A:$E,5,FALSE))</f>
        <v xml:space="preserve"> </v>
      </c>
      <c r="IE64" s="212" t="str">
        <f t="shared" si="208"/>
        <v xml:space="preserve"> </v>
      </c>
      <c r="IF64" s="176">
        <f t="shared" si="96"/>
        <v>0</v>
      </c>
      <c r="IG64" s="177" t="str">
        <f t="shared" si="97"/>
        <v xml:space="preserve"> </v>
      </c>
      <c r="II64" s="173">
        <v>14</v>
      </c>
      <c r="IJ64" s="230"/>
      <c r="IK64" s="174" t="str">
        <f>IF(IM64=0," ",VLOOKUP(IM64,PROTOKOL!$A:$F,6,FALSE))</f>
        <v xml:space="preserve"> </v>
      </c>
      <c r="IL64" s="43"/>
      <c r="IM64" s="43"/>
      <c r="IN64" s="43"/>
      <c r="IO64" s="42" t="str">
        <f>IF(IM64=0," ",(VLOOKUP(IM64,PROTOKOL!$A$1:$E$29,2,FALSE))*IN64)</f>
        <v xml:space="preserve"> </v>
      </c>
      <c r="IP64" s="175" t="str">
        <f t="shared" si="22"/>
        <v xml:space="preserve"> </v>
      </c>
      <c r="IQ64" s="212" t="str">
        <f>IF(IM64=0," ",VLOOKUP(IM64,PROTOKOL!$A:$E,5,FALSE))</f>
        <v xml:space="preserve"> </v>
      </c>
      <c r="IR64" s="176" t="s">
        <v>142</v>
      </c>
      <c r="IS64" s="177" t="str">
        <f t="shared" si="98"/>
        <v xml:space="preserve"> </v>
      </c>
      <c r="IT64" s="217" t="str">
        <f>IF(IV64=0," ",VLOOKUP(IV64,PROTOKOL!$A:$F,6,FALSE))</f>
        <v xml:space="preserve"> </v>
      </c>
      <c r="IU64" s="43"/>
      <c r="IV64" s="43"/>
      <c r="IW64" s="43"/>
      <c r="IX64" s="91" t="str">
        <f>IF(IV64=0," ",(VLOOKUP(IV64,PROTOKOL!$A$1:$E$29,2,FALSE))*IW64)</f>
        <v xml:space="preserve"> </v>
      </c>
      <c r="IY64" s="175" t="str">
        <f t="shared" si="23"/>
        <v xml:space="preserve"> </v>
      </c>
      <c r="IZ64" s="176" t="str">
        <f>IF(IV64=0," ",VLOOKUP(IV64,PROTOKOL!$A:$E,5,FALSE))</f>
        <v xml:space="preserve"> </v>
      </c>
      <c r="JA64" s="212" t="str">
        <f t="shared" si="188"/>
        <v xml:space="preserve"> </v>
      </c>
      <c r="JB64" s="176">
        <f t="shared" si="100"/>
        <v>0</v>
      </c>
      <c r="JC64" s="177" t="str">
        <f t="shared" si="101"/>
        <v xml:space="preserve"> </v>
      </c>
      <c r="JE64" s="173">
        <v>14</v>
      </c>
      <c r="JF64" s="230"/>
      <c r="JG64" s="174" t="str">
        <f>IF(JI64=0," ",VLOOKUP(JI64,PROTOKOL!$A:$F,6,FALSE))</f>
        <v xml:space="preserve"> </v>
      </c>
      <c r="JH64" s="43"/>
      <c r="JI64" s="43"/>
      <c r="JJ64" s="43"/>
      <c r="JK64" s="42" t="str">
        <f>IF(JI64=0," ",(VLOOKUP(JI64,PROTOKOL!$A$1:$E$29,2,FALSE))*JJ64)</f>
        <v xml:space="preserve"> </v>
      </c>
      <c r="JL64" s="175" t="str">
        <f t="shared" si="24"/>
        <v xml:space="preserve"> </v>
      </c>
      <c r="JM64" s="212" t="str">
        <f>IF(JI64=0," ",VLOOKUP(JI64,PROTOKOL!$A:$E,5,FALSE))</f>
        <v xml:space="preserve"> </v>
      </c>
      <c r="JN64" s="176" t="s">
        <v>142</v>
      </c>
      <c r="JO64" s="177" t="str">
        <f t="shared" si="102"/>
        <v xml:space="preserve"> </v>
      </c>
      <c r="JP64" s="217" t="str">
        <f>IF(JR64=0," ",VLOOKUP(JR64,PROTOKOL!$A:$F,6,FALSE))</f>
        <v xml:space="preserve"> </v>
      </c>
      <c r="JQ64" s="43"/>
      <c r="JR64" s="43"/>
      <c r="JS64" s="43"/>
      <c r="JT64" s="91" t="str">
        <f>IF(JR64=0," ",(VLOOKUP(JR64,PROTOKOL!$A$1:$E$29,2,FALSE))*JS64)</f>
        <v xml:space="preserve"> </v>
      </c>
      <c r="JU64" s="175" t="str">
        <f t="shared" si="25"/>
        <v xml:space="preserve"> </v>
      </c>
      <c r="JV64" s="176" t="str">
        <f>IF(JR64=0," ",VLOOKUP(JR64,PROTOKOL!$A:$E,5,FALSE))</f>
        <v xml:space="preserve"> </v>
      </c>
      <c r="JW64" s="212" t="str">
        <f t="shared" si="189"/>
        <v xml:space="preserve"> </v>
      </c>
      <c r="JX64" s="176">
        <f t="shared" si="104"/>
        <v>0</v>
      </c>
      <c r="JY64" s="177" t="str">
        <f t="shared" si="105"/>
        <v xml:space="preserve"> </v>
      </c>
      <c r="KA64" s="173">
        <v>14</v>
      </c>
      <c r="KB64" s="230"/>
      <c r="KC64" s="174" t="str">
        <f>IF(KE64=0," ",VLOOKUP(KE64,PROTOKOL!$A:$F,6,FALSE))</f>
        <v xml:space="preserve"> </v>
      </c>
      <c r="KD64" s="43"/>
      <c r="KE64" s="43"/>
      <c r="KF64" s="43"/>
      <c r="KG64" s="42" t="str">
        <f>IF(KE64=0," ",(VLOOKUP(KE64,PROTOKOL!$A$1:$E$29,2,FALSE))*KF64)</f>
        <v xml:space="preserve"> </v>
      </c>
      <c r="KH64" s="175" t="str">
        <f t="shared" si="26"/>
        <v xml:space="preserve"> </v>
      </c>
      <c r="KI64" s="212" t="str">
        <f>IF(KE64=0," ",VLOOKUP(KE64,PROTOKOL!$A:$E,5,FALSE))</f>
        <v xml:space="preserve"> </v>
      </c>
      <c r="KJ64" s="176" t="s">
        <v>142</v>
      </c>
      <c r="KK64" s="177" t="str">
        <f t="shared" si="173"/>
        <v xml:space="preserve"> </v>
      </c>
      <c r="KL64" s="217" t="str">
        <f>IF(KN64=0," ",VLOOKUP(KN64,PROTOKOL!$A:$F,6,FALSE))</f>
        <v xml:space="preserve"> </v>
      </c>
      <c r="KM64" s="43"/>
      <c r="KN64" s="43"/>
      <c r="KO64" s="43"/>
      <c r="KP64" s="91" t="str">
        <f>IF(KN64=0," ",(VLOOKUP(KN64,PROTOKOL!$A$1:$E$29,2,FALSE))*KO64)</f>
        <v xml:space="preserve"> </v>
      </c>
      <c r="KQ64" s="175" t="str">
        <f t="shared" si="27"/>
        <v xml:space="preserve"> </v>
      </c>
      <c r="KR64" s="176" t="str">
        <f>IF(KN64=0," ",VLOOKUP(KN64,PROTOKOL!$A:$E,5,FALSE))</f>
        <v xml:space="preserve"> </v>
      </c>
      <c r="KS64" s="212" t="str">
        <f t="shared" si="190"/>
        <v xml:space="preserve"> </v>
      </c>
      <c r="KT64" s="176">
        <f t="shared" si="106"/>
        <v>0</v>
      </c>
      <c r="KU64" s="177" t="str">
        <f t="shared" si="107"/>
        <v xml:space="preserve"> </v>
      </c>
      <c r="KW64" s="173">
        <v>14</v>
      </c>
      <c r="KX64" s="230"/>
      <c r="KY64" s="174" t="str">
        <f>IF(LA64=0," ",VLOOKUP(LA64,PROTOKOL!$A:$F,6,FALSE))</f>
        <v xml:space="preserve"> </v>
      </c>
      <c r="KZ64" s="43"/>
      <c r="LA64" s="43"/>
      <c r="LB64" s="43"/>
      <c r="LC64" s="42" t="str">
        <f>IF(LA64=0," ",(VLOOKUP(LA64,PROTOKOL!$A$1:$E$29,2,FALSE))*LB64)</f>
        <v xml:space="preserve"> </v>
      </c>
      <c r="LD64" s="175" t="str">
        <f t="shared" si="28"/>
        <v xml:space="preserve"> </v>
      </c>
      <c r="LE64" s="212" t="str">
        <f>IF(LA64=0," ",VLOOKUP(LA64,PROTOKOL!$A:$E,5,FALSE))</f>
        <v xml:space="preserve"> </v>
      </c>
      <c r="LF64" s="176" t="s">
        <v>142</v>
      </c>
      <c r="LG64" s="177" t="str">
        <f t="shared" si="108"/>
        <v xml:space="preserve"> </v>
      </c>
      <c r="LH64" s="217" t="str">
        <f>IF(LJ64=0," ",VLOOKUP(LJ64,PROTOKOL!$A:$F,6,FALSE))</f>
        <v xml:space="preserve"> </v>
      </c>
      <c r="LI64" s="43"/>
      <c r="LJ64" s="43"/>
      <c r="LK64" s="43"/>
      <c r="LL64" s="91" t="str">
        <f>IF(LJ64=0," ",(VLOOKUP(LJ64,PROTOKOL!$A$1:$E$29,2,FALSE))*LK64)</f>
        <v xml:space="preserve"> </v>
      </c>
      <c r="LM64" s="175" t="str">
        <f t="shared" si="29"/>
        <v xml:space="preserve"> </v>
      </c>
      <c r="LN64" s="176" t="str">
        <f>IF(LJ64=0," ",VLOOKUP(LJ64,PROTOKOL!$A:$E,5,FALSE))</f>
        <v xml:space="preserve"> </v>
      </c>
      <c r="LO64" s="212" t="str">
        <f t="shared" si="191"/>
        <v xml:space="preserve"> </v>
      </c>
      <c r="LP64" s="176">
        <f t="shared" si="110"/>
        <v>0</v>
      </c>
      <c r="LQ64" s="177" t="str">
        <f t="shared" si="111"/>
        <v xml:space="preserve"> </v>
      </c>
      <c r="LS64" s="173">
        <v>14</v>
      </c>
      <c r="LT64" s="230"/>
      <c r="LU64" s="174" t="str">
        <f>IF(LW64=0," ",VLOOKUP(LW64,PROTOKOL!$A:$F,6,FALSE))</f>
        <v xml:space="preserve"> </v>
      </c>
      <c r="LV64" s="43"/>
      <c r="LW64" s="43"/>
      <c r="LX64" s="43"/>
      <c r="LY64" s="42" t="str">
        <f>IF(LW64=0," ",(VLOOKUP(LW64,PROTOKOL!$A$1:$E$29,2,FALSE))*LX64)</f>
        <v xml:space="preserve"> </v>
      </c>
      <c r="LZ64" s="175" t="str">
        <f t="shared" si="30"/>
        <v xml:space="preserve"> </v>
      </c>
      <c r="MA64" s="212" t="str">
        <f>IF(LW64=0," ",VLOOKUP(LW64,PROTOKOL!$A:$E,5,FALSE))</f>
        <v xml:space="preserve"> </v>
      </c>
      <c r="MB64" s="176" t="s">
        <v>142</v>
      </c>
      <c r="MC64" s="177" t="str">
        <f t="shared" si="175"/>
        <v xml:space="preserve"> </v>
      </c>
      <c r="MD64" s="217" t="str">
        <f>IF(MF64=0," ",VLOOKUP(MF64,PROTOKOL!$A:$F,6,FALSE))</f>
        <v xml:space="preserve"> </v>
      </c>
      <c r="ME64" s="43"/>
      <c r="MF64" s="43"/>
      <c r="MG64" s="43"/>
      <c r="MH64" s="91" t="str">
        <f>IF(MF64=0," ",(VLOOKUP(MF64,PROTOKOL!$A$1:$E$29,2,FALSE))*MG64)</f>
        <v xml:space="preserve"> </v>
      </c>
      <c r="MI64" s="175" t="str">
        <f t="shared" si="31"/>
        <v xml:space="preserve"> </v>
      </c>
      <c r="MJ64" s="176" t="str">
        <f>IF(MF64=0," ",VLOOKUP(MF64,PROTOKOL!$A:$E,5,FALSE))</f>
        <v xml:space="preserve"> </v>
      </c>
      <c r="MK64" s="212" t="str">
        <f t="shared" si="192"/>
        <v xml:space="preserve"> </v>
      </c>
      <c r="ML64" s="176">
        <f t="shared" si="113"/>
        <v>0</v>
      </c>
      <c r="MM64" s="177" t="str">
        <f t="shared" si="114"/>
        <v xml:space="preserve"> </v>
      </c>
      <c r="MO64" s="173">
        <v>14</v>
      </c>
      <c r="MP64" s="230"/>
      <c r="MQ64" s="174" t="str">
        <f>IF(MS64=0," ",VLOOKUP(MS64,PROTOKOL!$A:$F,6,FALSE))</f>
        <v xml:space="preserve"> </v>
      </c>
      <c r="MR64" s="43"/>
      <c r="MS64" s="43"/>
      <c r="MT64" s="43"/>
      <c r="MU64" s="42" t="str">
        <f>IF(MS64=0," ",(VLOOKUP(MS64,PROTOKOL!$A$1:$E$29,2,FALSE))*MT64)</f>
        <v xml:space="preserve"> </v>
      </c>
      <c r="MV64" s="175" t="str">
        <f t="shared" si="32"/>
        <v xml:space="preserve"> </v>
      </c>
      <c r="MW64" s="212" t="str">
        <f>IF(MS64=0," ",VLOOKUP(MS64,PROTOKOL!$A:$E,5,FALSE))</f>
        <v xml:space="preserve"> </v>
      </c>
      <c r="MX64" s="176" t="s">
        <v>142</v>
      </c>
      <c r="MY64" s="177" t="str">
        <f t="shared" si="115"/>
        <v xml:space="preserve"> </v>
      </c>
      <c r="MZ64" s="217" t="str">
        <f>IF(NB64=0," ",VLOOKUP(NB64,PROTOKOL!$A:$F,6,FALSE))</f>
        <v xml:space="preserve"> </v>
      </c>
      <c r="NA64" s="43"/>
      <c r="NB64" s="43"/>
      <c r="NC64" s="43"/>
      <c r="ND64" s="91" t="str">
        <f>IF(NB64=0," ",(VLOOKUP(NB64,PROTOKOL!$A$1:$E$29,2,FALSE))*NC64)</f>
        <v xml:space="preserve"> </v>
      </c>
      <c r="NE64" s="175" t="str">
        <f t="shared" si="33"/>
        <v xml:space="preserve"> </v>
      </c>
      <c r="NF64" s="176" t="str">
        <f>IF(NB64=0," ",VLOOKUP(NB64,PROTOKOL!$A:$E,5,FALSE))</f>
        <v xml:space="preserve"> </v>
      </c>
      <c r="NG64" s="212" t="str">
        <f t="shared" si="193"/>
        <v xml:space="preserve"> </v>
      </c>
      <c r="NH64" s="176">
        <f t="shared" si="117"/>
        <v>0</v>
      </c>
      <c r="NI64" s="177" t="str">
        <f t="shared" si="118"/>
        <v xml:space="preserve"> </v>
      </c>
      <c r="NK64" s="173">
        <v>14</v>
      </c>
      <c r="NL64" s="230"/>
      <c r="NM64" s="174" t="str">
        <f>IF(NO64=0," ",VLOOKUP(NO64,PROTOKOL!$A:$F,6,FALSE))</f>
        <v xml:space="preserve"> </v>
      </c>
      <c r="NN64" s="43"/>
      <c r="NO64" s="43"/>
      <c r="NP64" s="43"/>
      <c r="NQ64" s="42" t="str">
        <f>IF(NO64=0," ",(VLOOKUP(NO64,PROTOKOL!$A$1:$E$29,2,FALSE))*NP64)</f>
        <v xml:space="preserve"> </v>
      </c>
      <c r="NR64" s="175" t="str">
        <f t="shared" si="34"/>
        <v xml:space="preserve"> </v>
      </c>
      <c r="NS64" s="212" t="str">
        <f>IF(NO64=0," ",VLOOKUP(NO64,PROTOKOL!$A:$E,5,FALSE))</f>
        <v xml:space="preserve"> </v>
      </c>
      <c r="NT64" s="176" t="s">
        <v>142</v>
      </c>
      <c r="NU64" s="177" t="str">
        <f t="shared" si="119"/>
        <v xml:space="preserve"> </v>
      </c>
      <c r="NV64" s="217" t="str">
        <f>IF(NX64=0," ",VLOOKUP(NX64,PROTOKOL!$A:$F,6,FALSE))</f>
        <v xml:space="preserve"> </v>
      </c>
      <c r="NW64" s="43"/>
      <c r="NX64" s="43"/>
      <c r="NY64" s="43"/>
      <c r="NZ64" s="91" t="str">
        <f>IF(NX64=0," ",(VLOOKUP(NX64,PROTOKOL!$A$1:$E$29,2,FALSE))*NY64)</f>
        <v xml:space="preserve"> </v>
      </c>
      <c r="OA64" s="175" t="str">
        <f t="shared" si="35"/>
        <v xml:space="preserve"> </v>
      </c>
      <c r="OB64" s="176" t="str">
        <f>IF(NX64=0," ",VLOOKUP(NX64,PROTOKOL!$A:$E,5,FALSE))</f>
        <v xml:space="preserve"> </v>
      </c>
      <c r="OC64" s="212" t="str">
        <f t="shared" si="194"/>
        <v xml:space="preserve"> </v>
      </c>
      <c r="OD64" s="176">
        <f t="shared" si="120"/>
        <v>0</v>
      </c>
      <c r="OE64" s="177" t="str">
        <f t="shared" si="121"/>
        <v xml:space="preserve"> </v>
      </c>
      <c r="OG64" s="173">
        <v>14</v>
      </c>
      <c r="OH64" s="230"/>
      <c r="OI64" s="174" t="str">
        <f>IF(OK64=0," ",VLOOKUP(OK64,PROTOKOL!$A:$F,6,FALSE))</f>
        <v>ÜRÜN KONTROL</v>
      </c>
      <c r="OJ64" s="43">
        <v>1</v>
      </c>
      <c r="OK64" s="43">
        <v>20</v>
      </c>
      <c r="OL64" s="43">
        <v>0.5</v>
      </c>
      <c r="OM64" s="42">
        <f>IF(OK64=0," ",(VLOOKUP(OK64,PROTOKOL!$A$1:$E$29,2,FALSE))*OL64)</f>
        <v>0</v>
      </c>
      <c r="ON64" s="175">
        <f t="shared" si="36"/>
        <v>1</v>
      </c>
      <c r="OO64" s="212" t="e">
        <f>IF(OK64=0," ",VLOOKUP(OK64,PROTOKOL!$A:$E,5,FALSE))</f>
        <v>#DIV/0!</v>
      </c>
      <c r="OP64" s="176" t="s">
        <v>142</v>
      </c>
      <c r="OQ64" s="177" t="e">
        <f>IF(OK64=0," ",(OO64*ON64))/7.5*0.5</f>
        <v>#DIV/0!</v>
      </c>
      <c r="OR64" s="217" t="str">
        <f>IF(OT64=0," ",VLOOKUP(OT64,PROTOKOL!$A:$F,6,FALSE))</f>
        <v xml:space="preserve"> </v>
      </c>
      <c r="OS64" s="43"/>
      <c r="OT64" s="43"/>
      <c r="OU64" s="43"/>
      <c r="OV64" s="91" t="str">
        <f>IF(OT64=0," ",(VLOOKUP(OT64,PROTOKOL!$A$1:$E$29,2,FALSE))*OU64)</f>
        <v xml:space="preserve"> </v>
      </c>
      <c r="OW64" s="175" t="str">
        <f t="shared" si="37"/>
        <v xml:space="preserve"> </v>
      </c>
      <c r="OX64" s="176" t="str">
        <f>IF(OT64=0," ",VLOOKUP(OT64,PROTOKOL!$A:$E,5,FALSE))</f>
        <v xml:space="preserve"> </v>
      </c>
      <c r="OY64" s="212" t="str">
        <f t="shared" si="195"/>
        <v xml:space="preserve"> </v>
      </c>
      <c r="OZ64" s="176">
        <f t="shared" si="123"/>
        <v>0</v>
      </c>
      <c r="PA64" s="177" t="str">
        <f t="shared" si="124"/>
        <v xml:space="preserve"> </v>
      </c>
      <c r="PC64" s="173">
        <v>14</v>
      </c>
      <c r="PD64" s="230"/>
      <c r="PE64" s="174" t="str">
        <f>IF(PG64=0," ",VLOOKUP(PG64,PROTOKOL!$A:$F,6,FALSE))</f>
        <v>ÜRÜN KONTROL</v>
      </c>
      <c r="PF64" s="43">
        <v>1</v>
      </c>
      <c r="PG64" s="43">
        <v>20</v>
      </c>
      <c r="PH64" s="43">
        <v>1.5</v>
      </c>
      <c r="PI64" s="42">
        <f>IF(PG64=0," ",(VLOOKUP(PG64,PROTOKOL!$A$1:$E$29,2,FALSE))*PH64)</f>
        <v>0</v>
      </c>
      <c r="PJ64" s="175">
        <f t="shared" si="38"/>
        <v>1</v>
      </c>
      <c r="PK64" s="212" t="e">
        <f>IF(PG64=0," ",VLOOKUP(PG64,PROTOKOL!$A:$E,5,FALSE))</f>
        <v>#DIV/0!</v>
      </c>
      <c r="PL64" s="176" t="s">
        <v>142</v>
      </c>
      <c r="PM64" s="177" t="e">
        <f>IF(PG64=0," ",(PK64*PJ64))/7.5*1.5</f>
        <v>#DIV/0!</v>
      </c>
      <c r="PN64" s="217" t="str">
        <f>IF(PP64=0," ",VLOOKUP(PP64,PROTOKOL!$A:$F,6,FALSE))</f>
        <v xml:space="preserve"> </v>
      </c>
      <c r="PO64" s="43"/>
      <c r="PP64" s="43"/>
      <c r="PQ64" s="43"/>
      <c r="PR64" s="91" t="str">
        <f>IF(PP64=0," ",(VLOOKUP(PP64,PROTOKOL!$A$1:$E$29,2,FALSE))*PQ64)</f>
        <v xml:space="preserve"> </v>
      </c>
      <c r="PS64" s="175" t="str">
        <f t="shared" si="39"/>
        <v xml:space="preserve"> </v>
      </c>
      <c r="PT64" s="176" t="str">
        <f>IF(PP64=0," ",VLOOKUP(PP64,PROTOKOL!$A:$E,5,FALSE))</f>
        <v xml:space="preserve"> </v>
      </c>
      <c r="PU64" s="212" t="str">
        <f t="shared" si="196"/>
        <v xml:space="preserve"> </v>
      </c>
      <c r="PV64" s="176">
        <f t="shared" si="126"/>
        <v>0</v>
      </c>
      <c r="PW64" s="177" t="str">
        <f t="shared" si="127"/>
        <v xml:space="preserve"> </v>
      </c>
      <c r="PY64" s="173">
        <v>14</v>
      </c>
      <c r="PZ64" s="230"/>
      <c r="QA64" s="174" t="str">
        <f>IF(QC64=0," ",VLOOKUP(QC64,PROTOKOL!$A:$F,6,FALSE))</f>
        <v xml:space="preserve"> </v>
      </c>
      <c r="QB64" s="43"/>
      <c r="QC64" s="43"/>
      <c r="QD64" s="43"/>
      <c r="QE64" s="42" t="str">
        <f>IF(QC64=0," ",(VLOOKUP(QC64,PROTOKOL!$A$1:$E$29,2,FALSE))*QD64)</f>
        <v xml:space="preserve"> </v>
      </c>
      <c r="QF64" s="175" t="str">
        <f t="shared" si="40"/>
        <v xml:space="preserve"> </v>
      </c>
      <c r="QG64" s="212" t="str">
        <f>IF(QC64=0," ",VLOOKUP(QC64,PROTOKOL!$A:$E,5,FALSE))</f>
        <v xml:space="preserve"> </v>
      </c>
      <c r="QH64" s="176" t="s">
        <v>142</v>
      </c>
      <c r="QI64" s="177" t="str">
        <f t="shared" si="128"/>
        <v xml:space="preserve"> </v>
      </c>
      <c r="QJ64" s="217" t="str">
        <f>IF(QL64=0," ",VLOOKUP(QL64,PROTOKOL!$A:$F,6,FALSE))</f>
        <v xml:space="preserve"> </v>
      </c>
      <c r="QK64" s="43"/>
      <c r="QL64" s="43"/>
      <c r="QM64" s="43"/>
      <c r="QN64" s="91" t="str">
        <f>IF(QL64=0," ",(VLOOKUP(QL64,PROTOKOL!$A$1:$E$29,2,FALSE))*QM64)</f>
        <v xml:space="preserve"> </v>
      </c>
      <c r="QO64" s="175" t="str">
        <f t="shared" si="41"/>
        <v xml:space="preserve"> </v>
      </c>
      <c r="QP64" s="176" t="str">
        <f>IF(QL64=0," ",VLOOKUP(QL64,PROTOKOL!$A:$E,5,FALSE))</f>
        <v xml:space="preserve"> </v>
      </c>
      <c r="QQ64" s="212" t="str">
        <f t="shared" si="197"/>
        <v xml:space="preserve"> </v>
      </c>
      <c r="QR64" s="176">
        <f t="shared" si="130"/>
        <v>0</v>
      </c>
      <c r="QS64" s="177" t="str">
        <f t="shared" si="131"/>
        <v xml:space="preserve"> </v>
      </c>
      <c r="QU64" s="173">
        <v>14</v>
      </c>
      <c r="QV64" s="230"/>
      <c r="QW64" s="174" t="str">
        <f>IF(QY64=0," ",VLOOKUP(QY64,PROTOKOL!$A:$F,6,FALSE))</f>
        <v xml:space="preserve"> </v>
      </c>
      <c r="QX64" s="43"/>
      <c r="QY64" s="43"/>
      <c r="QZ64" s="43"/>
      <c r="RA64" s="42" t="str">
        <f>IF(QY64=0," ",(VLOOKUP(QY64,PROTOKOL!$A$1:$E$29,2,FALSE))*QZ64)</f>
        <v xml:space="preserve"> </v>
      </c>
      <c r="RB64" s="175" t="str">
        <f t="shared" si="42"/>
        <v xml:space="preserve"> </v>
      </c>
      <c r="RC64" s="212" t="str">
        <f>IF(QY64=0," ",VLOOKUP(QY64,PROTOKOL!$A:$E,5,FALSE))</f>
        <v xml:space="preserve"> </v>
      </c>
      <c r="RD64" s="176" t="s">
        <v>142</v>
      </c>
      <c r="RE64" s="177" t="str">
        <f t="shared" si="132"/>
        <v xml:space="preserve"> </v>
      </c>
      <c r="RF64" s="217" t="str">
        <f>IF(RH64=0," ",VLOOKUP(RH64,PROTOKOL!$A:$F,6,FALSE))</f>
        <v xml:space="preserve"> </v>
      </c>
      <c r="RG64" s="43"/>
      <c r="RH64" s="43"/>
      <c r="RI64" s="43"/>
      <c r="RJ64" s="91" t="str">
        <f>IF(RH64=0," ",(VLOOKUP(RH64,PROTOKOL!$A$1:$E$29,2,FALSE))*RI64)</f>
        <v xml:space="preserve"> </v>
      </c>
      <c r="RK64" s="175" t="str">
        <f t="shared" si="43"/>
        <v xml:space="preserve"> </v>
      </c>
      <c r="RL64" s="176" t="str">
        <f>IF(RH64=0," ",VLOOKUP(RH64,PROTOKOL!$A:$E,5,FALSE))</f>
        <v xml:space="preserve"> </v>
      </c>
      <c r="RM64" s="212" t="str">
        <f t="shared" si="198"/>
        <v xml:space="preserve"> </v>
      </c>
      <c r="RN64" s="176">
        <f t="shared" si="134"/>
        <v>0</v>
      </c>
      <c r="RO64" s="177" t="str">
        <f t="shared" si="135"/>
        <v xml:space="preserve"> </v>
      </c>
      <c r="RQ64" s="173">
        <v>14</v>
      </c>
      <c r="RR64" s="230"/>
      <c r="RS64" s="174" t="str">
        <f>IF(RU64=0," ",VLOOKUP(RU64,PROTOKOL!$A:$F,6,FALSE))</f>
        <v xml:space="preserve"> </v>
      </c>
      <c r="RT64" s="43"/>
      <c r="RU64" s="43"/>
      <c r="RV64" s="43"/>
      <c r="RW64" s="42" t="str">
        <f>IF(RU64=0," ",(VLOOKUP(RU64,PROTOKOL!$A$1:$E$29,2,FALSE))*RV64)</f>
        <v xml:space="preserve"> </v>
      </c>
      <c r="RX64" s="175" t="str">
        <f t="shared" si="44"/>
        <v xml:space="preserve"> </v>
      </c>
      <c r="RY64" s="212" t="str">
        <f>IF(RU64=0," ",VLOOKUP(RU64,PROTOKOL!$A:$E,5,FALSE))</f>
        <v xml:space="preserve"> </v>
      </c>
      <c r="RZ64" s="176" t="s">
        <v>142</v>
      </c>
      <c r="SA64" s="177" t="str">
        <f t="shared" si="179"/>
        <v xml:space="preserve"> </v>
      </c>
      <c r="SB64" s="217" t="str">
        <f>IF(SD64=0," ",VLOOKUP(SD64,PROTOKOL!$A:$F,6,FALSE))</f>
        <v xml:space="preserve"> </v>
      </c>
      <c r="SC64" s="43"/>
      <c r="SD64" s="43"/>
      <c r="SE64" s="43"/>
      <c r="SF64" s="91" t="str">
        <f>IF(SD64=0," ",(VLOOKUP(SD64,PROTOKOL!$A$1:$E$29,2,FALSE))*SE64)</f>
        <v xml:space="preserve"> </v>
      </c>
      <c r="SG64" s="175" t="str">
        <f t="shared" si="45"/>
        <v xml:space="preserve"> </v>
      </c>
      <c r="SH64" s="176" t="str">
        <f>IF(SD64=0," ",VLOOKUP(SD64,PROTOKOL!$A:$E,5,FALSE))</f>
        <v xml:space="preserve"> </v>
      </c>
      <c r="SI64" s="212" t="str">
        <f t="shared" si="199"/>
        <v xml:space="preserve"> </v>
      </c>
      <c r="SJ64" s="176">
        <f t="shared" si="137"/>
        <v>0</v>
      </c>
      <c r="SK64" s="177" t="str">
        <f t="shared" si="138"/>
        <v xml:space="preserve"> </v>
      </c>
      <c r="SM64" s="173">
        <v>14</v>
      </c>
      <c r="SN64" s="230"/>
      <c r="SO64" s="174" t="str">
        <f>IF(SQ64=0," ",VLOOKUP(SQ64,PROTOKOL!$A:$F,6,FALSE))</f>
        <v xml:space="preserve"> </v>
      </c>
      <c r="SP64" s="43"/>
      <c r="SQ64" s="43"/>
      <c r="SR64" s="43"/>
      <c r="SS64" s="42" t="str">
        <f>IF(SQ64=0," ",(VLOOKUP(SQ64,PROTOKOL!$A$1:$E$29,2,FALSE))*SR64)</f>
        <v xml:space="preserve"> </v>
      </c>
      <c r="ST64" s="175" t="str">
        <f t="shared" si="46"/>
        <v xml:space="preserve"> </v>
      </c>
      <c r="SU64" s="212" t="str">
        <f>IF(SQ64=0," ",VLOOKUP(SQ64,PROTOKOL!$A:$E,5,FALSE))</f>
        <v xml:space="preserve"> </v>
      </c>
      <c r="SV64" s="176" t="s">
        <v>142</v>
      </c>
      <c r="SW64" s="177" t="str">
        <f t="shared" si="139"/>
        <v xml:space="preserve"> </v>
      </c>
      <c r="SX64" s="217" t="str">
        <f>IF(SZ64=0," ",VLOOKUP(SZ64,PROTOKOL!$A:$F,6,FALSE))</f>
        <v xml:space="preserve"> </v>
      </c>
      <c r="SY64" s="43"/>
      <c r="SZ64" s="43"/>
      <c r="TA64" s="43"/>
      <c r="TB64" s="91" t="str">
        <f>IF(SZ64=0," ",(VLOOKUP(SZ64,PROTOKOL!$A$1:$E$29,2,FALSE))*TA64)</f>
        <v xml:space="preserve"> </v>
      </c>
      <c r="TC64" s="175" t="str">
        <f t="shared" si="47"/>
        <v xml:space="preserve"> </v>
      </c>
      <c r="TD64" s="176" t="str">
        <f>IF(SZ64=0," ",VLOOKUP(SZ64,PROTOKOL!$A:$E,5,FALSE))</f>
        <v xml:space="preserve"> </v>
      </c>
      <c r="TE64" s="212" t="str">
        <f t="shared" si="200"/>
        <v xml:space="preserve"> </v>
      </c>
      <c r="TF64" s="176">
        <f t="shared" si="141"/>
        <v>0</v>
      </c>
      <c r="TG64" s="177" t="str">
        <f t="shared" si="142"/>
        <v xml:space="preserve"> </v>
      </c>
      <c r="TI64" s="173">
        <v>14</v>
      </c>
      <c r="TJ64" s="230"/>
      <c r="TK64" s="174" t="str">
        <f>IF(TM64=0," ",VLOOKUP(TM64,PROTOKOL!$A:$F,6,FALSE))</f>
        <v xml:space="preserve"> </v>
      </c>
      <c r="TL64" s="43"/>
      <c r="TM64" s="43"/>
      <c r="TN64" s="43"/>
      <c r="TO64" s="42" t="str">
        <f>IF(TM64=0," ",(VLOOKUP(TM64,PROTOKOL!$A$1:$E$29,2,FALSE))*TN64)</f>
        <v xml:space="preserve"> </v>
      </c>
      <c r="TP64" s="175" t="str">
        <f t="shared" si="48"/>
        <v xml:space="preserve"> </v>
      </c>
      <c r="TQ64" s="212" t="str">
        <f>IF(TM64=0," ",VLOOKUP(TM64,PROTOKOL!$A:$E,5,FALSE))</f>
        <v xml:space="preserve"> </v>
      </c>
      <c r="TR64" s="176" t="s">
        <v>142</v>
      </c>
      <c r="TS64" s="177" t="str">
        <f t="shared" si="143"/>
        <v xml:space="preserve"> </v>
      </c>
      <c r="TT64" s="217" t="str">
        <f>IF(TV64=0," ",VLOOKUP(TV64,PROTOKOL!$A:$F,6,FALSE))</f>
        <v xml:space="preserve"> </v>
      </c>
      <c r="TU64" s="43"/>
      <c r="TV64" s="43"/>
      <c r="TW64" s="43"/>
      <c r="TX64" s="91" t="str">
        <f>IF(TV64=0," ",(VLOOKUP(TV64,PROTOKOL!$A$1:$E$29,2,FALSE))*TW64)</f>
        <v xml:space="preserve"> </v>
      </c>
      <c r="TY64" s="175" t="str">
        <f t="shared" si="49"/>
        <v xml:space="preserve"> </v>
      </c>
      <c r="TZ64" s="176" t="str">
        <f>IF(TV64=0," ",VLOOKUP(TV64,PROTOKOL!$A:$E,5,FALSE))</f>
        <v xml:space="preserve"> </v>
      </c>
      <c r="UA64" s="212" t="str">
        <f t="shared" si="201"/>
        <v xml:space="preserve"> </v>
      </c>
      <c r="UB64" s="176">
        <f t="shared" si="145"/>
        <v>0</v>
      </c>
      <c r="UC64" s="177" t="str">
        <f t="shared" si="146"/>
        <v xml:space="preserve"> </v>
      </c>
      <c r="UE64" s="173">
        <v>14</v>
      </c>
      <c r="UF64" s="230"/>
      <c r="UG64" s="174" t="str">
        <f>IF(UI64=0," ",VLOOKUP(UI64,PROTOKOL!$A:$F,6,FALSE))</f>
        <v xml:space="preserve"> </v>
      </c>
      <c r="UH64" s="43"/>
      <c r="UI64" s="43"/>
      <c r="UJ64" s="43"/>
      <c r="UK64" s="42" t="str">
        <f>IF(UI64=0," ",(VLOOKUP(UI64,PROTOKOL!$A$1:$E$29,2,FALSE))*UJ64)</f>
        <v xml:space="preserve"> </v>
      </c>
      <c r="UL64" s="175" t="str">
        <f t="shared" si="50"/>
        <v xml:space="preserve"> </v>
      </c>
      <c r="UM64" s="212" t="str">
        <f>IF(UI64=0," ",VLOOKUP(UI64,PROTOKOL!$A:$E,5,FALSE))</f>
        <v xml:space="preserve"> </v>
      </c>
      <c r="UN64" s="176" t="s">
        <v>142</v>
      </c>
      <c r="UO64" s="177" t="str">
        <f t="shared" si="147"/>
        <v xml:space="preserve"> </v>
      </c>
      <c r="UP64" s="217" t="str">
        <f>IF(UR64=0," ",VLOOKUP(UR64,PROTOKOL!$A:$F,6,FALSE))</f>
        <v xml:space="preserve"> </v>
      </c>
      <c r="UQ64" s="43"/>
      <c r="UR64" s="43"/>
      <c r="US64" s="43"/>
      <c r="UT64" s="91" t="str">
        <f>IF(UR64=0," ",(VLOOKUP(UR64,PROTOKOL!$A$1:$E$29,2,FALSE))*US64)</f>
        <v xml:space="preserve"> </v>
      </c>
      <c r="UU64" s="175" t="str">
        <f t="shared" si="51"/>
        <v xml:space="preserve"> </v>
      </c>
      <c r="UV64" s="176" t="str">
        <f>IF(UR64=0," ",VLOOKUP(UR64,PROTOKOL!$A:$E,5,FALSE))</f>
        <v xml:space="preserve"> </v>
      </c>
      <c r="UW64" s="212" t="str">
        <f t="shared" si="202"/>
        <v xml:space="preserve"> </v>
      </c>
      <c r="UX64" s="176">
        <f t="shared" si="149"/>
        <v>0</v>
      </c>
      <c r="UY64" s="177" t="str">
        <f t="shared" si="150"/>
        <v xml:space="preserve"> </v>
      </c>
      <c r="VA64" s="173">
        <v>14</v>
      </c>
      <c r="VB64" s="230"/>
      <c r="VC64" s="174" t="str">
        <f>IF(VE64=0," ",VLOOKUP(VE64,PROTOKOL!$A:$F,6,FALSE))</f>
        <v>ÜRÜN KONTROL</v>
      </c>
      <c r="VD64" s="43">
        <v>1</v>
      </c>
      <c r="VE64" s="43">
        <v>20</v>
      </c>
      <c r="VF64" s="43">
        <v>1</v>
      </c>
      <c r="VG64" s="42">
        <f>IF(VE64=0," ",(VLOOKUP(VE64,PROTOKOL!$A$1:$E$29,2,FALSE))*VF64)</f>
        <v>0</v>
      </c>
      <c r="VH64" s="175">
        <f t="shared" si="52"/>
        <v>1</v>
      </c>
      <c r="VI64" s="212" t="e">
        <f>IF(VE64=0," ",VLOOKUP(VE64,PROTOKOL!$A:$E,5,FALSE))</f>
        <v>#DIV/0!</v>
      </c>
      <c r="VJ64" s="176" t="s">
        <v>142</v>
      </c>
      <c r="VK64" s="177" t="e">
        <f>IF(VE64=0," ",(VI64*VH64))/7.5*1</f>
        <v>#DIV/0!</v>
      </c>
      <c r="VL64" s="217" t="str">
        <f>IF(VN64=0," ",VLOOKUP(VN64,PROTOKOL!$A:$F,6,FALSE))</f>
        <v xml:space="preserve"> </v>
      </c>
      <c r="VM64" s="43"/>
      <c r="VN64" s="43"/>
      <c r="VO64" s="43"/>
      <c r="VP64" s="91" t="str">
        <f>IF(VN64=0," ",(VLOOKUP(VN64,PROTOKOL!$A$1:$E$29,2,FALSE))*VO64)</f>
        <v xml:space="preserve"> </v>
      </c>
      <c r="VQ64" s="175" t="str">
        <f t="shared" si="53"/>
        <v xml:space="preserve"> </v>
      </c>
      <c r="VR64" s="176" t="str">
        <f>IF(VN64=0," ",VLOOKUP(VN64,PROTOKOL!$A:$E,5,FALSE))</f>
        <v xml:space="preserve"> </v>
      </c>
      <c r="VS64" s="212" t="str">
        <f t="shared" si="203"/>
        <v xml:space="preserve"> </v>
      </c>
      <c r="VT64" s="176">
        <f t="shared" si="153"/>
        <v>0</v>
      </c>
      <c r="VU64" s="177" t="str">
        <f t="shared" si="154"/>
        <v xml:space="preserve"> </v>
      </c>
      <c r="VW64" s="173">
        <v>14</v>
      </c>
      <c r="VX64" s="230"/>
      <c r="VY64" s="174" t="str">
        <f>IF(WA64=0," ",VLOOKUP(WA64,PROTOKOL!$A:$F,6,FALSE))</f>
        <v xml:space="preserve"> </v>
      </c>
      <c r="VZ64" s="43"/>
      <c r="WA64" s="43"/>
      <c r="WB64" s="43"/>
      <c r="WC64" s="42" t="str">
        <f>IF(WA64=0," ",(VLOOKUP(WA64,PROTOKOL!$A$1:$E$29,2,FALSE))*WB64)</f>
        <v xml:space="preserve"> </v>
      </c>
      <c r="WD64" s="175" t="str">
        <f t="shared" si="54"/>
        <v xml:space="preserve"> </v>
      </c>
      <c r="WE64" s="212" t="str">
        <f>IF(WA64=0," ",VLOOKUP(WA64,PROTOKOL!$A:$E,5,FALSE))</f>
        <v xml:space="preserve"> </v>
      </c>
      <c r="WF64" s="176" t="s">
        <v>142</v>
      </c>
      <c r="WG64" s="177" t="str">
        <f t="shared" si="155"/>
        <v xml:space="preserve"> </v>
      </c>
      <c r="WH64" s="217" t="str">
        <f>IF(WJ64=0," ",VLOOKUP(WJ64,PROTOKOL!$A:$F,6,FALSE))</f>
        <v xml:space="preserve"> </v>
      </c>
      <c r="WI64" s="43"/>
      <c r="WJ64" s="43"/>
      <c r="WK64" s="43"/>
      <c r="WL64" s="91" t="str">
        <f>IF(WJ64=0," ",(VLOOKUP(WJ64,PROTOKOL!$A$1:$E$29,2,FALSE))*WK64)</f>
        <v xml:space="preserve"> </v>
      </c>
      <c r="WM64" s="175" t="str">
        <f t="shared" si="55"/>
        <v xml:space="preserve"> </v>
      </c>
      <c r="WN64" s="176" t="str">
        <f>IF(WJ64=0," ",VLOOKUP(WJ64,PROTOKOL!$A:$E,5,FALSE))</f>
        <v xml:space="preserve"> </v>
      </c>
      <c r="WO64" s="212" t="str">
        <f t="shared" si="204"/>
        <v xml:space="preserve"> </v>
      </c>
      <c r="WP64" s="176">
        <f t="shared" si="157"/>
        <v>0</v>
      </c>
      <c r="WQ64" s="177" t="str">
        <f t="shared" si="158"/>
        <v xml:space="preserve"> </v>
      </c>
      <c r="WS64" s="173">
        <v>14</v>
      </c>
      <c r="WT64" s="230"/>
      <c r="WU64" s="174" t="str">
        <f>IF(WW64=0," ",VLOOKUP(WW64,PROTOKOL!$A:$F,6,FALSE))</f>
        <v xml:space="preserve"> </v>
      </c>
      <c r="WV64" s="43"/>
      <c r="WW64" s="43"/>
      <c r="WX64" s="43"/>
      <c r="WY64" s="42" t="str">
        <f>IF(WW64=0," ",(VLOOKUP(WW64,PROTOKOL!$A$1:$E$29,2,FALSE))*WX64)</f>
        <v xml:space="preserve"> </v>
      </c>
      <c r="WZ64" s="175" t="str">
        <f t="shared" si="56"/>
        <v xml:space="preserve"> </v>
      </c>
      <c r="XA64" s="212" t="str">
        <f>IF(WW64=0," ",VLOOKUP(WW64,PROTOKOL!$A:$E,5,FALSE))</f>
        <v xml:space="preserve"> </v>
      </c>
      <c r="XB64" s="176" t="s">
        <v>142</v>
      </c>
      <c r="XC64" s="177" t="str">
        <f t="shared" si="159"/>
        <v xml:space="preserve"> </v>
      </c>
      <c r="XD64" s="217" t="str">
        <f>IF(XF64=0," ",VLOOKUP(XF64,PROTOKOL!$A:$F,6,FALSE))</f>
        <v xml:space="preserve"> </v>
      </c>
      <c r="XE64" s="43"/>
      <c r="XF64" s="43"/>
      <c r="XG64" s="43"/>
      <c r="XH64" s="91" t="str">
        <f>IF(XF64=0," ",(VLOOKUP(XF64,PROTOKOL!$A$1:$E$29,2,FALSE))*XG64)</f>
        <v xml:space="preserve"> </v>
      </c>
      <c r="XI64" s="175" t="str">
        <f t="shared" si="57"/>
        <v xml:space="preserve"> </v>
      </c>
      <c r="XJ64" s="176" t="str">
        <f>IF(XF64=0," ",VLOOKUP(XF64,PROTOKOL!$A:$E,5,FALSE))</f>
        <v xml:space="preserve"> </v>
      </c>
      <c r="XK64" s="212" t="str">
        <f t="shared" si="205"/>
        <v xml:space="preserve"> </v>
      </c>
      <c r="XL64" s="176">
        <f t="shared" si="161"/>
        <v>0</v>
      </c>
      <c r="XM64" s="177" t="str">
        <f t="shared" si="162"/>
        <v xml:space="preserve"> </v>
      </c>
      <c r="XO64" s="173">
        <v>14</v>
      </c>
      <c r="XP64" s="230"/>
      <c r="XQ64" s="174" t="str">
        <f>IF(XS64=0," ",VLOOKUP(XS64,PROTOKOL!$A:$F,6,FALSE))</f>
        <v xml:space="preserve"> </v>
      </c>
      <c r="XR64" s="43"/>
      <c r="XS64" s="43"/>
      <c r="XT64" s="43"/>
      <c r="XU64" s="42" t="str">
        <f>IF(XS64=0," ",(VLOOKUP(XS64,PROTOKOL!$A$1:$E$29,2,FALSE))*XT64)</f>
        <v xml:space="preserve"> </v>
      </c>
      <c r="XV64" s="175" t="str">
        <f t="shared" si="58"/>
        <v xml:space="preserve"> </v>
      </c>
      <c r="XW64" s="212" t="str">
        <f>IF(XS64=0," ",VLOOKUP(XS64,PROTOKOL!$A:$E,5,FALSE))</f>
        <v xml:space="preserve"> </v>
      </c>
      <c r="XX64" s="176" t="s">
        <v>142</v>
      </c>
      <c r="XY64" s="177" t="str">
        <f t="shared" si="163"/>
        <v xml:space="preserve"> </v>
      </c>
      <c r="XZ64" s="217" t="str">
        <f>IF(YB64=0," ",VLOOKUP(YB64,PROTOKOL!$A:$F,6,FALSE))</f>
        <v xml:space="preserve"> </v>
      </c>
      <c r="YA64" s="43"/>
      <c r="YB64" s="43"/>
      <c r="YC64" s="43"/>
      <c r="YD64" s="91" t="str">
        <f>IF(YB64=0," ",(VLOOKUP(YB64,PROTOKOL!$A$1:$E$29,2,FALSE))*YC64)</f>
        <v xml:space="preserve"> </v>
      </c>
      <c r="YE64" s="175" t="str">
        <f t="shared" si="59"/>
        <v xml:space="preserve"> </v>
      </c>
      <c r="YF64" s="176" t="str">
        <f>IF(YB64=0," ",VLOOKUP(YB64,PROTOKOL!$A:$E,5,FALSE))</f>
        <v xml:space="preserve"> </v>
      </c>
      <c r="YG64" s="212" t="str">
        <f t="shared" si="206"/>
        <v xml:space="preserve"> </v>
      </c>
      <c r="YH64" s="176">
        <f t="shared" si="165"/>
        <v>0</v>
      </c>
      <c r="YI64" s="177" t="str">
        <f t="shared" si="166"/>
        <v xml:space="preserve"> </v>
      </c>
    </row>
    <row r="65" spans="1:659" ht="13.8">
      <c r="A65" s="173">
        <v>15</v>
      </c>
      <c r="B65" s="231">
        <v>15</v>
      </c>
      <c r="C65" s="174" t="str">
        <f>IF(E65=0," ",VLOOKUP(E65,PROTOKOL!$A:$F,6,FALSE))</f>
        <v xml:space="preserve"> </v>
      </c>
      <c r="D65" s="43"/>
      <c r="E65" s="43"/>
      <c r="F65" s="43"/>
      <c r="G65" s="42" t="str">
        <f>IF(E65=0," ",(VLOOKUP(E65,PROTOKOL!$A$1:$E$29,2,FALSE))*F65)</f>
        <v xml:space="preserve"> </v>
      </c>
      <c r="H65" s="175" t="str">
        <f t="shared" si="0"/>
        <v xml:space="preserve"> </v>
      </c>
      <c r="I65" s="212" t="str">
        <f>IF(E65=0," ",VLOOKUP(E65,PROTOKOL!$A:$E,5,FALSE))</f>
        <v xml:space="preserve"> </v>
      </c>
      <c r="J65" s="176"/>
      <c r="K65" s="177" t="str">
        <f t="shared" si="60"/>
        <v xml:space="preserve"> </v>
      </c>
      <c r="L65" s="217" t="str">
        <f>IF(N65=0," ",VLOOKUP(N65,PROTOKOL!$A:$F,6,FALSE))</f>
        <v xml:space="preserve"> </v>
      </c>
      <c r="M65" s="43"/>
      <c r="N65" s="43"/>
      <c r="O65" s="43"/>
      <c r="P65" s="91" t="str">
        <f>IF(N65=0," ",(VLOOKUP(N65,PROTOKOL!$A$1:$E$29,2,FALSE))*O65)</f>
        <v xml:space="preserve"> </v>
      </c>
      <c r="Q65" s="175" t="str">
        <f t="shared" si="1"/>
        <v xml:space="preserve"> </v>
      </c>
      <c r="R65" s="176" t="str">
        <f>IF(N65=0," ",VLOOKUP(N65,PROTOKOL!$A:$E,5,FALSE))</f>
        <v xml:space="preserve"> </v>
      </c>
      <c r="S65" s="212" t="str">
        <f t="shared" si="61"/>
        <v xml:space="preserve"> </v>
      </c>
      <c r="T65" s="176">
        <f t="shared" si="62"/>
        <v>0</v>
      </c>
      <c r="U65" s="177" t="str">
        <f t="shared" si="63"/>
        <v xml:space="preserve"> </v>
      </c>
      <c r="W65" s="173">
        <v>15</v>
      </c>
      <c r="X65" s="231">
        <v>15</v>
      </c>
      <c r="Y65" s="174" t="str">
        <f>IF(AA65=0," ",VLOOKUP(AA65,PROTOKOL!$A:$F,6,FALSE))</f>
        <v xml:space="preserve"> </v>
      </c>
      <c r="Z65" s="43"/>
      <c r="AA65" s="43"/>
      <c r="AB65" s="43"/>
      <c r="AC65" s="42" t="str">
        <f>IF(AA65=0," ",(VLOOKUP(AA65,PROTOKOL!$A$1:$E$29,2,FALSE))*AB65)</f>
        <v xml:space="preserve"> </v>
      </c>
      <c r="AD65" s="175" t="str">
        <f t="shared" si="2"/>
        <v xml:space="preserve"> </v>
      </c>
      <c r="AE65" s="212" t="str">
        <f>IF(AA65=0," ",VLOOKUP(AA65,PROTOKOL!$A:$E,5,FALSE))</f>
        <v xml:space="preserve"> </v>
      </c>
      <c r="AF65" s="176"/>
      <c r="AG65" s="177" t="str">
        <f t="shared" si="167"/>
        <v xml:space="preserve"> </v>
      </c>
      <c r="AH65" s="217" t="str">
        <f>IF(AJ65=0," ",VLOOKUP(AJ65,PROTOKOL!$A:$F,6,FALSE))</f>
        <v xml:space="preserve"> </v>
      </c>
      <c r="AI65" s="43"/>
      <c r="AJ65" s="43"/>
      <c r="AK65" s="43"/>
      <c r="AL65" s="91" t="str">
        <f>IF(AJ65=0," ",(VLOOKUP(AJ65,PROTOKOL!$A$1:$E$29,2,FALSE))*AK65)</f>
        <v xml:space="preserve"> </v>
      </c>
      <c r="AM65" s="175" t="str">
        <f t="shared" si="3"/>
        <v xml:space="preserve"> </v>
      </c>
      <c r="AN65" s="176" t="str">
        <f>IF(AJ65=0," ",VLOOKUP(AJ65,PROTOKOL!$A:$E,5,FALSE))</f>
        <v xml:space="preserve"> </v>
      </c>
      <c r="AO65" s="212" t="str">
        <f t="shared" si="180"/>
        <v xml:space="preserve"> </v>
      </c>
      <c r="AP65" s="176">
        <f t="shared" si="65"/>
        <v>0</v>
      </c>
      <c r="AQ65" s="177" t="str">
        <f t="shared" si="66"/>
        <v xml:space="preserve"> </v>
      </c>
      <c r="AS65" s="173">
        <v>15</v>
      </c>
      <c r="AT65" s="231">
        <v>15</v>
      </c>
      <c r="AU65" s="174" t="str">
        <f>IF(AW65=0," ",VLOOKUP(AW65,PROTOKOL!$A:$F,6,FALSE))</f>
        <v xml:space="preserve"> </v>
      </c>
      <c r="AV65" s="43"/>
      <c r="AW65" s="43"/>
      <c r="AX65" s="43"/>
      <c r="AY65" s="42" t="str">
        <f>IF(AW65=0," ",(VLOOKUP(AW65,PROTOKOL!$A$1:$E$29,2,FALSE))*AX65)</f>
        <v xml:space="preserve"> </v>
      </c>
      <c r="AZ65" s="175" t="str">
        <f t="shared" si="4"/>
        <v xml:space="preserve"> </v>
      </c>
      <c r="BA65" s="212" t="str">
        <f>IF(AW65=0," ",VLOOKUP(AW65,PROTOKOL!$A:$E,5,FALSE))</f>
        <v xml:space="preserve"> </v>
      </c>
      <c r="BB65" s="176"/>
      <c r="BC65" s="177" t="str">
        <f t="shared" si="168"/>
        <v xml:space="preserve"> </v>
      </c>
      <c r="BD65" s="217" t="str">
        <f>IF(BF65=0," ",VLOOKUP(BF65,PROTOKOL!$A:$F,6,FALSE))</f>
        <v xml:space="preserve"> </v>
      </c>
      <c r="BE65" s="43"/>
      <c r="BF65" s="43"/>
      <c r="BG65" s="43"/>
      <c r="BH65" s="91" t="str">
        <f>IF(BF65=0," ",(VLOOKUP(BF65,PROTOKOL!$A$1:$E$29,2,FALSE))*BG65)</f>
        <v xml:space="preserve"> </v>
      </c>
      <c r="BI65" s="175" t="str">
        <f t="shared" si="5"/>
        <v xml:space="preserve"> </v>
      </c>
      <c r="BJ65" s="176" t="str">
        <f>IF(BF65=0," ",VLOOKUP(BF65,PROTOKOL!$A:$E,5,FALSE))</f>
        <v xml:space="preserve"> </v>
      </c>
      <c r="BK65" s="212" t="str">
        <f t="shared" si="181"/>
        <v xml:space="preserve"> </v>
      </c>
      <c r="BL65" s="176">
        <f t="shared" si="67"/>
        <v>0</v>
      </c>
      <c r="BM65" s="177" t="str">
        <f t="shared" si="68"/>
        <v xml:space="preserve"> </v>
      </c>
      <c r="BO65" s="173">
        <v>15</v>
      </c>
      <c r="BP65" s="231">
        <v>15</v>
      </c>
      <c r="BQ65" s="174" t="str">
        <f>IF(BS65=0," ",VLOOKUP(BS65,PROTOKOL!$A:$F,6,FALSE))</f>
        <v xml:space="preserve"> </v>
      </c>
      <c r="BR65" s="43"/>
      <c r="BS65" s="43"/>
      <c r="BT65" s="43"/>
      <c r="BU65" s="42" t="str">
        <f>IF(BS65=0," ",(VLOOKUP(BS65,PROTOKOL!$A$1:$E$29,2,FALSE))*BT65)</f>
        <v xml:space="preserve"> </v>
      </c>
      <c r="BV65" s="175" t="str">
        <f t="shared" si="6"/>
        <v xml:space="preserve"> </v>
      </c>
      <c r="BW65" s="212" t="str">
        <f>IF(BS65=0," ",VLOOKUP(BS65,PROTOKOL!$A:$E,5,FALSE))</f>
        <v xml:space="preserve"> </v>
      </c>
      <c r="BX65" s="176"/>
      <c r="BY65" s="177" t="str">
        <f t="shared" si="170"/>
        <v xml:space="preserve"> </v>
      </c>
      <c r="BZ65" s="217" t="str">
        <f>IF(CB65=0," ",VLOOKUP(CB65,PROTOKOL!$A:$F,6,FALSE))</f>
        <v xml:space="preserve"> </v>
      </c>
      <c r="CA65" s="43"/>
      <c r="CB65" s="43"/>
      <c r="CC65" s="43"/>
      <c r="CD65" s="91" t="str">
        <f>IF(CB65=0," ",(VLOOKUP(CB65,PROTOKOL!$A$1:$E$29,2,FALSE))*CC65)</f>
        <v xml:space="preserve"> </v>
      </c>
      <c r="CE65" s="175" t="str">
        <f t="shared" si="7"/>
        <v xml:space="preserve"> </v>
      </c>
      <c r="CF65" s="176" t="str">
        <f>IF(CB65=0," ",VLOOKUP(CB65,PROTOKOL!$A:$E,5,FALSE))</f>
        <v xml:space="preserve"> </v>
      </c>
      <c r="CG65" s="212" t="str">
        <f t="shared" si="207"/>
        <v xml:space="preserve"> </v>
      </c>
      <c r="CH65" s="176">
        <f t="shared" si="70"/>
        <v>0</v>
      </c>
      <c r="CI65" s="177" t="str">
        <f t="shared" si="71"/>
        <v xml:space="preserve"> </v>
      </c>
      <c r="CK65" s="173">
        <v>15</v>
      </c>
      <c r="CL65" s="231">
        <v>15</v>
      </c>
      <c r="CM65" s="174" t="str">
        <f>IF(CO65=0," ",VLOOKUP(CO65,PROTOKOL!$A:$F,6,FALSE))</f>
        <v xml:space="preserve"> </v>
      </c>
      <c r="CN65" s="43"/>
      <c r="CO65" s="43"/>
      <c r="CP65" s="43"/>
      <c r="CQ65" s="42" t="str">
        <f>IF(CO65=0," ",(VLOOKUP(CO65,PROTOKOL!$A$1:$E$29,2,FALSE))*CP65)</f>
        <v xml:space="preserve"> </v>
      </c>
      <c r="CR65" s="175" t="str">
        <f t="shared" si="8"/>
        <v xml:space="preserve"> </v>
      </c>
      <c r="CS65" s="212" t="str">
        <f>IF(CO65=0," ",VLOOKUP(CO65,PROTOKOL!$A:$E,5,FALSE))</f>
        <v xml:space="preserve"> </v>
      </c>
      <c r="CT65" s="176"/>
      <c r="CU65" s="177" t="str">
        <f t="shared" si="171"/>
        <v xml:space="preserve"> </v>
      </c>
      <c r="CV65" s="217" t="str">
        <f>IF(CX65=0," ",VLOOKUP(CX65,PROTOKOL!$A:$F,6,FALSE))</f>
        <v xml:space="preserve"> </v>
      </c>
      <c r="CW65" s="43"/>
      <c r="CX65" s="43"/>
      <c r="CY65" s="43"/>
      <c r="CZ65" s="91" t="str">
        <f>IF(CX65=0," ",(VLOOKUP(CX65,PROTOKOL!$A$1:$E$29,2,FALSE))*CY65)</f>
        <v xml:space="preserve"> </v>
      </c>
      <c r="DA65" s="175" t="str">
        <f t="shared" si="9"/>
        <v xml:space="preserve"> </v>
      </c>
      <c r="DB65" s="176" t="str">
        <f>IF(CX65=0," ",VLOOKUP(CX65,PROTOKOL!$A:$E,5,FALSE))</f>
        <v xml:space="preserve"> </v>
      </c>
      <c r="DC65" s="212" t="str">
        <f t="shared" si="182"/>
        <v xml:space="preserve"> </v>
      </c>
      <c r="DD65" s="176">
        <f t="shared" si="73"/>
        <v>0</v>
      </c>
      <c r="DE65" s="177" t="str">
        <f t="shared" si="74"/>
        <v xml:space="preserve"> </v>
      </c>
      <c r="DG65" s="173">
        <v>15</v>
      </c>
      <c r="DH65" s="231">
        <v>15</v>
      </c>
      <c r="DI65" s="174" t="str">
        <f>IF(DK65=0," ",VLOOKUP(DK65,PROTOKOL!$A:$F,6,FALSE))</f>
        <v xml:space="preserve"> </v>
      </c>
      <c r="DJ65" s="43"/>
      <c r="DK65" s="43"/>
      <c r="DL65" s="43"/>
      <c r="DM65" s="42" t="str">
        <f>IF(DK65=0," ",(VLOOKUP(DK65,PROTOKOL!$A$1:$E$29,2,FALSE))*DL65)</f>
        <v xml:space="preserve"> </v>
      </c>
      <c r="DN65" s="175" t="str">
        <f t="shared" si="10"/>
        <v xml:space="preserve"> </v>
      </c>
      <c r="DO65" s="212" t="str">
        <f>IF(DK65=0," ",VLOOKUP(DK65,PROTOKOL!$A:$E,5,FALSE))</f>
        <v xml:space="preserve"> </v>
      </c>
      <c r="DP65" s="176"/>
      <c r="DQ65" s="177" t="str">
        <f t="shared" si="75"/>
        <v xml:space="preserve"> </v>
      </c>
      <c r="DR65" s="217" t="str">
        <f>IF(DT65=0," ",VLOOKUP(DT65,PROTOKOL!$A:$F,6,FALSE))</f>
        <v xml:space="preserve"> </v>
      </c>
      <c r="DS65" s="43"/>
      <c r="DT65" s="43"/>
      <c r="DU65" s="43"/>
      <c r="DV65" s="91" t="str">
        <f>IF(DT65=0," ",(VLOOKUP(DT65,PROTOKOL!$A$1:$E$29,2,FALSE))*DU65)</f>
        <v xml:space="preserve"> </v>
      </c>
      <c r="DW65" s="175" t="str">
        <f t="shared" si="11"/>
        <v xml:space="preserve"> </v>
      </c>
      <c r="DX65" s="176" t="str">
        <f>IF(DT65=0," ",VLOOKUP(DT65,PROTOKOL!$A:$E,5,FALSE))</f>
        <v xml:space="preserve"> </v>
      </c>
      <c r="DY65" s="212" t="str">
        <f t="shared" si="183"/>
        <v xml:space="preserve"> </v>
      </c>
      <c r="DZ65" s="176">
        <f t="shared" si="77"/>
        <v>0</v>
      </c>
      <c r="EA65" s="177" t="str">
        <f t="shared" si="78"/>
        <v xml:space="preserve"> </v>
      </c>
      <c r="EC65" s="173">
        <v>15</v>
      </c>
      <c r="ED65" s="231">
        <v>15</v>
      </c>
      <c r="EE65" s="174" t="str">
        <f>IF(EG65=0," ",VLOOKUP(EG65,PROTOKOL!$A:$F,6,FALSE))</f>
        <v xml:space="preserve"> </v>
      </c>
      <c r="EF65" s="43"/>
      <c r="EG65" s="43"/>
      <c r="EH65" s="43"/>
      <c r="EI65" s="42" t="str">
        <f>IF(EG65=0," ",(VLOOKUP(EG65,PROTOKOL!$A$1:$E$29,2,FALSE))*EH65)</f>
        <v xml:space="preserve"> </v>
      </c>
      <c r="EJ65" s="175" t="str">
        <f t="shared" si="12"/>
        <v xml:space="preserve"> </v>
      </c>
      <c r="EK65" s="212" t="str">
        <f>IF(EG65=0," ",VLOOKUP(EG65,PROTOKOL!$A:$E,5,FALSE))</f>
        <v xml:space="preserve"> </v>
      </c>
      <c r="EL65" s="176"/>
      <c r="EM65" s="177" t="str">
        <f t="shared" si="79"/>
        <v xml:space="preserve"> </v>
      </c>
      <c r="EN65" s="217" t="str">
        <f>IF(EP65=0," ",VLOOKUP(EP65,PROTOKOL!$A:$F,6,FALSE))</f>
        <v xml:space="preserve"> </v>
      </c>
      <c r="EO65" s="43"/>
      <c r="EP65" s="43"/>
      <c r="EQ65" s="43"/>
      <c r="ER65" s="91" t="str">
        <f>IF(EP65=0," ",(VLOOKUP(EP65,PROTOKOL!$A$1:$E$29,2,FALSE))*EQ65)</f>
        <v xml:space="preserve"> </v>
      </c>
      <c r="ES65" s="175" t="str">
        <f t="shared" si="13"/>
        <v xml:space="preserve"> </v>
      </c>
      <c r="ET65" s="176" t="str">
        <f>IF(EP65=0," ",VLOOKUP(EP65,PROTOKOL!$A:$E,5,FALSE))</f>
        <v xml:space="preserve"> </v>
      </c>
      <c r="EU65" s="212" t="str">
        <f t="shared" si="184"/>
        <v xml:space="preserve"> </v>
      </c>
      <c r="EV65" s="176">
        <f t="shared" si="81"/>
        <v>0</v>
      </c>
      <c r="EW65" s="177" t="str">
        <f t="shared" si="82"/>
        <v xml:space="preserve"> </v>
      </c>
      <c r="EY65" s="173">
        <v>15</v>
      </c>
      <c r="EZ65" s="231">
        <v>15</v>
      </c>
      <c r="FA65" s="174" t="str">
        <f>IF(FC65=0," ",VLOOKUP(FC65,PROTOKOL!$A:$F,6,FALSE))</f>
        <v xml:space="preserve"> </v>
      </c>
      <c r="FB65" s="43"/>
      <c r="FC65" s="43"/>
      <c r="FD65" s="43"/>
      <c r="FE65" s="42" t="str">
        <f>IF(FC65=0," ",(VLOOKUP(FC65,PROTOKOL!$A$1:$E$29,2,FALSE))*FD65)</f>
        <v xml:space="preserve"> </v>
      </c>
      <c r="FF65" s="175" t="str">
        <f t="shared" si="14"/>
        <v xml:space="preserve"> </v>
      </c>
      <c r="FG65" s="212" t="str">
        <f>IF(FC65=0," ",VLOOKUP(FC65,PROTOKOL!$A:$E,5,FALSE))</f>
        <v xml:space="preserve"> </v>
      </c>
      <c r="FH65" s="176"/>
      <c r="FI65" s="177" t="str">
        <f t="shared" si="83"/>
        <v xml:space="preserve"> </v>
      </c>
      <c r="FJ65" s="217" t="str">
        <f>IF(FL65=0," ",VLOOKUP(FL65,PROTOKOL!$A:$F,6,FALSE))</f>
        <v xml:space="preserve"> </v>
      </c>
      <c r="FK65" s="43"/>
      <c r="FL65" s="43"/>
      <c r="FM65" s="43"/>
      <c r="FN65" s="91" t="str">
        <f>IF(FL65=0," ",(VLOOKUP(FL65,PROTOKOL!$A$1:$E$29,2,FALSE))*FM65)</f>
        <v xml:space="preserve"> </v>
      </c>
      <c r="FO65" s="175" t="str">
        <f t="shared" si="15"/>
        <v xml:space="preserve"> </v>
      </c>
      <c r="FP65" s="176" t="str">
        <f>IF(FL65=0," ",VLOOKUP(FL65,PROTOKOL!$A:$E,5,FALSE))</f>
        <v xml:space="preserve"> </v>
      </c>
      <c r="FQ65" s="212" t="str">
        <f t="shared" si="185"/>
        <v xml:space="preserve"> </v>
      </c>
      <c r="FR65" s="176">
        <f t="shared" si="85"/>
        <v>0</v>
      </c>
      <c r="FS65" s="177" t="str">
        <f t="shared" si="86"/>
        <v xml:space="preserve"> </v>
      </c>
      <c r="FU65" s="173">
        <v>15</v>
      </c>
      <c r="FV65" s="231">
        <v>15</v>
      </c>
      <c r="FW65" s="174" t="str">
        <f>IF(FY65=0," ",VLOOKUP(FY65,PROTOKOL!$A:$F,6,FALSE))</f>
        <v xml:space="preserve"> </v>
      </c>
      <c r="FX65" s="43"/>
      <c r="FY65" s="43"/>
      <c r="FZ65" s="43"/>
      <c r="GA65" s="42" t="str">
        <f>IF(FY65=0," ",(VLOOKUP(FY65,PROTOKOL!$A$1:$E$29,2,FALSE))*FZ65)</f>
        <v xml:space="preserve"> </v>
      </c>
      <c r="GB65" s="175" t="str">
        <f t="shared" si="16"/>
        <v xml:space="preserve"> </v>
      </c>
      <c r="GC65" s="212" t="str">
        <f>IF(FY65=0," ",VLOOKUP(FY65,PROTOKOL!$A:$E,5,FALSE))</f>
        <v xml:space="preserve"> </v>
      </c>
      <c r="GD65" s="176"/>
      <c r="GE65" s="177" t="str">
        <f t="shared" si="87"/>
        <v xml:space="preserve"> </v>
      </c>
      <c r="GF65" s="217" t="str">
        <f>IF(GH65=0," ",VLOOKUP(GH65,PROTOKOL!$A:$F,6,FALSE))</f>
        <v xml:space="preserve"> </v>
      </c>
      <c r="GG65" s="43"/>
      <c r="GH65" s="43"/>
      <c r="GI65" s="43"/>
      <c r="GJ65" s="91" t="str">
        <f>IF(GH65=0," ",(VLOOKUP(GH65,PROTOKOL!$A$1:$E$29,2,FALSE))*GI65)</f>
        <v xml:space="preserve"> </v>
      </c>
      <c r="GK65" s="175" t="str">
        <f t="shared" si="17"/>
        <v xml:space="preserve"> </v>
      </c>
      <c r="GL65" s="176" t="str">
        <f>IF(GH65=0," ",VLOOKUP(GH65,PROTOKOL!$A:$E,5,FALSE))</f>
        <v xml:space="preserve"> </v>
      </c>
      <c r="GM65" s="212" t="str">
        <f t="shared" si="186"/>
        <v xml:space="preserve"> </v>
      </c>
      <c r="GN65" s="176">
        <f t="shared" si="89"/>
        <v>0</v>
      </c>
      <c r="GO65" s="177" t="str">
        <f t="shared" si="90"/>
        <v xml:space="preserve"> </v>
      </c>
      <c r="GQ65" s="173">
        <v>15</v>
      </c>
      <c r="GR65" s="231">
        <v>15</v>
      </c>
      <c r="GS65" s="174" t="str">
        <f>IF(GU65=0," ",VLOOKUP(GU65,PROTOKOL!$A:$F,6,FALSE))</f>
        <v xml:space="preserve"> </v>
      </c>
      <c r="GT65" s="43"/>
      <c r="GU65" s="43"/>
      <c r="GV65" s="43"/>
      <c r="GW65" s="42" t="str">
        <f>IF(GU65=0," ",(VLOOKUP(GU65,PROTOKOL!$A$1:$E$29,2,FALSE))*GV65)</f>
        <v xml:space="preserve"> </v>
      </c>
      <c r="GX65" s="175" t="str">
        <f t="shared" si="18"/>
        <v xml:space="preserve"> </v>
      </c>
      <c r="GY65" s="212" t="str">
        <f>IF(GU65=0," ",VLOOKUP(GU65,PROTOKOL!$A:$E,5,FALSE))</f>
        <v xml:space="preserve"> </v>
      </c>
      <c r="GZ65" s="176"/>
      <c r="HA65" s="177" t="str">
        <f t="shared" si="91"/>
        <v xml:space="preserve"> </v>
      </c>
      <c r="HB65" s="217" t="str">
        <f>IF(HD65=0," ",VLOOKUP(HD65,PROTOKOL!$A:$F,6,FALSE))</f>
        <v xml:space="preserve"> </v>
      </c>
      <c r="HC65" s="43"/>
      <c r="HD65" s="43"/>
      <c r="HE65" s="43"/>
      <c r="HF65" s="91" t="str">
        <f>IF(HD65=0," ",(VLOOKUP(HD65,PROTOKOL!$A$1:$E$29,2,FALSE))*HE65)</f>
        <v xml:space="preserve"> </v>
      </c>
      <c r="HG65" s="175" t="str">
        <f t="shared" si="19"/>
        <v xml:space="preserve"> </v>
      </c>
      <c r="HH65" s="176" t="str">
        <f>IF(HD65=0," ",VLOOKUP(HD65,PROTOKOL!$A:$E,5,FALSE))</f>
        <v xml:space="preserve"> </v>
      </c>
      <c r="HI65" s="212" t="str">
        <f t="shared" si="187"/>
        <v xml:space="preserve"> </v>
      </c>
      <c r="HJ65" s="176">
        <f t="shared" si="92"/>
        <v>0</v>
      </c>
      <c r="HK65" s="177" t="str">
        <f t="shared" si="93"/>
        <v xml:space="preserve"> </v>
      </c>
      <c r="HM65" s="173">
        <v>15</v>
      </c>
      <c r="HN65" s="231">
        <v>15</v>
      </c>
      <c r="HO65" s="174" t="str">
        <f>IF(HQ65=0," ",VLOOKUP(HQ65,PROTOKOL!$A:$F,6,FALSE))</f>
        <v xml:space="preserve"> </v>
      </c>
      <c r="HP65" s="43"/>
      <c r="HQ65" s="43"/>
      <c r="HR65" s="43"/>
      <c r="HS65" s="42" t="str">
        <f>IF(HQ65=0," ",(VLOOKUP(HQ65,PROTOKOL!$A$1:$E$29,2,FALSE))*HR65)</f>
        <v xml:space="preserve"> </v>
      </c>
      <c r="HT65" s="175" t="str">
        <f t="shared" si="20"/>
        <v xml:space="preserve"> </v>
      </c>
      <c r="HU65" s="212" t="str">
        <f>IF(HQ65=0," ",VLOOKUP(HQ65,PROTOKOL!$A:$E,5,FALSE))</f>
        <v xml:space="preserve"> </v>
      </c>
      <c r="HV65" s="176"/>
      <c r="HW65" s="177" t="str">
        <f t="shared" si="94"/>
        <v xml:space="preserve"> </v>
      </c>
      <c r="HX65" s="217" t="str">
        <f>IF(HZ65=0," ",VLOOKUP(HZ65,PROTOKOL!$A:$F,6,FALSE))</f>
        <v xml:space="preserve"> </v>
      </c>
      <c r="HY65" s="43"/>
      <c r="HZ65" s="43"/>
      <c r="IA65" s="43"/>
      <c r="IB65" s="91" t="str">
        <f>IF(HZ65=0," ",(VLOOKUP(HZ65,PROTOKOL!$A$1:$E$29,2,FALSE))*IA65)</f>
        <v xml:space="preserve"> </v>
      </c>
      <c r="IC65" s="175" t="str">
        <f t="shared" si="21"/>
        <v xml:space="preserve"> </v>
      </c>
      <c r="ID65" s="176" t="str">
        <f>IF(HZ65=0," ",VLOOKUP(HZ65,PROTOKOL!$A:$E,5,FALSE))</f>
        <v xml:space="preserve"> </v>
      </c>
      <c r="IE65" s="212" t="str">
        <f t="shared" si="208"/>
        <v xml:space="preserve"> </v>
      </c>
      <c r="IF65" s="176">
        <f t="shared" si="96"/>
        <v>0</v>
      </c>
      <c r="IG65" s="177" t="str">
        <f t="shared" si="97"/>
        <v xml:space="preserve"> </v>
      </c>
      <c r="II65" s="173">
        <v>15</v>
      </c>
      <c r="IJ65" s="231">
        <v>15</v>
      </c>
      <c r="IK65" s="174" t="str">
        <f>IF(IM65=0," ",VLOOKUP(IM65,PROTOKOL!$A:$F,6,FALSE))</f>
        <v xml:space="preserve"> </v>
      </c>
      <c r="IL65" s="43"/>
      <c r="IM65" s="43"/>
      <c r="IN65" s="43"/>
      <c r="IO65" s="42" t="str">
        <f>IF(IM65=0," ",(VLOOKUP(IM65,PROTOKOL!$A$1:$E$29,2,FALSE))*IN65)</f>
        <v xml:space="preserve"> </v>
      </c>
      <c r="IP65" s="175" t="str">
        <f t="shared" si="22"/>
        <v xml:space="preserve"> </v>
      </c>
      <c r="IQ65" s="212" t="str">
        <f>IF(IM65=0," ",VLOOKUP(IM65,PROTOKOL!$A:$E,5,FALSE))</f>
        <v xml:space="preserve"> </v>
      </c>
      <c r="IR65" s="176"/>
      <c r="IS65" s="177" t="str">
        <f t="shared" si="98"/>
        <v xml:space="preserve"> </v>
      </c>
      <c r="IT65" s="217" t="str">
        <f>IF(IV65=0," ",VLOOKUP(IV65,PROTOKOL!$A:$F,6,FALSE))</f>
        <v xml:space="preserve"> </v>
      </c>
      <c r="IU65" s="43"/>
      <c r="IV65" s="43"/>
      <c r="IW65" s="43"/>
      <c r="IX65" s="91" t="str">
        <f>IF(IV65=0," ",(VLOOKUP(IV65,PROTOKOL!$A$1:$E$29,2,FALSE))*IW65)</f>
        <v xml:space="preserve"> </v>
      </c>
      <c r="IY65" s="175" t="str">
        <f t="shared" si="23"/>
        <v xml:space="preserve"> </v>
      </c>
      <c r="IZ65" s="176" t="str">
        <f>IF(IV65=0," ",VLOOKUP(IV65,PROTOKOL!$A:$E,5,FALSE))</f>
        <v xml:space="preserve"> </v>
      </c>
      <c r="JA65" s="212" t="str">
        <f t="shared" si="188"/>
        <v xml:space="preserve"> </v>
      </c>
      <c r="JB65" s="176">
        <f t="shared" si="100"/>
        <v>0</v>
      </c>
      <c r="JC65" s="177" t="str">
        <f t="shared" si="101"/>
        <v xml:space="preserve"> </v>
      </c>
      <c r="JE65" s="173">
        <v>15</v>
      </c>
      <c r="JF65" s="231">
        <v>15</v>
      </c>
      <c r="JG65" s="174" t="str">
        <f>IF(JI65=0," ",VLOOKUP(JI65,PROTOKOL!$A:$F,6,FALSE))</f>
        <v xml:space="preserve"> </v>
      </c>
      <c r="JH65" s="43"/>
      <c r="JI65" s="43"/>
      <c r="JJ65" s="43"/>
      <c r="JK65" s="42" t="str">
        <f>IF(JI65=0," ",(VLOOKUP(JI65,PROTOKOL!$A$1:$E$29,2,FALSE))*JJ65)</f>
        <v xml:space="preserve"> </v>
      </c>
      <c r="JL65" s="175" t="str">
        <f t="shared" si="24"/>
        <v xml:space="preserve"> </v>
      </c>
      <c r="JM65" s="212" t="str">
        <f>IF(JI65=0," ",VLOOKUP(JI65,PROTOKOL!$A:$E,5,FALSE))</f>
        <v xml:space="preserve"> </v>
      </c>
      <c r="JN65" s="176"/>
      <c r="JO65" s="177" t="str">
        <f t="shared" si="102"/>
        <v xml:space="preserve"> </v>
      </c>
      <c r="JP65" s="217" t="str">
        <f>IF(JR65=0," ",VLOOKUP(JR65,PROTOKOL!$A:$F,6,FALSE))</f>
        <v xml:space="preserve"> </v>
      </c>
      <c r="JQ65" s="43"/>
      <c r="JR65" s="43"/>
      <c r="JS65" s="43"/>
      <c r="JT65" s="91" t="str">
        <f>IF(JR65=0," ",(VLOOKUP(JR65,PROTOKOL!$A$1:$E$29,2,FALSE))*JS65)</f>
        <v xml:space="preserve"> </v>
      </c>
      <c r="JU65" s="175" t="str">
        <f t="shared" si="25"/>
        <v xml:space="preserve"> </v>
      </c>
      <c r="JV65" s="176" t="str">
        <f>IF(JR65=0," ",VLOOKUP(JR65,PROTOKOL!$A:$E,5,FALSE))</f>
        <v xml:space="preserve"> </v>
      </c>
      <c r="JW65" s="212" t="str">
        <f t="shared" si="189"/>
        <v xml:space="preserve"> </v>
      </c>
      <c r="JX65" s="176">
        <f t="shared" si="104"/>
        <v>0</v>
      </c>
      <c r="JY65" s="177" t="str">
        <f t="shared" si="105"/>
        <v xml:space="preserve"> </v>
      </c>
      <c r="KA65" s="173">
        <v>15</v>
      </c>
      <c r="KB65" s="231">
        <v>15</v>
      </c>
      <c r="KC65" s="174" t="str">
        <f>IF(KE65=0," ",VLOOKUP(KE65,PROTOKOL!$A:$F,6,FALSE))</f>
        <v xml:space="preserve"> </v>
      </c>
      <c r="KD65" s="43"/>
      <c r="KE65" s="43"/>
      <c r="KF65" s="43"/>
      <c r="KG65" s="42" t="str">
        <f>IF(KE65=0," ",(VLOOKUP(KE65,PROTOKOL!$A$1:$E$29,2,FALSE))*KF65)</f>
        <v xml:space="preserve"> </v>
      </c>
      <c r="KH65" s="175" t="str">
        <f t="shared" si="26"/>
        <v xml:space="preserve"> </v>
      </c>
      <c r="KI65" s="212" t="str">
        <f>IF(KE65=0," ",VLOOKUP(KE65,PROTOKOL!$A:$E,5,FALSE))</f>
        <v xml:space="preserve"> </v>
      </c>
      <c r="KJ65" s="176"/>
      <c r="KK65" s="177" t="str">
        <f t="shared" si="173"/>
        <v xml:space="preserve"> </v>
      </c>
      <c r="KL65" s="217" t="str">
        <f>IF(KN65=0," ",VLOOKUP(KN65,PROTOKOL!$A:$F,6,FALSE))</f>
        <v xml:space="preserve"> </v>
      </c>
      <c r="KM65" s="43"/>
      <c r="KN65" s="43"/>
      <c r="KO65" s="43"/>
      <c r="KP65" s="91" t="str">
        <f>IF(KN65=0," ",(VLOOKUP(KN65,PROTOKOL!$A$1:$E$29,2,FALSE))*KO65)</f>
        <v xml:space="preserve"> </v>
      </c>
      <c r="KQ65" s="175" t="str">
        <f t="shared" si="27"/>
        <v xml:space="preserve"> </v>
      </c>
      <c r="KR65" s="176" t="str">
        <f>IF(KN65=0," ",VLOOKUP(KN65,PROTOKOL!$A:$E,5,FALSE))</f>
        <v xml:space="preserve"> </v>
      </c>
      <c r="KS65" s="212" t="str">
        <f t="shared" si="190"/>
        <v xml:space="preserve"> </v>
      </c>
      <c r="KT65" s="176">
        <f t="shared" si="106"/>
        <v>0</v>
      </c>
      <c r="KU65" s="177" t="str">
        <f t="shared" si="107"/>
        <v xml:space="preserve"> </v>
      </c>
      <c r="KW65" s="173">
        <v>15</v>
      </c>
      <c r="KX65" s="231">
        <v>15</v>
      </c>
      <c r="KY65" s="174" t="str">
        <f>IF(LA65=0," ",VLOOKUP(LA65,PROTOKOL!$A:$F,6,FALSE))</f>
        <v xml:space="preserve"> </v>
      </c>
      <c r="KZ65" s="43"/>
      <c r="LA65" s="43"/>
      <c r="LB65" s="43"/>
      <c r="LC65" s="42" t="str">
        <f>IF(LA65=0," ",(VLOOKUP(LA65,PROTOKOL!$A$1:$E$29,2,FALSE))*LB65)</f>
        <v xml:space="preserve"> </v>
      </c>
      <c r="LD65" s="175" t="str">
        <f t="shared" si="28"/>
        <v xml:space="preserve"> </v>
      </c>
      <c r="LE65" s="212" t="str">
        <f>IF(LA65=0," ",VLOOKUP(LA65,PROTOKOL!$A:$E,5,FALSE))</f>
        <v xml:space="preserve"> </v>
      </c>
      <c r="LF65" s="176"/>
      <c r="LG65" s="177" t="str">
        <f t="shared" si="108"/>
        <v xml:space="preserve"> </v>
      </c>
      <c r="LH65" s="217" t="str">
        <f>IF(LJ65=0," ",VLOOKUP(LJ65,PROTOKOL!$A:$F,6,FALSE))</f>
        <v xml:space="preserve"> </v>
      </c>
      <c r="LI65" s="43"/>
      <c r="LJ65" s="43"/>
      <c r="LK65" s="43"/>
      <c r="LL65" s="91" t="str">
        <f>IF(LJ65=0," ",(VLOOKUP(LJ65,PROTOKOL!$A$1:$E$29,2,FALSE))*LK65)</f>
        <v xml:space="preserve"> </v>
      </c>
      <c r="LM65" s="175" t="str">
        <f t="shared" si="29"/>
        <v xml:space="preserve"> </v>
      </c>
      <c r="LN65" s="176" t="str">
        <f>IF(LJ65=0," ",VLOOKUP(LJ65,PROTOKOL!$A:$E,5,FALSE))</f>
        <v xml:space="preserve"> </v>
      </c>
      <c r="LO65" s="212" t="str">
        <f t="shared" si="191"/>
        <v xml:space="preserve"> </v>
      </c>
      <c r="LP65" s="176">
        <f t="shared" si="110"/>
        <v>0</v>
      </c>
      <c r="LQ65" s="177" t="str">
        <f t="shared" si="111"/>
        <v xml:space="preserve"> </v>
      </c>
      <c r="LS65" s="173">
        <v>15</v>
      </c>
      <c r="LT65" s="231">
        <v>15</v>
      </c>
      <c r="LU65" s="174" t="str">
        <f>IF(LW65=0," ",VLOOKUP(LW65,PROTOKOL!$A:$F,6,FALSE))</f>
        <v xml:space="preserve"> </v>
      </c>
      <c r="LV65" s="43"/>
      <c r="LW65" s="43"/>
      <c r="LX65" s="43"/>
      <c r="LY65" s="42" t="str">
        <f>IF(LW65=0," ",(VLOOKUP(LW65,PROTOKOL!$A$1:$E$29,2,FALSE))*LX65)</f>
        <v xml:space="preserve"> </v>
      </c>
      <c r="LZ65" s="175" t="str">
        <f t="shared" si="30"/>
        <v xml:space="preserve"> </v>
      </c>
      <c r="MA65" s="212" t="str">
        <f>IF(LW65=0," ",VLOOKUP(LW65,PROTOKOL!$A:$E,5,FALSE))</f>
        <v xml:space="preserve"> </v>
      </c>
      <c r="MB65" s="176"/>
      <c r="MC65" s="177" t="str">
        <f t="shared" si="175"/>
        <v xml:space="preserve"> </v>
      </c>
      <c r="MD65" s="217" t="str">
        <f>IF(MF65=0," ",VLOOKUP(MF65,PROTOKOL!$A:$F,6,FALSE))</f>
        <v xml:space="preserve"> </v>
      </c>
      <c r="ME65" s="43"/>
      <c r="MF65" s="43"/>
      <c r="MG65" s="43"/>
      <c r="MH65" s="91" t="str">
        <f>IF(MF65=0," ",(VLOOKUP(MF65,PROTOKOL!$A$1:$E$29,2,FALSE))*MG65)</f>
        <v xml:space="preserve"> </v>
      </c>
      <c r="MI65" s="175" t="str">
        <f t="shared" si="31"/>
        <v xml:space="preserve"> </v>
      </c>
      <c r="MJ65" s="176" t="str">
        <f>IF(MF65=0," ",VLOOKUP(MF65,PROTOKOL!$A:$E,5,FALSE))</f>
        <v xml:space="preserve"> </v>
      </c>
      <c r="MK65" s="212" t="str">
        <f t="shared" si="192"/>
        <v xml:space="preserve"> </v>
      </c>
      <c r="ML65" s="176">
        <f t="shared" si="113"/>
        <v>0</v>
      </c>
      <c r="MM65" s="177" t="str">
        <f t="shared" si="114"/>
        <v xml:space="preserve"> </v>
      </c>
      <c r="MO65" s="173">
        <v>15</v>
      </c>
      <c r="MP65" s="231">
        <v>15</v>
      </c>
      <c r="MQ65" s="174" t="str">
        <f>IF(MS65=0," ",VLOOKUP(MS65,PROTOKOL!$A:$F,6,FALSE))</f>
        <v xml:space="preserve"> </v>
      </c>
      <c r="MR65" s="43"/>
      <c r="MS65" s="43"/>
      <c r="MT65" s="43"/>
      <c r="MU65" s="42" t="str">
        <f>IF(MS65=0," ",(VLOOKUP(MS65,PROTOKOL!$A$1:$E$29,2,FALSE))*MT65)</f>
        <v xml:space="preserve"> </v>
      </c>
      <c r="MV65" s="175" t="str">
        <f t="shared" si="32"/>
        <v xml:space="preserve"> </v>
      </c>
      <c r="MW65" s="212" t="str">
        <f>IF(MS65=0," ",VLOOKUP(MS65,PROTOKOL!$A:$E,5,FALSE))</f>
        <v xml:space="preserve"> </v>
      </c>
      <c r="MX65" s="176"/>
      <c r="MY65" s="177" t="str">
        <f t="shared" si="115"/>
        <v xml:space="preserve"> </v>
      </c>
      <c r="MZ65" s="217" t="str">
        <f>IF(NB65=0," ",VLOOKUP(NB65,PROTOKOL!$A:$F,6,FALSE))</f>
        <v xml:space="preserve"> </v>
      </c>
      <c r="NA65" s="43"/>
      <c r="NB65" s="43"/>
      <c r="NC65" s="43"/>
      <c r="ND65" s="91" t="str">
        <f>IF(NB65=0," ",(VLOOKUP(NB65,PROTOKOL!$A$1:$E$29,2,FALSE))*NC65)</f>
        <v xml:space="preserve"> </v>
      </c>
      <c r="NE65" s="175" t="str">
        <f t="shared" si="33"/>
        <v xml:space="preserve"> </v>
      </c>
      <c r="NF65" s="176" t="str">
        <f>IF(NB65=0," ",VLOOKUP(NB65,PROTOKOL!$A:$E,5,FALSE))</f>
        <v xml:space="preserve"> </v>
      </c>
      <c r="NG65" s="212" t="str">
        <f t="shared" si="193"/>
        <v xml:space="preserve"> </v>
      </c>
      <c r="NH65" s="176">
        <f t="shared" si="117"/>
        <v>0</v>
      </c>
      <c r="NI65" s="177" t="str">
        <f t="shared" si="118"/>
        <v xml:space="preserve"> </v>
      </c>
      <c r="NK65" s="173">
        <v>15</v>
      </c>
      <c r="NL65" s="231">
        <v>15</v>
      </c>
      <c r="NM65" s="174" t="str">
        <f>IF(NO65=0," ",VLOOKUP(NO65,PROTOKOL!$A:$F,6,FALSE))</f>
        <v xml:space="preserve"> </v>
      </c>
      <c r="NN65" s="43"/>
      <c r="NO65" s="43"/>
      <c r="NP65" s="43"/>
      <c r="NQ65" s="42" t="str">
        <f>IF(NO65=0," ",(VLOOKUP(NO65,PROTOKOL!$A$1:$E$29,2,FALSE))*NP65)</f>
        <v xml:space="preserve"> </v>
      </c>
      <c r="NR65" s="175" t="str">
        <f t="shared" si="34"/>
        <v xml:space="preserve"> </v>
      </c>
      <c r="NS65" s="212" t="str">
        <f>IF(NO65=0," ",VLOOKUP(NO65,PROTOKOL!$A:$E,5,FALSE))</f>
        <v xml:space="preserve"> </v>
      </c>
      <c r="NT65" s="176"/>
      <c r="NU65" s="177" t="str">
        <f t="shared" si="119"/>
        <v xml:space="preserve"> </v>
      </c>
      <c r="NV65" s="217" t="str">
        <f>IF(NX65=0," ",VLOOKUP(NX65,PROTOKOL!$A:$F,6,FALSE))</f>
        <v xml:space="preserve"> </v>
      </c>
      <c r="NW65" s="43"/>
      <c r="NX65" s="43"/>
      <c r="NY65" s="43"/>
      <c r="NZ65" s="91" t="str">
        <f>IF(NX65=0," ",(VLOOKUP(NX65,PROTOKOL!$A$1:$E$29,2,FALSE))*NY65)</f>
        <v xml:space="preserve"> </v>
      </c>
      <c r="OA65" s="175" t="str">
        <f t="shared" si="35"/>
        <v xml:space="preserve"> </v>
      </c>
      <c r="OB65" s="176" t="str">
        <f>IF(NX65=0," ",VLOOKUP(NX65,PROTOKOL!$A:$E,5,FALSE))</f>
        <v xml:space="preserve"> </v>
      </c>
      <c r="OC65" s="212" t="str">
        <f t="shared" si="194"/>
        <v xml:space="preserve"> </v>
      </c>
      <c r="OD65" s="176">
        <f t="shared" si="120"/>
        <v>0</v>
      </c>
      <c r="OE65" s="177" t="str">
        <f t="shared" si="121"/>
        <v xml:space="preserve"> </v>
      </c>
      <c r="OG65" s="173">
        <v>15</v>
      </c>
      <c r="OH65" s="231">
        <v>15</v>
      </c>
      <c r="OI65" s="174" t="str">
        <f>IF(OK65=0," ",VLOOKUP(OK65,PROTOKOL!$A:$F,6,FALSE))</f>
        <v xml:space="preserve"> </v>
      </c>
      <c r="OJ65" s="43"/>
      <c r="OK65" s="43"/>
      <c r="OL65" s="43"/>
      <c r="OM65" s="42" t="str">
        <f>IF(OK65=0," ",(VLOOKUP(OK65,PROTOKOL!$A$1:$E$29,2,FALSE))*OL65)</f>
        <v xml:space="preserve"> </v>
      </c>
      <c r="ON65" s="175" t="str">
        <f t="shared" si="36"/>
        <v xml:space="preserve"> </v>
      </c>
      <c r="OO65" s="212" t="str">
        <f>IF(OK65=0," ",VLOOKUP(OK65,PROTOKOL!$A:$E,5,FALSE))</f>
        <v xml:space="preserve"> </v>
      </c>
      <c r="OP65" s="176"/>
      <c r="OQ65" s="177" t="str">
        <f t="shared" si="177"/>
        <v xml:space="preserve"> </v>
      </c>
      <c r="OR65" s="217" t="str">
        <f>IF(OT65=0," ",VLOOKUP(OT65,PROTOKOL!$A:$F,6,FALSE))</f>
        <v xml:space="preserve"> </v>
      </c>
      <c r="OS65" s="43"/>
      <c r="OT65" s="43"/>
      <c r="OU65" s="43"/>
      <c r="OV65" s="91" t="str">
        <f>IF(OT65=0," ",(VLOOKUP(OT65,PROTOKOL!$A$1:$E$29,2,FALSE))*OU65)</f>
        <v xml:space="preserve"> </v>
      </c>
      <c r="OW65" s="175" t="str">
        <f t="shared" si="37"/>
        <v xml:space="preserve"> </v>
      </c>
      <c r="OX65" s="176" t="str">
        <f>IF(OT65=0," ",VLOOKUP(OT65,PROTOKOL!$A:$E,5,FALSE))</f>
        <v xml:space="preserve"> </v>
      </c>
      <c r="OY65" s="212" t="str">
        <f t="shared" si="195"/>
        <v xml:space="preserve"> </v>
      </c>
      <c r="OZ65" s="176">
        <f t="shared" si="123"/>
        <v>0</v>
      </c>
      <c r="PA65" s="177" t="str">
        <f t="shared" si="124"/>
        <v xml:space="preserve"> </v>
      </c>
      <c r="PC65" s="173">
        <v>15</v>
      </c>
      <c r="PD65" s="231">
        <v>15</v>
      </c>
      <c r="PE65" s="174" t="str">
        <f>IF(PG65=0," ",VLOOKUP(PG65,PROTOKOL!$A:$F,6,FALSE))</f>
        <v xml:space="preserve"> </v>
      </c>
      <c r="PF65" s="43"/>
      <c r="PG65" s="43"/>
      <c r="PH65" s="43"/>
      <c r="PI65" s="42" t="str">
        <f>IF(PG65=0," ",(VLOOKUP(PG65,PROTOKOL!$A$1:$E$29,2,FALSE))*PH65)</f>
        <v xml:space="preserve"> </v>
      </c>
      <c r="PJ65" s="175" t="str">
        <f t="shared" si="38"/>
        <v xml:space="preserve"> </v>
      </c>
      <c r="PK65" s="212" t="str">
        <f>IF(PG65=0," ",VLOOKUP(PG65,PROTOKOL!$A:$E,5,FALSE))</f>
        <v xml:space="preserve"> </v>
      </c>
      <c r="PL65" s="176"/>
      <c r="PM65" s="177" t="str">
        <f t="shared" si="178"/>
        <v xml:space="preserve"> </v>
      </c>
      <c r="PN65" s="217" t="str">
        <f>IF(PP65=0," ",VLOOKUP(PP65,PROTOKOL!$A:$F,6,FALSE))</f>
        <v xml:space="preserve"> </v>
      </c>
      <c r="PO65" s="43"/>
      <c r="PP65" s="43"/>
      <c r="PQ65" s="43"/>
      <c r="PR65" s="91" t="str">
        <f>IF(PP65=0," ",(VLOOKUP(PP65,PROTOKOL!$A$1:$E$29,2,FALSE))*PQ65)</f>
        <v xml:space="preserve"> </v>
      </c>
      <c r="PS65" s="175" t="str">
        <f t="shared" si="39"/>
        <v xml:space="preserve"> </v>
      </c>
      <c r="PT65" s="176" t="str">
        <f>IF(PP65=0," ",VLOOKUP(PP65,PROTOKOL!$A:$E,5,FALSE))</f>
        <v xml:space="preserve"> </v>
      </c>
      <c r="PU65" s="212" t="str">
        <f t="shared" si="196"/>
        <v xml:space="preserve"> </v>
      </c>
      <c r="PV65" s="176">
        <f t="shared" si="126"/>
        <v>0</v>
      </c>
      <c r="PW65" s="177" t="str">
        <f t="shared" si="127"/>
        <v xml:space="preserve"> </v>
      </c>
      <c r="PY65" s="173">
        <v>15</v>
      </c>
      <c r="PZ65" s="231">
        <v>15</v>
      </c>
      <c r="QA65" s="174" t="str">
        <f>IF(QC65=0," ",VLOOKUP(QC65,PROTOKOL!$A:$F,6,FALSE))</f>
        <v xml:space="preserve"> </v>
      </c>
      <c r="QB65" s="43"/>
      <c r="QC65" s="43"/>
      <c r="QD65" s="43"/>
      <c r="QE65" s="42" t="str">
        <f>IF(QC65=0," ",(VLOOKUP(QC65,PROTOKOL!$A$1:$E$29,2,FALSE))*QD65)</f>
        <v xml:space="preserve"> </v>
      </c>
      <c r="QF65" s="175" t="str">
        <f t="shared" si="40"/>
        <v xml:space="preserve"> </v>
      </c>
      <c r="QG65" s="212" t="str">
        <f>IF(QC65=0," ",VLOOKUP(QC65,PROTOKOL!$A:$E,5,FALSE))</f>
        <v xml:space="preserve"> </v>
      </c>
      <c r="QH65" s="176"/>
      <c r="QI65" s="177" t="str">
        <f t="shared" si="128"/>
        <v xml:space="preserve"> </v>
      </c>
      <c r="QJ65" s="217" t="str">
        <f>IF(QL65=0," ",VLOOKUP(QL65,PROTOKOL!$A:$F,6,FALSE))</f>
        <v xml:space="preserve"> </v>
      </c>
      <c r="QK65" s="43"/>
      <c r="QL65" s="43"/>
      <c r="QM65" s="43"/>
      <c r="QN65" s="91" t="str">
        <f>IF(QL65=0," ",(VLOOKUP(QL65,PROTOKOL!$A$1:$E$29,2,FALSE))*QM65)</f>
        <v xml:space="preserve"> </v>
      </c>
      <c r="QO65" s="175" t="str">
        <f t="shared" si="41"/>
        <v xml:space="preserve"> </v>
      </c>
      <c r="QP65" s="176" t="str">
        <f>IF(QL65=0," ",VLOOKUP(QL65,PROTOKOL!$A:$E,5,FALSE))</f>
        <v xml:space="preserve"> </v>
      </c>
      <c r="QQ65" s="212" t="str">
        <f t="shared" si="197"/>
        <v xml:space="preserve"> </v>
      </c>
      <c r="QR65" s="176">
        <f t="shared" si="130"/>
        <v>0</v>
      </c>
      <c r="QS65" s="177" t="str">
        <f t="shared" si="131"/>
        <v xml:space="preserve"> </v>
      </c>
      <c r="QU65" s="173">
        <v>15</v>
      </c>
      <c r="QV65" s="231">
        <v>15</v>
      </c>
      <c r="QW65" s="174" t="str">
        <f>IF(QY65=0," ",VLOOKUP(QY65,PROTOKOL!$A:$F,6,FALSE))</f>
        <v xml:space="preserve"> </v>
      </c>
      <c r="QX65" s="43"/>
      <c r="QY65" s="43"/>
      <c r="QZ65" s="43"/>
      <c r="RA65" s="42" t="str">
        <f>IF(QY65=0," ",(VLOOKUP(QY65,PROTOKOL!$A$1:$E$29,2,FALSE))*QZ65)</f>
        <v xml:space="preserve"> </v>
      </c>
      <c r="RB65" s="175" t="str">
        <f t="shared" si="42"/>
        <v xml:space="preserve"> </v>
      </c>
      <c r="RC65" s="212" t="str">
        <f>IF(QY65=0," ",VLOOKUP(QY65,PROTOKOL!$A:$E,5,FALSE))</f>
        <v xml:space="preserve"> </v>
      </c>
      <c r="RD65" s="176"/>
      <c r="RE65" s="177" t="str">
        <f t="shared" si="132"/>
        <v xml:space="preserve"> </v>
      </c>
      <c r="RF65" s="217" t="str">
        <f>IF(RH65=0," ",VLOOKUP(RH65,PROTOKOL!$A:$F,6,FALSE))</f>
        <v xml:space="preserve"> </v>
      </c>
      <c r="RG65" s="43"/>
      <c r="RH65" s="43"/>
      <c r="RI65" s="43"/>
      <c r="RJ65" s="91" t="str">
        <f>IF(RH65=0," ",(VLOOKUP(RH65,PROTOKOL!$A$1:$E$29,2,FALSE))*RI65)</f>
        <v xml:space="preserve"> </v>
      </c>
      <c r="RK65" s="175" t="str">
        <f t="shared" si="43"/>
        <v xml:space="preserve"> </v>
      </c>
      <c r="RL65" s="176" t="str">
        <f>IF(RH65=0," ",VLOOKUP(RH65,PROTOKOL!$A:$E,5,FALSE))</f>
        <v xml:space="preserve"> </v>
      </c>
      <c r="RM65" s="212" t="str">
        <f t="shared" si="198"/>
        <v xml:space="preserve"> </v>
      </c>
      <c r="RN65" s="176">
        <f t="shared" si="134"/>
        <v>0</v>
      </c>
      <c r="RO65" s="177" t="str">
        <f t="shared" si="135"/>
        <v xml:space="preserve"> </v>
      </c>
      <c r="RQ65" s="173">
        <v>15</v>
      </c>
      <c r="RR65" s="231">
        <v>15</v>
      </c>
      <c r="RS65" s="174" t="str">
        <f>IF(RU65=0," ",VLOOKUP(RU65,PROTOKOL!$A:$F,6,FALSE))</f>
        <v xml:space="preserve"> </v>
      </c>
      <c r="RT65" s="43"/>
      <c r="RU65" s="43"/>
      <c r="RV65" s="43"/>
      <c r="RW65" s="42" t="str">
        <f>IF(RU65=0," ",(VLOOKUP(RU65,PROTOKOL!$A$1:$E$29,2,FALSE))*RV65)</f>
        <v xml:space="preserve"> </v>
      </c>
      <c r="RX65" s="175" t="str">
        <f t="shared" si="44"/>
        <v xml:space="preserve"> </v>
      </c>
      <c r="RY65" s="212" t="str">
        <f>IF(RU65=0," ",VLOOKUP(RU65,PROTOKOL!$A:$E,5,FALSE))</f>
        <v xml:space="preserve"> </v>
      </c>
      <c r="RZ65" s="176"/>
      <c r="SA65" s="177" t="str">
        <f t="shared" si="179"/>
        <v xml:space="preserve"> </v>
      </c>
      <c r="SB65" s="217" t="str">
        <f>IF(SD65=0," ",VLOOKUP(SD65,PROTOKOL!$A:$F,6,FALSE))</f>
        <v xml:space="preserve"> </v>
      </c>
      <c r="SC65" s="43"/>
      <c r="SD65" s="43"/>
      <c r="SE65" s="43"/>
      <c r="SF65" s="91" t="str">
        <f>IF(SD65=0," ",(VLOOKUP(SD65,PROTOKOL!$A$1:$E$29,2,FALSE))*SE65)</f>
        <v xml:space="preserve"> </v>
      </c>
      <c r="SG65" s="175" t="str">
        <f t="shared" si="45"/>
        <v xml:space="preserve"> </v>
      </c>
      <c r="SH65" s="176" t="str">
        <f>IF(SD65=0," ",VLOOKUP(SD65,PROTOKOL!$A:$E,5,FALSE))</f>
        <v xml:space="preserve"> </v>
      </c>
      <c r="SI65" s="212" t="str">
        <f t="shared" si="199"/>
        <v xml:space="preserve"> </v>
      </c>
      <c r="SJ65" s="176">
        <f t="shared" si="137"/>
        <v>0</v>
      </c>
      <c r="SK65" s="177" t="str">
        <f t="shared" si="138"/>
        <v xml:space="preserve"> </v>
      </c>
      <c r="SM65" s="173">
        <v>15</v>
      </c>
      <c r="SN65" s="231">
        <v>15</v>
      </c>
      <c r="SO65" s="174" t="str">
        <f>IF(SQ65=0," ",VLOOKUP(SQ65,PROTOKOL!$A:$F,6,FALSE))</f>
        <v xml:space="preserve"> </v>
      </c>
      <c r="SP65" s="43"/>
      <c r="SQ65" s="43"/>
      <c r="SR65" s="43"/>
      <c r="SS65" s="42" t="str">
        <f>IF(SQ65=0," ",(VLOOKUP(SQ65,PROTOKOL!$A$1:$E$29,2,FALSE))*SR65)</f>
        <v xml:space="preserve"> </v>
      </c>
      <c r="ST65" s="175" t="str">
        <f t="shared" si="46"/>
        <v xml:space="preserve"> </v>
      </c>
      <c r="SU65" s="212" t="str">
        <f>IF(SQ65=0," ",VLOOKUP(SQ65,PROTOKOL!$A:$E,5,FALSE))</f>
        <v xml:space="preserve"> </v>
      </c>
      <c r="SV65" s="176"/>
      <c r="SW65" s="177" t="str">
        <f t="shared" si="139"/>
        <v xml:space="preserve"> </v>
      </c>
      <c r="SX65" s="217" t="str">
        <f>IF(SZ65=0," ",VLOOKUP(SZ65,PROTOKOL!$A:$F,6,FALSE))</f>
        <v xml:space="preserve"> </v>
      </c>
      <c r="SY65" s="43"/>
      <c r="SZ65" s="43"/>
      <c r="TA65" s="43"/>
      <c r="TB65" s="91" t="str">
        <f>IF(SZ65=0," ",(VLOOKUP(SZ65,PROTOKOL!$A$1:$E$29,2,FALSE))*TA65)</f>
        <v xml:space="preserve"> </v>
      </c>
      <c r="TC65" s="175" t="str">
        <f t="shared" si="47"/>
        <v xml:space="preserve"> </v>
      </c>
      <c r="TD65" s="176" t="str">
        <f>IF(SZ65=0," ",VLOOKUP(SZ65,PROTOKOL!$A:$E,5,FALSE))</f>
        <v xml:space="preserve"> </v>
      </c>
      <c r="TE65" s="212" t="str">
        <f t="shared" si="200"/>
        <v xml:space="preserve"> </v>
      </c>
      <c r="TF65" s="176">
        <f t="shared" si="141"/>
        <v>0</v>
      </c>
      <c r="TG65" s="177" t="str">
        <f t="shared" si="142"/>
        <v xml:space="preserve"> </v>
      </c>
      <c r="TI65" s="173">
        <v>15</v>
      </c>
      <c r="TJ65" s="231">
        <v>15</v>
      </c>
      <c r="TK65" s="174" t="str">
        <f>IF(TM65=0," ",VLOOKUP(TM65,PROTOKOL!$A:$F,6,FALSE))</f>
        <v xml:space="preserve"> </v>
      </c>
      <c r="TL65" s="43"/>
      <c r="TM65" s="43"/>
      <c r="TN65" s="43"/>
      <c r="TO65" s="42" t="str">
        <f>IF(TM65=0," ",(VLOOKUP(TM65,PROTOKOL!$A$1:$E$29,2,FALSE))*TN65)</f>
        <v xml:space="preserve"> </v>
      </c>
      <c r="TP65" s="175" t="str">
        <f t="shared" si="48"/>
        <v xml:space="preserve"> </v>
      </c>
      <c r="TQ65" s="212" t="str">
        <f>IF(TM65=0," ",VLOOKUP(TM65,PROTOKOL!$A:$E,5,FALSE))</f>
        <v xml:space="preserve"> </v>
      </c>
      <c r="TR65" s="176"/>
      <c r="TS65" s="177" t="str">
        <f t="shared" si="143"/>
        <v xml:space="preserve"> </v>
      </c>
      <c r="TT65" s="217" t="str">
        <f>IF(TV65=0," ",VLOOKUP(TV65,PROTOKOL!$A:$F,6,FALSE))</f>
        <v xml:space="preserve"> </v>
      </c>
      <c r="TU65" s="43"/>
      <c r="TV65" s="43"/>
      <c r="TW65" s="43"/>
      <c r="TX65" s="91" t="str">
        <f>IF(TV65=0," ",(VLOOKUP(TV65,PROTOKOL!$A$1:$E$29,2,FALSE))*TW65)</f>
        <v xml:space="preserve"> </v>
      </c>
      <c r="TY65" s="175" t="str">
        <f t="shared" si="49"/>
        <v xml:space="preserve"> </v>
      </c>
      <c r="TZ65" s="176" t="str">
        <f>IF(TV65=0," ",VLOOKUP(TV65,PROTOKOL!$A:$E,5,FALSE))</f>
        <v xml:space="preserve"> </v>
      </c>
      <c r="UA65" s="212" t="str">
        <f t="shared" si="201"/>
        <v xml:space="preserve"> </v>
      </c>
      <c r="UB65" s="176">
        <f t="shared" si="145"/>
        <v>0</v>
      </c>
      <c r="UC65" s="177" t="str">
        <f t="shared" si="146"/>
        <v xml:space="preserve"> </v>
      </c>
      <c r="UE65" s="173">
        <v>15</v>
      </c>
      <c r="UF65" s="231">
        <v>15</v>
      </c>
      <c r="UG65" s="174" t="str">
        <f>IF(UI65=0," ",VLOOKUP(UI65,PROTOKOL!$A:$F,6,FALSE))</f>
        <v xml:space="preserve"> </v>
      </c>
      <c r="UH65" s="43"/>
      <c r="UI65" s="43"/>
      <c r="UJ65" s="43"/>
      <c r="UK65" s="42" t="str">
        <f>IF(UI65=0," ",(VLOOKUP(UI65,PROTOKOL!$A$1:$E$29,2,FALSE))*UJ65)</f>
        <v xml:space="preserve"> </v>
      </c>
      <c r="UL65" s="175" t="str">
        <f t="shared" si="50"/>
        <v xml:space="preserve"> </v>
      </c>
      <c r="UM65" s="212" t="str">
        <f>IF(UI65=0," ",VLOOKUP(UI65,PROTOKOL!$A:$E,5,FALSE))</f>
        <v xml:space="preserve"> </v>
      </c>
      <c r="UN65" s="176"/>
      <c r="UO65" s="177" t="str">
        <f t="shared" si="147"/>
        <v xml:space="preserve"> </v>
      </c>
      <c r="UP65" s="217" t="str">
        <f>IF(UR65=0," ",VLOOKUP(UR65,PROTOKOL!$A:$F,6,FALSE))</f>
        <v xml:space="preserve"> </v>
      </c>
      <c r="UQ65" s="43"/>
      <c r="UR65" s="43"/>
      <c r="US65" s="43"/>
      <c r="UT65" s="91" t="str">
        <f>IF(UR65=0," ",(VLOOKUP(UR65,PROTOKOL!$A$1:$E$29,2,FALSE))*US65)</f>
        <v xml:space="preserve"> </v>
      </c>
      <c r="UU65" s="175" t="str">
        <f t="shared" si="51"/>
        <v xml:space="preserve"> </v>
      </c>
      <c r="UV65" s="176" t="str">
        <f>IF(UR65=0," ",VLOOKUP(UR65,PROTOKOL!$A:$E,5,FALSE))</f>
        <v xml:space="preserve"> </v>
      </c>
      <c r="UW65" s="212" t="str">
        <f t="shared" si="202"/>
        <v xml:space="preserve"> </v>
      </c>
      <c r="UX65" s="176">
        <f t="shared" si="149"/>
        <v>0</v>
      </c>
      <c r="UY65" s="177" t="str">
        <f t="shared" si="150"/>
        <v xml:space="preserve"> </v>
      </c>
      <c r="VA65" s="173">
        <v>15</v>
      </c>
      <c r="VB65" s="231">
        <v>15</v>
      </c>
      <c r="VC65" s="174" t="str">
        <f>IF(VE65=0," ",VLOOKUP(VE65,PROTOKOL!$A:$F,6,FALSE))</f>
        <v xml:space="preserve"> </v>
      </c>
      <c r="VD65" s="43"/>
      <c r="VE65" s="43"/>
      <c r="VF65" s="43"/>
      <c r="VG65" s="42" t="str">
        <f>IF(VE65=0," ",(VLOOKUP(VE65,PROTOKOL!$A$1:$E$29,2,FALSE))*VF65)</f>
        <v xml:space="preserve"> </v>
      </c>
      <c r="VH65" s="175" t="str">
        <f t="shared" si="52"/>
        <v xml:space="preserve"> </v>
      </c>
      <c r="VI65" s="212" t="str">
        <f>IF(VE65=0," ",VLOOKUP(VE65,PROTOKOL!$A:$E,5,FALSE))</f>
        <v xml:space="preserve"> </v>
      </c>
      <c r="VJ65" s="176"/>
      <c r="VK65" s="177" t="str">
        <f t="shared" si="151"/>
        <v xml:space="preserve"> </v>
      </c>
      <c r="VL65" s="217" t="str">
        <f>IF(VN65=0," ",VLOOKUP(VN65,PROTOKOL!$A:$F,6,FALSE))</f>
        <v xml:space="preserve"> </v>
      </c>
      <c r="VM65" s="43"/>
      <c r="VN65" s="43"/>
      <c r="VO65" s="43"/>
      <c r="VP65" s="91" t="str">
        <f>IF(VN65=0," ",(VLOOKUP(VN65,PROTOKOL!$A$1:$E$29,2,FALSE))*VO65)</f>
        <v xml:space="preserve"> </v>
      </c>
      <c r="VQ65" s="175" t="str">
        <f t="shared" si="53"/>
        <v xml:space="preserve"> </v>
      </c>
      <c r="VR65" s="176" t="str">
        <f>IF(VN65=0," ",VLOOKUP(VN65,PROTOKOL!$A:$E,5,FALSE))</f>
        <v xml:space="preserve"> </v>
      </c>
      <c r="VS65" s="212" t="str">
        <f t="shared" si="203"/>
        <v xml:space="preserve"> </v>
      </c>
      <c r="VT65" s="176">
        <f t="shared" si="153"/>
        <v>0</v>
      </c>
      <c r="VU65" s="177" t="str">
        <f t="shared" si="154"/>
        <v xml:space="preserve"> </v>
      </c>
      <c r="VW65" s="173">
        <v>15</v>
      </c>
      <c r="VX65" s="231">
        <v>15</v>
      </c>
      <c r="VY65" s="174" t="str">
        <f>IF(WA65=0," ",VLOOKUP(WA65,PROTOKOL!$A:$F,6,FALSE))</f>
        <v xml:space="preserve"> </v>
      </c>
      <c r="VZ65" s="43"/>
      <c r="WA65" s="43"/>
      <c r="WB65" s="43"/>
      <c r="WC65" s="42" t="str">
        <f>IF(WA65=0," ",(VLOOKUP(WA65,PROTOKOL!$A$1:$E$29,2,FALSE))*WB65)</f>
        <v xml:space="preserve"> </v>
      </c>
      <c r="WD65" s="175" t="str">
        <f t="shared" si="54"/>
        <v xml:space="preserve"> </v>
      </c>
      <c r="WE65" s="212" t="str">
        <f>IF(WA65=0," ",VLOOKUP(WA65,PROTOKOL!$A:$E,5,FALSE))</f>
        <v xml:space="preserve"> </v>
      </c>
      <c r="WF65" s="176"/>
      <c r="WG65" s="177" t="str">
        <f t="shared" si="155"/>
        <v xml:space="preserve"> </v>
      </c>
      <c r="WH65" s="217" t="str">
        <f>IF(WJ65=0," ",VLOOKUP(WJ65,PROTOKOL!$A:$F,6,FALSE))</f>
        <v xml:space="preserve"> </v>
      </c>
      <c r="WI65" s="43"/>
      <c r="WJ65" s="43"/>
      <c r="WK65" s="43"/>
      <c r="WL65" s="91" t="str">
        <f>IF(WJ65=0," ",(VLOOKUP(WJ65,PROTOKOL!$A$1:$E$29,2,FALSE))*WK65)</f>
        <v xml:space="preserve"> </v>
      </c>
      <c r="WM65" s="175" t="str">
        <f t="shared" si="55"/>
        <v xml:space="preserve"> </v>
      </c>
      <c r="WN65" s="176" t="str">
        <f>IF(WJ65=0," ",VLOOKUP(WJ65,PROTOKOL!$A:$E,5,FALSE))</f>
        <v xml:space="preserve"> </v>
      </c>
      <c r="WO65" s="212" t="str">
        <f t="shared" si="204"/>
        <v xml:space="preserve"> </v>
      </c>
      <c r="WP65" s="176">
        <f t="shared" si="157"/>
        <v>0</v>
      </c>
      <c r="WQ65" s="177" t="str">
        <f t="shared" si="158"/>
        <v xml:space="preserve"> </v>
      </c>
      <c r="WS65" s="173">
        <v>15</v>
      </c>
      <c r="WT65" s="231">
        <v>15</v>
      </c>
      <c r="WU65" s="174" t="str">
        <f>IF(WW65=0," ",VLOOKUP(WW65,PROTOKOL!$A:$F,6,FALSE))</f>
        <v xml:space="preserve"> </v>
      </c>
      <c r="WV65" s="43"/>
      <c r="WW65" s="43"/>
      <c r="WX65" s="43"/>
      <c r="WY65" s="42" t="str">
        <f>IF(WW65=0," ",(VLOOKUP(WW65,PROTOKOL!$A$1:$E$29,2,FALSE))*WX65)</f>
        <v xml:space="preserve"> </v>
      </c>
      <c r="WZ65" s="175" t="str">
        <f t="shared" si="56"/>
        <v xml:space="preserve"> </v>
      </c>
      <c r="XA65" s="212" t="str">
        <f>IF(WW65=0," ",VLOOKUP(WW65,PROTOKOL!$A:$E,5,FALSE))</f>
        <v xml:space="preserve"> </v>
      </c>
      <c r="XB65" s="176"/>
      <c r="XC65" s="177" t="str">
        <f t="shared" si="159"/>
        <v xml:space="preserve"> </v>
      </c>
      <c r="XD65" s="217" t="str">
        <f>IF(XF65=0," ",VLOOKUP(XF65,PROTOKOL!$A:$F,6,FALSE))</f>
        <v xml:space="preserve"> </v>
      </c>
      <c r="XE65" s="43"/>
      <c r="XF65" s="43"/>
      <c r="XG65" s="43"/>
      <c r="XH65" s="91" t="str">
        <f>IF(XF65=0," ",(VLOOKUP(XF65,PROTOKOL!$A$1:$E$29,2,FALSE))*XG65)</f>
        <v xml:space="preserve"> </v>
      </c>
      <c r="XI65" s="175" t="str">
        <f t="shared" si="57"/>
        <v xml:space="preserve"> </v>
      </c>
      <c r="XJ65" s="176" t="str">
        <f>IF(XF65=0," ",VLOOKUP(XF65,PROTOKOL!$A:$E,5,FALSE))</f>
        <v xml:space="preserve"> </v>
      </c>
      <c r="XK65" s="212" t="str">
        <f t="shared" si="205"/>
        <v xml:space="preserve"> </v>
      </c>
      <c r="XL65" s="176">
        <f t="shared" si="161"/>
        <v>0</v>
      </c>
      <c r="XM65" s="177" t="str">
        <f t="shared" si="162"/>
        <v xml:space="preserve"> </v>
      </c>
      <c r="XO65" s="173">
        <v>15</v>
      </c>
      <c r="XP65" s="231">
        <v>15</v>
      </c>
      <c r="XQ65" s="174" t="str">
        <f>IF(XS65=0," ",VLOOKUP(XS65,PROTOKOL!$A:$F,6,FALSE))</f>
        <v xml:space="preserve"> </v>
      </c>
      <c r="XR65" s="43"/>
      <c r="XS65" s="43"/>
      <c r="XT65" s="43"/>
      <c r="XU65" s="42" t="str">
        <f>IF(XS65=0," ",(VLOOKUP(XS65,PROTOKOL!$A$1:$E$29,2,FALSE))*XT65)</f>
        <v xml:space="preserve"> </v>
      </c>
      <c r="XV65" s="175" t="str">
        <f t="shared" si="58"/>
        <v xml:space="preserve"> </v>
      </c>
      <c r="XW65" s="212" t="str">
        <f>IF(XS65=0," ",VLOOKUP(XS65,PROTOKOL!$A:$E,5,FALSE))</f>
        <v xml:space="preserve"> </v>
      </c>
      <c r="XX65" s="176"/>
      <c r="XY65" s="177" t="str">
        <f t="shared" si="163"/>
        <v xml:space="preserve"> </v>
      </c>
      <c r="XZ65" s="217" t="str">
        <f>IF(YB65=0," ",VLOOKUP(YB65,PROTOKOL!$A:$F,6,FALSE))</f>
        <v xml:space="preserve"> </v>
      </c>
      <c r="YA65" s="43"/>
      <c r="YB65" s="43"/>
      <c r="YC65" s="43"/>
      <c r="YD65" s="91" t="str">
        <f>IF(YB65=0," ",(VLOOKUP(YB65,PROTOKOL!$A$1:$E$29,2,FALSE))*YC65)</f>
        <v xml:space="preserve"> </v>
      </c>
      <c r="YE65" s="175" t="str">
        <f t="shared" si="59"/>
        <v xml:space="preserve"> </v>
      </c>
      <c r="YF65" s="176" t="str">
        <f>IF(YB65=0," ",VLOOKUP(YB65,PROTOKOL!$A:$E,5,FALSE))</f>
        <v xml:space="preserve"> </v>
      </c>
      <c r="YG65" s="212" t="str">
        <f t="shared" si="206"/>
        <v xml:space="preserve"> </v>
      </c>
      <c r="YH65" s="176">
        <f t="shared" si="165"/>
        <v>0</v>
      </c>
      <c r="YI65" s="177" t="str">
        <f t="shared" si="166"/>
        <v xml:space="preserve"> </v>
      </c>
    </row>
    <row r="66" spans="1:659" ht="13.8">
      <c r="A66" s="173">
        <v>15</v>
      </c>
      <c r="B66" s="229"/>
      <c r="C66" s="174" t="str">
        <f>IF(E66=0," ",VLOOKUP(E66,PROTOKOL!$A:$F,6,FALSE))</f>
        <v xml:space="preserve"> </v>
      </c>
      <c r="D66" s="43"/>
      <c r="E66" s="43"/>
      <c r="F66" s="43"/>
      <c r="G66" s="42" t="str">
        <f>IF(E66=0," ",(VLOOKUP(E66,PROTOKOL!$A$1:$E$29,2,FALSE))*F66)</f>
        <v xml:space="preserve"> </v>
      </c>
      <c r="H66" s="175" t="str">
        <f t="shared" si="0"/>
        <v xml:space="preserve"> </v>
      </c>
      <c r="I66" s="212" t="str">
        <f>IF(E66=0," ",VLOOKUP(E66,PROTOKOL!$A:$E,5,FALSE))</f>
        <v xml:space="preserve"> </v>
      </c>
      <c r="J66" s="176"/>
      <c r="K66" s="177" t="str">
        <f t="shared" si="60"/>
        <v xml:space="preserve"> </v>
      </c>
      <c r="L66" s="217" t="str">
        <f>IF(N66=0," ",VLOOKUP(N66,PROTOKOL!$A:$F,6,FALSE))</f>
        <v xml:space="preserve"> </v>
      </c>
      <c r="M66" s="43"/>
      <c r="N66" s="43"/>
      <c r="O66" s="43"/>
      <c r="P66" s="91" t="str">
        <f>IF(N66=0," ",(VLOOKUP(N66,PROTOKOL!$A$1:$E$29,2,FALSE))*O66)</f>
        <v xml:space="preserve"> </v>
      </c>
      <c r="Q66" s="175" t="str">
        <f t="shared" si="1"/>
        <v xml:space="preserve"> </v>
      </c>
      <c r="R66" s="176" t="str">
        <f>IF(N66=0," ",VLOOKUP(N66,PROTOKOL!$A:$E,5,FALSE))</f>
        <v xml:space="preserve"> </v>
      </c>
      <c r="S66" s="212" t="str">
        <f t="shared" si="61"/>
        <v xml:space="preserve"> </v>
      </c>
      <c r="T66" s="176">
        <f t="shared" si="62"/>
        <v>0</v>
      </c>
      <c r="U66" s="177" t="str">
        <f t="shared" si="63"/>
        <v xml:space="preserve"> </v>
      </c>
      <c r="W66" s="173">
        <v>15</v>
      </c>
      <c r="X66" s="229"/>
      <c r="Y66" s="174" t="str">
        <f>IF(AA66=0," ",VLOOKUP(AA66,PROTOKOL!$A:$F,6,FALSE))</f>
        <v xml:space="preserve"> </v>
      </c>
      <c r="Z66" s="43"/>
      <c r="AA66" s="43"/>
      <c r="AB66" s="43"/>
      <c r="AC66" s="42" t="str">
        <f>IF(AA66=0," ",(VLOOKUP(AA66,PROTOKOL!$A$1:$E$29,2,FALSE))*AB66)</f>
        <v xml:space="preserve"> </v>
      </c>
      <c r="AD66" s="175" t="str">
        <f t="shared" si="2"/>
        <v xml:space="preserve"> </v>
      </c>
      <c r="AE66" s="212" t="str">
        <f>IF(AA66=0," ",VLOOKUP(AA66,PROTOKOL!$A:$E,5,FALSE))</f>
        <v xml:space="preserve"> </v>
      </c>
      <c r="AF66" s="176"/>
      <c r="AG66" s="177" t="str">
        <f t="shared" si="167"/>
        <v xml:space="preserve"> </v>
      </c>
      <c r="AH66" s="217" t="str">
        <f>IF(AJ66=0," ",VLOOKUP(AJ66,PROTOKOL!$A:$F,6,FALSE))</f>
        <v xml:space="preserve"> </v>
      </c>
      <c r="AI66" s="43"/>
      <c r="AJ66" s="43"/>
      <c r="AK66" s="43"/>
      <c r="AL66" s="91" t="str">
        <f>IF(AJ66=0," ",(VLOOKUP(AJ66,PROTOKOL!$A$1:$E$29,2,FALSE))*AK66)</f>
        <v xml:space="preserve"> </v>
      </c>
      <c r="AM66" s="175" t="str">
        <f t="shared" si="3"/>
        <v xml:space="preserve"> </v>
      </c>
      <c r="AN66" s="176" t="str">
        <f>IF(AJ66=0," ",VLOOKUP(AJ66,PROTOKOL!$A:$E,5,FALSE))</f>
        <v xml:space="preserve"> </v>
      </c>
      <c r="AO66" s="212" t="str">
        <f t="shared" si="180"/>
        <v xml:space="preserve"> </v>
      </c>
      <c r="AP66" s="176">
        <f t="shared" si="65"/>
        <v>0</v>
      </c>
      <c r="AQ66" s="177" t="str">
        <f t="shared" si="66"/>
        <v xml:space="preserve"> </v>
      </c>
      <c r="AS66" s="173">
        <v>15</v>
      </c>
      <c r="AT66" s="229"/>
      <c r="AU66" s="174" t="str">
        <f>IF(AW66=0," ",VLOOKUP(AW66,PROTOKOL!$A:$F,6,FALSE))</f>
        <v xml:space="preserve"> </v>
      </c>
      <c r="AV66" s="43"/>
      <c r="AW66" s="43"/>
      <c r="AX66" s="43"/>
      <c r="AY66" s="42" t="str">
        <f>IF(AW66=0," ",(VLOOKUP(AW66,PROTOKOL!$A$1:$E$29,2,FALSE))*AX66)</f>
        <v xml:space="preserve"> </v>
      </c>
      <c r="AZ66" s="175" t="str">
        <f t="shared" si="4"/>
        <v xml:space="preserve"> </v>
      </c>
      <c r="BA66" s="212" t="str">
        <f>IF(AW66=0," ",VLOOKUP(AW66,PROTOKOL!$A:$E,5,FALSE))</f>
        <v xml:space="preserve"> </v>
      </c>
      <c r="BB66" s="176"/>
      <c r="BC66" s="177" t="str">
        <f t="shared" si="168"/>
        <v xml:space="preserve"> </v>
      </c>
      <c r="BD66" s="217" t="str">
        <f>IF(BF66=0," ",VLOOKUP(BF66,PROTOKOL!$A:$F,6,FALSE))</f>
        <v xml:space="preserve"> </v>
      </c>
      <c r="BE66" s="43"/>
      <c r="BF66" s="43"/>
      <c r="BG66" s="43"/>
      <c r="BH66" s="91" t="str">
        <f>IF(BF66=0," ",(VLOOKUP(BF66,PROTOKOL!$A$1:$E$29,2,FALSE))*BG66)</f>
        <v xml:space="preserve"> </v>
      </c>
      <c r="BI66" s="175" t="str">
        <f t="shared" si="5"/>
        <v xml:space="preserve"> </v>
      </c>
      <c r="BJ66" s="176" t="str">
        <f>IF(BF66=0," ",VLOOKUP(BF66,PROTOKOL!$A:$E,5,FALSE))</f>
        <v xml:space="preserve"> </v>
      </c>
      <c r="BK66" s="212" t="str">
        <f t="shared" si="181"/>
        <v xml:space="preserve"> </v>
      </c>
      <c r="BL66" s="176">
        <f t="shared" si="67"/>
        <v>0</v>
      </c>
      <c r="BM66" s="177" t="str">
        <f t="shared" si="68"/>
        <v xml:space="preserve"> </v>
      </c>
      <c r="BO66" s="173">
        <v>15</v>
      </c>
      <c r="BP66" s="229"/>
      <c r="BQ66" s="174" t="str">
        <f>IF(BS66=0," ",VLOOKUP(BS66,PROTOKOL!$A:$F,6,FALSE))</f>
        <v xml:space="preserve"> </v>
      </c>
      <c r="BR66" s="43"/>
      <c r="BS66" s="43"/>
      <c r="BT66" s="43"/>
      <c r="BU66" s="42" t="str">
        <f>IF(BS66=0," ",(VLOOKUP(BS66,PROTOKOL!$A$1:$E$29,2,FALSE))*BT66)</f>
        <v xml:space="preserve"> </v>
      </c>
      <c r="BV66" s="175" t="str">
        <f t="shared" si="6"/>
        <v xml:space="preserve"> </v>
      </c>
      <c r="BW66" s="212" t="str">
        <f>IF(BS66=0," ",VLOOKUP(BS66,PROTOKOL!$A:$E,5,FALSE))</f>
        <v xml:space="preserve"> </v>
      </c>
      <c r="BX66" s="176"/>
      <c r="BY66" s="177" t="str">
        <f t="shared" si="170"/>
        <v xml:space="preserve"> </v>
      </c>
      <c r="BZ66" s="217" t="str">
        <f>IF(CB66=0," ",VLOOKUP(CB66,PROTOKOL!$A:$F,6,FALSE))</f>
        <v xml:space="preserve"> </v>
      </c>
      <c r="CA66" s="43"/>
      <c r="CB66" s="43"/>
      <c r="CC66" s="43"/>
      <c r="CD66" s="91" t="str">
        <f>IF(CB66=0," ",(VLOOKUP(CB66,PROTOKOL!$A$1:$E$29,2,FALSE))*CC66)</f>
        <v xml:space="preserve"> </v>
      </c>
      <c r="CE66" s="175" t="str">
        <f t="shared" si="7"/>
        <v xml:space="preserve"> </v>
      </c>
      <c r="CF66" s="176" t="str">
        <f>IF(CB66=0," ",VLOOKUP(CB66,PROTOKOL!$A:$E,5,FALSE))</f>
        <v xml:space="preserve"> </v>
      </c>
      <c r="CG66" s="212" t="str">
        <f t="shared" si="207"/>
        <v xml:space="preserve"> </v>
      </c>
      <c r="CH66" s="176">
        <f t="shared" si="70"/>
        <v>0</v>
      </c>
      <c r="CI66" s="177" t="str">
        <f t="shared" si="71"/>
        <v xml:space="preserve"> </v>
      </c>
      <c r="CK66" s="173">
        <v>15</v>
      </c>
      <c r="CL66" s="229"/>
      <c r="CM66" s="174" t="str">
        <f>IF(CO66=0," ",VLOOKUP(CO66,PROTOKOL!$A:$F,6,FALSE))</f>
        <v xml:space="preserve"> </v>
      </c>
      <c r="CN66" s="43"/>
      <c r="CO66" s="43"/>
      <c r="CP66" s="43"/>
      <c r="CQ66" s="42" t="str">
        <f>IF(CO66=0," ",(VLOOKUP(CO66,PROTOKOL!$A$1:$E$29,2,FALSE))*CP66)</f>
        <v xml:space="preserve"> </v>
      </c>
      <c r="CR66" s="175" t="str">
        <f t="shared" si="8"/>
        <v xml:space="preserve"> </v>
      </c>
      <c r="CS66" s="212" t="str">
        <f>IF(CO66=0," ",VLOOKUP(CO66,PROTOKOL!$A:$E,5,FALSE))</f>
        <v xml:space="preserve"> </v>
      </c>
      <c r="CT66" s="176"/>
      <c r="CU66" s="177" t="str">
        <f t="shared" si="171"/>
        <v xml:space="preserve"> </v>
      </c>
      <c r="CV66" s="217" t="str">
        <f>IF(CX66=0," ",VLOOKUP(CX66,PROTOKOL!$A:$F,6,FALSE))</f>
        <v xml:space="preserve"> </v>
      </c>
      <c r="CW66" s="43"/>
      <c r="CX66" s="43"/>
      <c r="CY66" s="43"/>
      <c r="CZ66" s="91" t="str">
        <f>IF(CX66=0," ",(VLOOKUP(CX66,PROTOKOL!$A$1:$E$29,2,FALSE))*CY66)</f>
        <v xml:space="preserve"> </v>
      </c>
      <c r="DA66" s="175" t="str">
        <f t="shared" si="9"/>
        <v xml:space="preserve"> </v>
      </c>
      <c r="DB66" s="176" t="str">
        <f>IF(CX66=0," ",VLOOKUP(CX66,PROTOKOL!$A:$E,5,FALSE))</f>
        <v xml:space="preserve"> </v>
      </c>
      <c r="DC66" s="212" t="str">
        <f t="shared" si="182"/>
        <v xml:space="preserve"> </v>
      </c>
      <c r="DD66" s="176">
        <f t="shared" si="73"/>
        <v>0</v>
      </c>
      <c r="DE66" s="177" t="str">
        <f t="shared" si="74"/>
        <v xml:space="preserve"> </v>
      </c>
      <c r="DG66" s="173">
        <v>15</v>
      </c>
      <c r="DH66" s="229"/>
      <c r="DI66" s="174" t="str">
        <f>IF(DK66=0," ",VLOOKUP(DK66,PROTOKOL!$A:$F,6,FALSE))</f>
        <v xml:space="preserve"> </v>
      </c>
      <c r="DJ66" s="43"/>
      <c r="DK66" s="43"/>
      <c r="DL66" s="43"/>
      <c r="DM66" s="42" t="str">
        <f>IF(DK66=0," ",(VLOOKUP(DK66,PROTOKOL!$A$1:$E$29,2,FALSE))*DL66)</f>
        <v xml:space="preserve"> </v>
      </c>
      <c r="DN66" s="175" t="str">
        <f t="shared" si="10"/>
        <v xml:space="preserve"> </v>
      </c>
      <c r="DO66" s="212" t="str">
        <f>IF(DK66=0," ",VLOOKUP(DK66,PROTOKOL!$A:$E,5,FALSE))</f>
        <v xml:space="preserve"> </v>
      </c>
      <c r="DP66" s="176"/>
      <c r="DQ66" s="177" t="str">
        <f t="shared" si="75"/>
        <v xml:space="preserve"> </v>
      </c>
      <c r="DR66" s="217" t="str">
        <f>IF(DT66=0," ",VLOOKUP(DT66,PROTOKOL!$A:$F,6,FALSE))</f>
        <v xml:space="preserve"> </v>
      </c>
      <c r="DS66" s="43"/>
      <c r="DT66" s="43"/>
      <c r="DU66" s="43"/>
      <c r="DV66" s="91" t="str">
        <f>IF(DT66=0," ",(VLOOKUP(DT66,PROTOKOL!$A$1:$E$29,2,FALSE))*DU66)</f>
        <v xml:space="preserve"> </v>
      </c>
      <c r="DW66" s="175" t="str">
        <f t="shared" si="11"/>
        <v xml:space="preserve"> </v>
      </c>
      <c r="DX66" s="176" t="str">
        <f>IF(DT66=0," ",VLOOKUP(DT66,PROTOKOL!$A:$E,5,FALSE))</f>
        <v xml:space="preserve"> </v>
      </c>
      <c r="DY66" s="212" t="str">
        <f t="shared" si="183"/>
        <v xml:space="preserve"> </v>
      </c>
      <c r="DZ66" s="176">
        <f t="shared" si="77"/>
        <v>0</v>
      </c>
      <c r="EA66" s="177" t="str">
        <f t="shared" si="78"/>
        <v xml:space="preserve"> </v>
      </c>
      <c r="EC66" s="173">
        <v>15</v>
      </c>
      <c r="ED66" s="229"/>
      <c r="EE66" s="174" t="str">
        <f>IF(EG66=0," ",VLOOKUP(EG66,PROTOKOL!$A:$F,6,FALSE))</f>
        <v xml:space="preserve"> </v>
      </c>
      <c r="EF66" s="43"/>
      <c r="EG66" s="43"/>
      <c r="EH66" s="43"/>
      <c r="EI66" s="42" t="str">
        <f>IF(EG66=0," ",(VLOOKUP(EG66,PROTOKOL!$A$1:$E$29,2,FALSE))*EH66)</f>
        <v xml:space="preserve"> </v>
      </c>
      <c r="EJ66" s="175" t="str">
        <f t="shared" si="12"/>
        <v xml:space="preserve"> </v>
      </c>
      <c r="EK66" s="212" t="str">
        <f>IF(EG66=0," ",VLOOKUP(EG66,PROTOKOL!$A:$E,5,FALSE))</f>
        <v xml:space="preserve"> </v>
      </c>
      <c r="EL66" s="176"/>
      <c r="EM66" s="177" t="str">
        <f t="shared" si="79"/>
        <v xml:space="preserve"> </v>
      </c>
      <c r="EN66" s="217" t="str">
        <f>IF(EP66=0," ",VLOOKUP(EP66,PROTOKOL!$A:$F,6,FALSE))</f>
        <v xml:space="preserve"> </v>
      </c>
      <c r="EO66" s="43"/>
      <c r="EP66" s="43"/>
      <c r="EQ66" s="43"/>
      <c r="ER66" s="91" t="str">
        <f>IF(EP66=0," ",(VLOOKUP(EP66,PROTOKOL!$A$1:$E$29,2,FALSE))*EQ66)</f>
        <v xml:space="preserve"> </v>
      </c>
      <c r="ES66" s="175" t="str">
        <f t="shared" si="13"/>
        <v xml:space="preserve"> </v>
      </c>
      <c r="ET66" s="176" t="str">
        <f>IF(EP66=0," ",VLOOKUP(EP66,PROTOKOL!$A:$E,5,FALSE))</f>
        <v xml:space="preserve"> </v>
      </c>
      <c r="EU66" s="212" t="str">
        <f t="shared" si="184"/>
        <v xml:space="preserve"> </v>
      </c>
      <c r="EV66" s="176">
        <f t="shared" si="81"/>
        <v>0</v>
      </c>
      <c r="EW66" s="177" t="str">
        <f t="shared" si="82"/>
        <v xml:space="preserve"> </v>
      </c>
      <c r="EY66" s="173">
        <v>15</v>
      </c>
      <c r="EZ66" s="229"/>
      <c r="FA66" s="174" t="str">
        <f>IF(FC66=0," ",VLOOKUP(FC66,PROTOKOL!$A:$F,6,FALSE))</f>
        <v xml:space="preserve"> </v>
      </c>
      <c r="FB66" s="43"/>
      <c r="FC66" s="43"/>
      <c r="FD66" s="43"/>
      <c r="FE66" s="42" t="str">
        <f>IF(FC66=0," ",(VLOOKUP(FC66,PROTOKOL!$A$1:$E$29,2,FALSE))*FD66)</f>
        <v xml:space="preserve"> </v>
      </c>
      <c r="FF66" s="175" t="str">
        <f t="shared" si="14"/>
        <v xml:space="preserve"> </v>
      </c>
      <c r="FG66" s="212" t="str">
        <f>IF(FC66=0," ",VLOOKUP(FC66,PROTOKOL!$A:$E,5,FALSE))</f>
        <v xml:space="preserve"> </v>
      </c>
      <c r="FH66" s="176"/>
      <c r="FI66" s="177" t="str">
        <f t="shared" si="83"/>
        <v xml:space="preserve"> </v>
      </c>
      <c r="FJ66" s="217" t="str">
        <f>IF(FL66=0," ",VLOOKUP(FL66,PROTOKOL!$A:$F,6,FALSE))</f>
        <v xml:space="preserve"> </v>
      </c>
      <c r="FK66" s="43"/>
      <c r="FL66" s="43"/>
      <c r="FM66" s="43"/>
      <c r="FN66" s="91" t="str">
        <f>IF(FL66=0," ",(VLOOKUP(FL66,PROTOKOL!$A$1:$E$29,2,FALSE))*FM66)</f>
        <v xml:space="preserve"> </v>
      </c>
      <c r="FO66" s="175" t="str">
        <f t="shared" si="15"/>
        <v xml:space="preserve"> </v>
      </c>
      <c r="FP66" s="176" t="str">
        <f>IF(FL66=0," ",VLOOKUP(FL66,PROTOKOL!$A:$E,5,FALSE))</f>
        <v xml:space="preserve"> </v>
      </c>
      <c r="FQ66" s="212" t="str">
        <f t="shared" si="185"/>
        <v xml:space="preserve"> </v>
      </c>
      <c r="FR66" s="176">
        <f t="shared" si="85"/>
        <v>0</v>
      </c>
      <c r="FS66" s="177" t="str">
        <f t="shared" si="86"/>
        <v xml:space="preserve"> </v>
      </c>
      <c r="FU66" s="173">
        <v>15</v>
      </c>
      <c r="FV66" s="229"/>
      <c r="FW66" s="174" t="str">
        <f>IF(FY66=0," ",VLOOKUP(FY66,PROTOKOL!$A:$F,6,FALSE))</f>
        <v xml:space="preserve"> </v>
      </c>
      <c r="FX66" s="43"/>
      <c r="FY66" s="43"/>
      <c r="FZ66" s="43"/>
      <c r="GA66" s="42" t="str">
        <f>IF(FY66=0," ",(VLOOKUP(FY66,PROTOKOL!$A$1:$E$29,2,FALSE))*FZ66)</f>
        <v xml:space="preserve"> </v>
      </c>
      <c r="GB66" s="175" t="str">
        <f t="shared" si="16"/>
        <v xml:space="preserve"> </v>
      </c>
      <c r="GC66" s="212" t="str">
        <f>IF(FY66=0," ",VLOOKUP(FY66,PROTOKOL!$A:$E,5,FALSE))</f>
        <v xml:space="preserve"> </v>
      </c>
      <c r="GD66" s="176"/>
      <c r="GE66" s="177" t="str">
        <f t="shared" si="87"/>
        <v xml:space="preserve"> </v>
      </c>
      <c r="GF66" s="217" t="str">
        <f>IF(GH66=0," ",VLOOKUP(GH66,PROTOKOL!$A:$F,6,FALSE))</f>
        <v xml:space="preserve"> </v>
      </c>
      <c r="GG66" s="43"/>
      <c r="GH66" s="43"/>
      <c r="GI66" s="43"/>
      <c r="GJ66" s="91" t="str">
        <f>IF(GH66=0," ",(VLOOKUP(GH66,PROTOKOL!$A$1:$E$29,2,FALSE))*GI66)</f>
        <v xml:space="preserve"> </v>
      </c>
      <c r="GK66" s="175" t="str">
        <f t="shared" si="17"/>
        <v xml:space="preserve"> </v>
      </c>
      <c r="GL66" s="176" t="str">
        <f>IF(GH66=0," ",VLOOKUP(GH66,PROTOKOL!$A:$E,5,FALSE))</f>
        <v xml:space="preserve"> </v>
      </c>
      <c r="GM66" s="212" t="str">
        <f t="shared" si="186"/>
        <v xml:space="preserve"> </v>
      </c>
      <c r="GN66" s="176">
        <f t="shared" si="89"/>
        <v>0</v>
      </c>
      <c r="GO66" s="177" t="str">
        <f t="shared" si="90"/>
        <v xml:space="preserve"> </v>
      </c>
      <c r="GQ66" s="173">
        <v>15</v>
      </c>
      <c r="GR66" s="229"/>
      <c r="GS66" s="174" t="str">
        <f>IF(GU66=0," ",VLOOKUP(GU66,PROTOKOL!$A:$F,6,FALSE))</f>
        <v xml:space="preserve"> </v>
      </c>
      <c r="GT66" s="43"/>
      <c r="GU66" s="43"/>
      <c r="GV66" s="43"/>
      <c r="GW66" s="42" t="str">
        <f>IF(GU66=0," ",(VLOOKUP(GU66,PROTOKOL!$A$1:$E$29,2,FALSE))*GV66)</f>
        <v xml:space="preserve"> </v>
      </c>
      <c r="GX66" s="175" t="str">
        <f t="shared" si="18"/>
        <v xml:space="preserve"> </v>
      </c>
      <c r="GY66" s="212" t="str">
        <f>IF(GU66=0," ",VLOOKUP(GU66,PROTOKOL!$A:$E,5,FALSE))</f>
        <v xml:space="preserve"> </v>
      </c>
      <c r="GZ66" s="176"/>
      <c r="HA66" s="177" t="str">
        <f t="shared" si="91"/>
        <v xml:space="preserve"> </v>
      </c>
      <c r="HB66" s="217" t="str">
        <f>IF(HD66=0," ",VLOOKUP(HD66,PROTOKOL!$A:$F,6,FALSE))</f>
        <v xml:space="preserve"> </v>
      </c>
      <c r="HC66" s="43"/>
      <c r="HD66" s="43"/>
      <c r="HE66" s="43"/>
      <c r="HF66" s="91" t="str">
        <f>IF(HD66=0," ",(VLOOKUP(HD66,PROTOKOL!$A$1:$E$29,2,FALSE))*HE66)</f>
        <v xml:space="preserve"> </v>
      </c>
      <c r="HG66" s="175" t="str">
        <f t="shared" si="19"/>
        <v xml:space="preserve"> </v>
      </c>
      <c r="HH66" s="176" t="str">
        <f>IF(HD66=0," ",VLOOKUP(HD66,PROTOKOL!$A:$E,5,FALSE))</f>
        <v xml:space="preserve"> </v>
      </c>
      <c r="HI66" s="212" t="str">
        <f t="shared" si="187"/>
        <v xml:space="preserve"> </v>
      </c>
      <c r="HJ66" s="176">
        <f t="shared" si="92"/>
        <v>0</v>
      </c>
      <c r="HK66" s="177" t="str">
        <f t="shared" si="93"/>
        <v xml:space="preserve"> </v>
      </c>
      <c r="HM66" s="173">
        <v>15</v>
      </c>
      <c r="HN66" s="229"/>
      <c r="HO66" s="174" t="str">
        <f>IF(HQ66=0," ",VLOOKUP(HQ66,PROTOKOL!$A:$F,6,FALSE))</f>
        <v xml:space="preserve"> </v>
      </c>
      <c r="HP66" s="43"/>
      <c r="HQ66" s="43"/>
      <c r="HR66" s="43"/>
      <c r="HS66" s="42" t="str">
        <f>IF(HQ66=0," ",(VLOOKUP(HQ66,PROTOKOL!$A$1:$E$29,2,FALSE))*HR66)</f>
        <v xml:space="preserve"> </v>
      </c>
      <c r="HT66" s="175" t="str">
        <f t="shared" si="20"/>
        <v xml:space="preserve"> </v>
      </c>
      <c r="HU66" s="212" t="str">
        <f>IF(HQ66=0," ",VLOOKUP(HQ66,PROTOKOL!$A:$E,5,FALSE))</f>
        <v xml:space="preserve"> </v>
      </c>
      <c r="HV66" s="176"/>
      <c r="HW66" s="177" t="str">
        <f t="shared" si="94"/>
        <v xml:space="preserve"> </v>
      </c>
      <c r="HX66" s="217" t="str">
        <f>IF(HZ66=0," ",VLOOKUP(HZ66,PROTOKOL!$A:$F,6,FALSE))</f>
        <v xml:space="preserve"> </v>
      </c>
      <c r="HY66" s="43"/>
      <c r="HZ66" s="43"/>
      <c r="IA66" s="43"/>
      <c r="IB66" s="91" t="str">
        <f>IF(HZ66=0," ",(VLOOKUP(HZ66,PROTOKOL!$A$1:$E$29,2,FALSE))*IA66)</f>
        <v xml:space="preserve"> </v>
      </c>
      <c r="IC66" s="175" t="str">
        <f t="shared" si="21"/>
        <v xml:space="preserve"> </v>
      </c>
      <c r="ID66" s="176" t="str">
        <f>IF(HZ66=0," ",VLOOKUP(HZ66,PROTOKOL!$A:$E,5,FALSE))</f>
        <v xml:space="preserve"> </v>
      </c>
      <c r="IE66" s="212" t="str">
        <f t="shared" si="208"/>
        <v xml:space="preserve"> </v>
      </c>
      <c r="IF66" s="176">
        <f t="shared" si="96"/>
        <v>0</v>
      </c>
      <c r="IG66" s="177" t="str">
        <f t="shared" si="97"/>
        <v xml:space="preserve"> </v>
      </c>
      <c r="II66" s="173">
        <v>15</v>
      </c>
      <c r="IJ66" s="229"/>
      <c r="IK66" s="174" t="str">
        <f>IF(IM66=0," ",VLOOKUP(IM66,PROTOKOL!$A:$F,6,FALSE))</f>
        <v xml:space="preserve"> </v>
      </c>
      <c r="IL66" s="43"/>
      <c r="IM66" s="43"/>
      <c r="IN66" s="43"/>
      <c r="IO66" s="42" t="str">
        <f>IF(IM66=0," ",(VLOOKUP(IM66,PROTOKOL!$A$1:$E$29,2,FALSE))*IN66)</f>
        <v xml:space="preserve"> </v>
      </c>
      <c r="IP66" s="175" t="str">
        <f t="shared" si="22"/>
        <v xml:space="preserve"> </v>
      </c>
      <c r="IQ66" s="212" t="str">
        <f>IF(IM66=0," ",VLOOKUP(IM66,PROTOKOL!$A:$E,5,FALSE))</f>
        <v xml:space="preserve"> </v>
      </c>
      <c r="IR66" s="176"/>
      <c r="IS66" s="177" t="str">
        <f t="shared" si="98"/>
        <v xml:space="preserve"> </v>
      </c>
      <c r="IT66" s="217" t="str">
        <f>IF(IV66=0," ",VLOOKUP(IV66,PROTOKOL!$A:$F,6,FALSE))</f>
        <v xml:space="preserve"> </v>
      </c>
      <c r="IU66" s="43"/>
      <c r="IV66" s="43"/>
      <c r="IW66" s="43"/>
      <c r="IX66" s="91" t="str">
        <f>IF(IV66=0," ",(VLOOKUP(IV66,PROTOKOL!$A$1:$E$29,2,FALSE))*IW66)</f>
        <v xml:space="preserve"> </v>
      </c>
      <c r="IY66" s="175" t="str">
        <f t="shared" si="23"/>
        <v xml:space="preserve"> </v>
      </c>
      <c r="IZ66" s="176" t="str">
        <f>IF(IV66=0," ",VLOOKUP(IV66,PROTOKOL!$A:$E,5,FALSE))</f>
        <v xml:space="preserve"> </v>
      </c>
      <c r="JA66" s="212" t="str">
        <f t="shared" si="188"/>
        <v xml:space="preserve"> </v>
      </c>
      <c r="JB66" s="176">
        <f t="shared" si="100"/>
        <v>0</v>
      </c>
      <c r="JC66" s="177" t="str">
        <f t="shared" si="101"/>
        <v xml:space="preserve"> </v>
      </c>
      <c r="JE66" s="173">
        <v>15</v>
      </c>
      <c r="JF66" s="229"/>
      <c r="JG66" s="174" t="str">
        <f>IF(JI66=0," ",VLOOKUP(JI66,PROTOKOL!$A:$F,6,FALSE))</f>
        <v xml:space="preserve"> </v>
      </c>
      <c r="JH66" s="43"/>
      <c r="JI66" s="43"/>
      <c r="JJ66" s="43"/>
      <c r="JK66" s="42" t="str">
        <f>IF(JI66=0," ",(VLOOKUP(JI66,PROTOKOL!$A$1:$E$29,2,FALSE))*JJ66)</f>
        <v xml:space="preserve"> </v>
      </c>
      <c r="JL66" s="175" t="str">
        <f t="shared" si="24"/>
        <v xml:space="preserve"> </v>
      </c>
      <c r="JM66" s="212" t="str">
        <f>IF(JI66=0," ",VLOOKUP(JI66,PROTOKOL!$A:$E,5,FALSE))</f>
        <v xml:space="preserve"> </v>
      </c>
      <c r="JN66" s="176"/>
      <c r="JO66" s="177" t="str">
        <f t="shared" si="102"/>
        <v xml:space="preserve"> </v>
      </c>
      <c r="JP66" s="217" t="str">
        <f>IF(JR66=0," ",VLOOKUP(JR66,PROTOKOL!$A:$F,6,FALSE))</f>
        <v xml:space="preserve"> </v>
      </c>
      <c r="JQ66" s="43"/>
      <c r="JR66" s="43"/>
      <c r="JS66" s="43"/>
      <c r="JT66" s="91" t="str">
        <f>IF(JR66=0," ",(VLOOKUP(JR66,PROTOKOL!$A$1:$E$29,2,FALSE))*JS66)</f>
        <v xml:space="preserve"> </v>
      </c>
      <c r="JU66" s="175" t="str">
        <f t="shared" si="25"/>
        <v xml:space="preserve"> </v>
      </c>
      <c r="JV66" s="176" t="str">
        <f>IF(JR66=0," ",VLOOKUP(JR66,PROTOKOL!$A:$E,5,FALSE))</f>
        <v xml:space="preserve"> </v>
      </c>
      <c r="JW66" s="212" t="str">
        <f t="shared" si="189"/>
        <v xml:space="preserve"> </v>
      </c>
      <c r="JX66" s="176">
        <f t="shared" si="104"/>
        <v>0</v>
      </c>
      <c r="JY66" s="177" t="str">
        <f t="shared" si="105"/>
        <v xml:space="preserve"> </v>
      </c>
      <c r="KA66" s="173">
        <v>15</v>
      </c>
      <c r="KB66" s="229"/>
      <c r="KC66" s="174" t="str">
        <f>IF(KE66=0," ",VLOOKUP(KE66,PROTOKOL!$A:$F,6,FALSE))</f>
        <v xml:space="preserve"> </v>
      </c>
      <c r="KD66" s="43"/>
      <c r="KE66" s="43"/>
      <c r="KF66" s="43"/>
      <c r="KG66" s="42" t="str">
        <f>IF(KE66=0," ",(VLOOKUP(KE66,PROTOKOL!$A$1:$E$29,2,FALSE))*KF66)</f>
        <v xml:space="preserve"> </v>
      </c>
      <c r="KH66" s="175" t="str">
        <f t="shared" si="26"/>
        <v xml:space="preserve"> </v>
      </c>
      <c r="KI66" s="212" t="str">
        <f>IF(KE66=0," ",VLOOKUP(KE66,PROTOKOL!$A:$E,5,FALSE))</f>
        <v xml:space="preserve"> </v>
      </c>
      <c r="KJ66" s="176"/>
      <c r="KK66" s="177" t="str">
        <f t="shared" si="173"/>
        <v xml:space="preserve"> </v>
      </c>
      <c r="KL66" s="217" t="str">
        <f>IF(KN66=0," ",VLOOKUP(KN66,PROTOKOL!$A:$F,6,FALSE))</f>
        <v xml:space="preserve"> </v>
      </c>
      <c r="KM66" s="43"/>
      <c r="KN66" s="43"/>
      <c r="KO66" s="43"/>
      <c r="KP66" s="91" t="str">
        <f>IF(KN66=0," ",(VLOOKUP(KN66,PROTOKOL!$A$1:$E$29,2,FALSE))*KO66)</f>
        <v xml:space="preserve"> </v>
      </c>
      <c r="KQ66" s="175" t="str">
        <f t="shared" si="27"/>
        <v xml:space="preserve"> </v>
      </c>
      <c r="KR66" s="176" t="str">
        <f>IF(KN66=0," ",VLOOKUP(KN66,PROTOKOL!$A:$E,5,FALSE))</f>
        <v xml:space="preserve"> </v>
      </c>
      <c r="KS66" s="212" t="str">
        <f t="shared" si="190"/>
        <v xml:space="preserve"> </v>
      </c>
      <c r="KT66" s="176">
        <f t="shared" si="106"/>
        <v>0</v>
      </c>
      <c r="KU66" s="177" t="str">
        <f t="shared" si="107"/>
        <v xml:space="preserve"> </v>
      </c>
      <c r="KW66" s="173">
        <v>15</v>
      </c>
      <c r="KX66" s="229"/>
      <c r="KY66" s="174" t="str">
        <f>IF(LA66=0," ",VLOOKUP(LA66,PROTOKOL!$A:$F,6,FALSE))</f>
        <v xml:space="preserve"> </v>
      </c>
      <c r="KZ66" s="43"/>
      <c r="LA66" s="43"/>
      <c r="LB66" s="43"/>
      <c r="LC66" s="42" t="str">
        <f>IF(LA66=0," ",(VLOOKUP(LA66,PROTOKOL!$A$1:$E$29,2,FALSE))*LB66)</f>
        <v xml:space="preserve"> </v>
      </c>
      <c r="LD66" s="175" t="str">
        <f t="shared" si="28"/>
        <v xml:space="preserve"> </v>
      </c>
      <c r="LE66" s="212" t="str">
        <f>IF(LA66=0," ",VLOOKUP(LA66,PROTOKOL!$A:$E,5,FALSE))</f>
        <v xml:space="preserve"> </v>
      </c>
      <c r="LF66" s="176"/>
      <c r="LG66" s="177" t="str">
        <f t="shared" si="108"/>
        <v xml:space="preserve"> </v>
      </c>
      <c r="LH66" s="217" t="str">
        <f>IF(LJ66=0," ",VLOOKUP(LJ66,PROTOKOL!$A:$F,6,FALSE))</f>
        <v xml:space="preserve"> </v>
      </c>
      <c r="LI66" s="43"/>
      <c r="LJ66" s="43"/>
      <c r="LK66" s="43"/>
      <c r="LL66" s="91" t="str">
        <f>IF(LJ66=0," ",(VLOOKUP(LJ66,PROTOKOL!$A$1:$E$29,2,FALSE))*LK66)</f>
        <v xml:space="preserve"> </v>
      </c>
      <c r="LM66" s="175" t="str">
        <f t="shared" si="29"/>
        <v xml:space="preserve"> </v>
      </c>
      <c r="LN66" s="176" t="str">
        <f>IF(LJ66=0," ",VLOOKUP(LJ66,PROTOKOL!$A:$E,5,FALSE))</f>
        <v xml:space="preserve"> </v>
      </c>
      <c r="LO66" s="212" t="str">
        <f t="shared" si="191"/>
        <v xml:space="preserve"> </v>
      </c>
      <c r="LP66" s="176">
        <f t="shared" si="110"/>
        <v>0</v>
      </c>
      <c r="LQ66" s="177" t="str">
        <f t="shared" si="111"/>
        <v xml:space="preserve"> </v>
      </c>
      <c r="LS66" s="173">
        <v>15</v>
      </c>
      <c r="LT66" s="229"/>
      <c r="LU66" s="174" t="str">
        <f>IF(LW66=0," ",VLOOKUP(LW66,PROTOKOL!$A:$F,6,FALSE))</f>
        <v xml:space="preserve"> </v>
      </c>
      <c r="LV66" s="43"/>
      <c r="LW66" s="43"/>
      <c r="LX66" s="43"/>
      <c r="LY66" s="42" t="str">
        <f>IF(LW66=0," ",(VLOOKUP(LW66,PROTOKOL!$A$1:$E$29,2,FALSE))*LX66)</f>
        <v xml:space="preserve"> </v>
      </c>
      <c r="LZ66" s="175" t="str">
        <f t="shared" si="30"/>
        <v xml:space="preserve"> </v>
      </c>
      <c r="MA66" s="212" t="str">
        <f>IF(LW66=0," ",VLOOKUP(LW66,PROTOKOL!$A:$E,5,FALSE))</f>
        <v xml:space="preserve"> </v>
      </c>
      <c r="MB66" s="176"/>
      <c r="MC66" s="177" t="str">
        <f t="shared" si="175"/>
        <v xml:space="preserve"> </v>
      </c>
      <c r="MD66" s="217" t="str">
        <f>IF(MF66=0," ",VLOOKUP(MF66,PROTOKOL!$A:$F,6,FALSE))</f>
        <v xml:space="preserve"> </v>
      </c>
      <c r="ME66" s="43"/>
      <c r="MF66" s="43"/>
      <c r="MG66" s="43"/>
      <c r="MH66" s="91" t="str">
        <f>IF(MF66=0," ",(VLOOKUP(MF66,PROTOKOL!$A$1:$E$29,2,FALSE))*MG66)</f>
        <v xml:space="preserve"> </v>
      </c>
      <c r="MI66" s="175" t="str">
        <f t="shared" si="31"/>
        <v xml:space="preserve"> </v>
      </c>
      <c r="MJ66" s="176" t="str">
        <f>IF(MF66=0," ",VLOOKUP(MF66,PROTOKOL!$A:$E,5,FALSE))</f>
        <v xml:space="preserve"> </v>
      </c>
      <c r="MK66" s="212" t="str">
        <f t="shared" si="192"/>
        <v xml:space="preserve"> </v>
      </c>
      <c r="ML66" s="176">
        <f t="shared" si="113"/>
        <v>0</v>
      </c>
      <c r="MM66" s="177" t="str">
        <f t="shared" si="114"/>
        <v xml:space="preserve"> </v>
      </c>
      <c r="MO66" s="173">
        <v>15</v>
      </c>
      <c r="MP66" s="229"/>
      <c r="MQ66" s="174" t="str">
        <f>IF(MS66=0," ",VLOOKUP(MS66,PROTOKOL!$A:$F,6,FALSE))</f>
        <v xml:space="preserve"> </v>
      </c>
      <c r="MR66" s="43"/>
      <c r="MS66" s="43"/>
      <c r="MT66" s="43"/>
      <c r="MU66" s="42" t="str">
        <f>IF(MS66=0," ",(VLOOKUP(MS66,PROTOKOL!$A$1:$E$29,2,FALSE))*MT66)</f>
        <v xml:space="preserve"> </v>
      </c>
      <c r="MV66" s="175" t="str">
        <f t="shared" si="32"/>
        <v xml:space="preserve"> </v>
      </c>
      <c r="MW66" s="212" t="str">
        <f>IF(MS66=0," ",VLOOKUP(MS66,PROTOKOL!$A:$E,5,FALSE))</f>
        <v xml:space="preserve"> </v>
      </c>
      <c r="MX66" s="176"/>
      <c r="MY66" s="177" t="str">
        <f t="shared" si="115"/>
        <v xml:space="preserve"> </v>
      </c>
      <c r="MZ66" s="217" t="str">
        <f>IF(NB66=0," ",VLOOKUP(NB66,PROTOKOL!$A:$F,6,FALSE))</f>
        <v xml:space="preserve"> </v>
      </c>
      <c r="NA66" s="43"/>
      <c r="NB66" s="43"/>
      <c r="NC66" s="43"/>
      <c r="ND66" s="91" t="str">
        <f>IF(NB66=0," ",(VLOOKUP(NB66,PROTOKOL!$A$1:$E$29,2,FALSE))*NC66)</f>
        <v xml:space="preserve"> </v>
      </c>
      <c r="NE66" s="175" t="str">
        <f t="shared" si="33"/>
        <v xml:space="preserve"> </v>
      </c>
      <c r="NF66" s="176" t="str">
        <f>IF(NB66=0," ",VLOOKUP(NB66,PROTOKOL!$A:$E,5,FALSE))</f>
        <v xml:space="preserve"> </v>
      </c>
      <c r="NG66" s="212" t="str">
        <f t="shared" si="193"/>
        <v xml:space="preserve"> </v>
      </c>
      <c r="NH66" s="176">
        <f t="shared" si="117"/>
        <v>0</v>
      </c>
      <c r="NI66" s="177" t="str">
        <f t="shared" si="118"/>
        <v xml:space="preserve"> </v>
      </c>
      <c r="NK66" s="173">
        <v>15</v>
      </c>
      <c r="NL66" s="229"/>
      <c r="NM66" s="174" t="str">
        <f>IF(NO66=0," ",VLOOKUP(NO66,PROTOKOL!$A:$F,6,FALSE))</f>
        <v xml:space="preserve"> </v>
      </c>
      <c r="NN66" s="43"/>
      <c r="NO66" s="43"/>
      <c r="NP66" s="43"/>
      <c r="NQ66" s="42" t="str">
        <f>IF(NO66=0," ",(VLOOKUP(NO66,PROTOKOL!$A$1:$E$29,2,FALSE))*NP66)</f>
        <v xml:space="preserve"> </v>
      </c>
      <c r="NR66" s="175" t="str">
        <f t="shared" si="34"/>
        <v xml:space="preserve"> </v>
      </c>
      <c r="NS66" s="212" t="str">
        <f>IF(NO66=0," ",VLOOKUP(NO66,PROTOKOL!$A:$E,5,FALSE))</f>
        <v xml:space="preserve"> </v>
      </c>
      <c r="NT66" s="176"/>
      <c r="NU66" s="177" t="str">
        <f t="shared" si="119"/>
        <v xml:space="preserve"> </v>
      </c>
      <c r="NV66" s="217" t="str">
        <f>IF(NX66=0," ",VLOOKUP(NX66,PROTOKOL!$A:$F,6,FALSE))</f>
        <v xml:space="preserve"> </v>
      </c>
      <c r="NW66" s="43"/>
      <c r="NX66" s="43"/>
      <c r="NY66" s="43"/>
      <c r="NZ66" s="91" t="str">
        <f>IF(NX66=0," ",(VLOOKUP(NX66,PROTOKOL!$A$1:$E$29,2,FALSE))*NY66)</f>
        <v xml:space="preserve"> </v>
      </c>
      <c r="OA66" s="175" t="str">
        <f t="shared" si="35"/>
        <v xml:space="preserve"> </v>
      </c>
      <c r="OB66" s="176" t="str">
        <f>IF(NX66=0," ",VLOOKUP(NX66,PROTOKOL!$A:$E,5,FALSE))</f>
        <v xml:space="preserve"> </v>
      </c>
      <c r="OC66" s="212" t="str">
        <f t="shared" si="194"/>
        <v xml:space="preserve"> </v>
      </c>
      <c r="OD66" s="176">
        <f t="shared" si="120"/>
        <v>0</v>
      </c>
      <c r="OE66" s="177" t="str">
        <f t="shared" si="121"/>
        <v xml:space="preserve"> </v>
      </c>
      <c r="OG66" s="173">
        <v>15</v>
      </c>
      <c r="OH66" s="229"/>
      <c r="OI66" s="174" t="str">
        <f>IF(OK66=0," ",VLOOKUP(OK66,PROTOKOL!$A:$F,6,FALSE))</f>
        <v xml:space="preserve"> </v>
      </c>
      <c r="OJ66" s="43"/>
      <c r="OK66" s="43"/>
      <c r="OL66" s="43"/>
      <c r="OM66" s="42" t="str">
        <f>IF(OK66=0," ",(VLOOKUP(OK66,PROTOKOL!$A$1:$E$29,2,FALSE))*OL66)</f>
        <v xml:space="preserve"> </v>
      </c>
      <c r="ON66" s="175" t="str">
        <f t="shared" si="36"/>
        <v xml:space="preserve"> </v>
      </c>
      <c r="OO66" s="212" t="str">
        <f>IF(OK66=0," ",VLOOKUP(OK66,PROTOKOL!$A:$E,5,FALSE))</f>
        <v xml:space="preserve"> </v>
      </c>
      <c r="OP66" s="176"/>
      <c r="OQ66" s="177" t="str">
        <f t="shared" si="177"/>
        <v xml:space="preserve"> </v>
      </c>
      <c r="OR66" s="217" t="str">
        <f>IF(OT66=0," ",VLOOKUP(OT66,PROTOKOL!$A:$F,6,FALSE))</f>
        <v xml:space="preserve"> </v>
      </c>
      <c r="OS66" s="43"/>
      <c r="OT66" s="43"/>
      <c r="OU66" s="43"/>
      <c r="OV66" s="91" t="str">
        <f>IF(OT66=0," ",(VLOOKUP(OT66,PROTOKOL!$A$1:$E$29,2,FALSE))*OU66)</f>
        <v xml:space="preserve"> </v>
      </c>
      <c r="OW66" s="175" t="str">
        <f t="shared" si="37"/>
        <v xml:space="preserve"> </v>
      </c>
      <c r="OX66" s="176" t="str">
        <f>IF(OT66=0," ",VLOOKUP(OT66,PROTOKOL!$A:$E,5,FALSE))</f>
        <v xml:space="preserve"> </v>
      </c>
      <c r="OY66" s="212" t="str">
        <f t="shared" si="195"/>
        <v xml:space="preserve"> </v>
      </c>
      <c r="OZ66" s="176">
        <f t="shared" si="123"/>
        <v>0</v>
      </c>
      <c r="PA66" s="177" t="str">
        <f t="shared" si="124"/>
        <v xml:space="preserve"> </v>
      </c>
      <c r="PC66" s="173">
        <v>15</v>
      </c>
      <c r="PD66" s="229"/>
      <c r="PE66" s="174" t="str">
        <f>IF(PG66=0," ",VLOOKUP(PG66,PROTOKOL!$A:$F,6,FALSE))</f>
        <v xml:space="preserve"> </v>
      </c>
      <c r="PF66" s="43"/>
      <c r="PG66" s="43"/>
      <c r="PH66" s="43"/>
      <c r="PI66" s="42" t="str">
        <f>IF(PG66=0," ",(VLOOKUP(PG66,PROTOKOL!$A$1:$E$29,2,FALSE))*PH66)</f>
        <v xml:space="preserve"> </v>
      </c>
      <c r="PJ66" s="175" t="str">
        <f t="shared" si="38"/>
        <v xml:space="preserve"> </v>
      </c>
      <c r="PK66" s="212" t="str">
        <f>IF(PG66=0," ",VLOOKUP(PG66,PROTOKOL!$A:$E,5,FALSE))</f>
        <v xml:space="preserve"> </v>
      </c>
      <c r="PL66" s="176"/>
      <c r="PM66" s="177" t="str">
        <f t="shared" si="178"/>
        <v xml:space="preserve"> </v>
      </c>
      <c r="PN66" s="217" t="str">
        <f>IF(PP66=0," ",VLOOKUP(PP66,PROTOKOL!$A:$F,6,FALSE))</f>
        <v xml:space="preserve"> </v>
      </c>
      <c r="PO66" s="43"/>
      <c r="PP66" s="43"/>
      <c r="PQ66" s="43"/>
      <c r="PR66" s="91" t="str">
        <f>IF(PP66=0," ",(VLOOKUP(PP66,PROTOKOL!$A$1:$E$29,2,FALSE))*PQ66)</f>
        <v xml:space="preserve"> </v>
      </c>
      <c r="PS66" s="175" t="str">
        <f t="shared" si="39"/>
        <v xml:space="preserve"> </v>
      </c>
      <c r="PT66" s="176" t="str">
        <f>IF(PP66=0," ",VLOOKUP(PP66,PROTOKOL!$A:$E,5,FALSE))</f>
        <v xml:space="preserve"> </v>
      </c>
      <c r="PU66" s="212" t="str">
        <f t="shared" si="196"/>
        <v xml:space="preserve"> </v>
      </c>
      <c r="PV66" s="176">
        <f t="shared" si="126"/>
        <v>0</v>
      </c>
      <c r="PW66" s="177" t="str">
        <f t="shared" si="127"/>
        <v xml:space="preserve"> </v>
      </c>
      <c r="PY66" s="173">
        <v>15</v>
      </c>
      <c r="PZ66" s="229"/>
      <c r="QA66" s="174" t="str">
        <f>IF(QC66=0," ",VLOOKUP(QC66,PROTOKOL!$A:$F,6,FALSE))</f>
        <v xml:space="preserve"> </v>
      </c>
      <c r="QB66" s="43"/>
      <c r="QC66" s="43"/>
      <c r="QD66" s="43"/>
      <c r="QE66" s="42" t="str">
        <f>IF(QC66=0," ",(VLOOKUP(QC66,PROTOKOL!$A$1:$E$29,2,FALSE))*QD66)</f>
        <v xml:space="preserve"> </v>
      </c>
      <c r="QF66" s="175" t="str">
        <f t="shared" si="40"/>
        <v xml:space="preserve"> </v>
      </c>
      <c r="QG66" s="212" t="str">
        <f>IF(QC66=0," ",VLOOKUP(QC66,PROTOKOL!$A:$E,5,FALSE))</f>
        <v xml:space="preserve"> </v>
      </c>
      <c r="QH66" s="176"/>
      <c r="QI66" s="177" t="str">
        <f t="shared" si="128"/>
        <v xml:space="preserve"> </v>
      </c>
      <c r="QJ66" s="217" t="str">
        <f>IF(QL66=0," ",VLOOKUP(QL66,PROTOKOL!$A:$F,6,FALSE))</f>
        <v xml:space="preserve"> </v>
      </c>
      <c r="QK66" s="43"/>
      <c r="QL66" s="43"/>
      <c r="QM66" s="43"/>
      <c r="QN66" s="91" t="str">
        <f>IF(QL66=0," ",(VLOOKUP(QL66,PROTOKOL!$A$1:$E$29,2,FALSE))*QM66)</f>
        <v xml:space="preserve"> </v>
      </c>
      <c r="QO66" s="175" t="str">
        <f t="shared" si="41"/>
        <v xml:space="preserve"> </v>
      </c>
      <c r="QP66" s="176" t="str">
        <f>IF(QL66=0," ",VLOOKUP(QL66,PROTOKOL!$A:$E,5,FALSE))</f>
        <v xml:space="preserve"> </v>
      </c>
      <c r="QQ66" s="212" t="str">
        <f t="shared" si="197"/>
        <v xml:space="preserve"> </v>
      </c>
      <c r="QR66" s="176">
        <f t="shared" si="130"/>
        <v>0</v>
      </c>
      <c r="QS66" s="177" t="str">
        <f t="shared" si="131"/>
        <v xml:space="preserve"> </v>
      </c>
      <c r="QU66" s="173">
        <v>15</v>
      </c>
      <c r="QV66" s="229"/>
      <c r="QW66" s="174" t="str">
        <f>IF(QY66=0," ",VLOOKUP(QY66,PROTOKOL!$A:$F,6,FALSE))</f>
        <v xml:space="preserve"> </v>
      </c>
      <c r="QX66" s="43"/>
      <c r="QY66" s="43"/>
      <c r="QZ66" s="43"/>
      <c r="RA66" s="42" t="str">
        <f>IF(QY66=0," ",(VLOOKUP(QY66,PROTOKOL!$A$1:$E$29,2,FALSE))*QZ66)</f>
        <v xml:space="preserve"> </v>
      </c>
      <c r="RB66" s="175" t="str">
        <f t="shared" si="42"/>
        <v xml:space="preserve"> </v>
      </c>
      <c r="RC66" s="212" t="str">
        <f>IF(QY66=0," ",VLOOKUP(QY66,PROTOKOL!$A:$E,5,FALSE))</f>
        <v xml:space="preserve"> </v>
      </c>
      <c r="RD66" s="176"/>
      <c r="RE66" s="177" t="str">
        <f t="shared" si="132"/>
        <v xml:space="preserve"> </v>
      </c>
      <c r="RF66" s="217" t="str">
        <f>IF(RH66=0," ",VLOOKUP(RH66,PROTOKOL!$A:$F,6,FALSE))</f>
        <v xml:space="preserve"> </v>
      </c>
      <c r="RG66" s="43"/>
      <c r="RH66" s="43"/>
      <c r="RI66" s="43"/>
      <c r="RJ66" s="91" t="str">
        <f>IF(RH66=0," ",(VLOOKUP(RH66,PROTOKOL!$A$1:$E$29,2,FALSE))*RI66)</f>
        <v xml:space="preserve"> </v>
      </c>
      <c r="RK66" s="175" t="str">
        <f t="shared" si="43"/>
        <v xml:space="preserve"> </v>
      </c>
      <c r="RL66" s="176" t="str">
        <f>IF(RH66=0," ",VLOOKUP(RH66,PROTOKOL!$A:$E,5,FALSE))</f>
        <v xml:space="preserve"> </v>
      </c>
      <c r="RM66" s="212" t="str">
        <f t="shared" si="198"/>
        <v xml:space="preserve"> </v>
      </c>
      <c r="RN66" s="176">
        <f t="shared" si="134"/>
        <v>0</v>
      </c>
      <c r="RO66" s="177" t="str">
        <f t="shared" si="135"/>
        <v xml:space="preserve"> </v>
      </c>
      <c r="RQ66" s="173">
        <v>15</v>
      </c>
      <c r="RR66" s="229"/>
      <c r="RS66" s="174" t="str">
        <f>IF(RU66=0," ",VLOOKUP(RU66,PROTOKOL!$A:$F,6,FALSE))</f>
        <v xml:space="preserve"> </v>
      </c>
      <c r="RT66" s="43"/>
      <c r="RU66" s="43"/>
      <c r="RV66" s="43"/>
      <c r="RW66" s="42" t="str">
        <f>IF(RU66=0," ",(VLOOKUP(RU66,PROTOKOL!$A$1:$E$29,2,FALSE))*RV66)</f>
        <v xml:space="preserve"> </v>
      </c>
      <c r="RX66" s="175" t="str">
        <f t="shared" si="44"/>
        <v xml:space="preserve"> </v>
      </c>
      <c r="RY66" s="212" t="str">
        <f>IF(RU66=0," ",VLOOKUP(RU66,PROTOKOL!$A:$E,5,FALSE))</f>
        <v xml:space="preserve"> </v>
      </c>
      <c r="RZ66" s="176"/>
      <c r="SA66" s="177" t="str">
        <f t="shared" si="179"/>
        <v xml:space="preserve"> </v>
      </c>
      <c r="SB66" s="217" t="str">
        <f>IF(SD66=0," ",VLOOKUP(SD66,PROTOKOL!$A:$F,6,FALSE))</f>
        <v xml:space="preserve"> </v>
      </c>
      <c r="SC66" s="43"/>
      <c r="SD66" s="43"/>
      <c r="SE66" s="43"/>
      <c r="SF66" s="91" t="str">
        <f>IF(SD66=0," ",(VLOOKUP(SD66,PROTOKOL!$A$1:$E$29,2,FALSE))*SE66)</f>
        <v xml:space="preserve"> </v>
      </c>
      <c r="SG66" s="175" t="str">
        <f t="shared" si="45"/>
        <v xml:space="preserve"> </v>
      </c>
      <c r="SH66" s="176" t="str">
        <f>IF(SD66=0," ",VLOOKUP(SD66,PROTOKOL!$A:$E,5,FALSE))</f>
        <v xml:space="preserve"> </v>
      </c>
      <c r="SI66" s="212" t="str">
        <f t="shared" si="199"/>
        <v xml:space="preserve"> </v>
      </c>
      <c r="SJ66" s="176">
        <f t="shared" si="137"/>
        <v>0</v>
      </c>
      <c r="SK66" s="177" t="str">
        <f t="shared" si="138"/>
        <v xml:space="preserve"> </v>
      </c>
      <c r="SM66" s="173">
        <v>15</v>
      </c>
      <c r="SN66" s="229"/>
      <c r="SO66" s="174" t="str">
        <f>IF(SQ66=0," ",VLOOKUP(SQ66,PROTOKOL!$A:$F,6,FALSE))</f>
        <v xml:space="preserve"> </v>
      </c>
      <c r="SP66" s="43"/>
      <c r="SQ66" s="43"/>
      <c r="SR66" s="43"/>
      <c r="SS66" s="42" t="str">
        <f>IF(SQ66=0," ",(VLOOKUP(SQ66,PROTOKOL!$A$1:$E$29,2,FALSE))*SR66)</f>
        <v xml:space="preserve"> </v>
      </c>
      <c r="ST66" s="175" t="str">
        <f t="shared" si="46"/>
        <v xml:space="preserve"> </v>
      </c>
      <c r="SU66" s="212" t="str">
        <f>IF(SQ66=0," ",VLOOKUP(SQ66,PROTOKOL!$A:$E,5,FALSE))</f>
        <v xml:space="preserve"> </v>
      </c>
      <c r="SV66" s="176"/>
      <c r="SW66" s="177" t="str">
        <f t="shared" si="139"/>
        <v xml:space="preserve"> </v>
      </c>
      <c r="SX66" s="217" t="str">
        <f>IF(SZ66=0," ",VLOOKUP(SZ66,PROTOKOL!$A:$F,6,FALSE))</f>
        <v xml:space="preserve"> </v>
      </c>
      <c r="SY66" s="43"/>
      <c r="SZ66" s="43"/>
      <c r="TA66" s="43"/>
      <c r="TB66" s="91" t="str">
        <f>IF(SZ66=0," ",(VLOOKUP(SZ66,PROTOKOL!$A$1:$E$29,2,FALSE))*TA66)</f>
        <v xml:space="preserve"> </v>
      </c>
      <c r="TC66" s="175" t="str">
        <f t="shared" si="47"/>
        <v xml:space="preserve"> </v>
      </c>
      <c r="TD66" s="176" t="str">
        <f>IF(SZ66=0," ",VLOOKUP(SZ66,PROTOKOL!$A:$E,5,FALSE))</f>
        <v xml:space="preserve"> </v>
      </c>
      <c r="TE66" s="212" t="str">
        <f t="shared" si="200"/>
        <v xml:space="preserve"> </v>
      </c>
      <c r="TF66" s="176">
        <f t="shared" si="141"/>
        <v>0</v>
      </c>
      <c r="TG66" s="177" t="str">
        <f t="shared" si="142"/>
        <v xml:space="preserve"> </v>
      </c>
      <c r="TI66" s="173">
        <v>15</v>
      </c>
      <c r="TJ66" s="229"/>
      <c r="TK66" s="174" t="str">
        <f>IF(TM66=0," ",VLOOKUP(TM66,PROTOKOL!$A:$F,6,FALSE))</f>
        <v xml:space="preserve"> </v>
      </c>
      <c r="TL66" s="43"/>
      <c r="TM66" s="43"/>
      <c r="TN66" s="43"/>
      <c r="TO66" s="42" t="str">
        <f>IF(TM66=0," ",(VLOOKUP(TM66,PROTOKOL!$A$1:$E$29,2,FALSE))*TN66)</f>
        <v xml:space="preserve"> </v>
      </c>
      <c r="TP66" s="175" t="str">
        <f t="shared" si="48"/>
        <v xml:space="preserve"> </v>
      </c>
      <c r="TQ66" s="212" t="str">
        <f>IF(TM66=0," ",VLOOKUP(TM66,PROTOKOL!$A:$E,5,FALSE))</f>
        <v xml:space="preserve"> </v>
      </c>
      <c r="TR66" s="176"/>
      <c r="TS66" s="177" t="str">
        <f t="shared" si="143"/>
        <v xml:space="preserve"> </v>
      </c>
      <c r="TT66" s="217" t="str">
        <f>IF(TV66=0," ",VLOOKUP(TV66,PROTOKOL!$A:$F,6,FALSE))</f>
        <v xml:space="preserve"> </v>
      </c>
      <c r="TU66" s="43"/>
      <c r="TV66" s="43"/>
      <c r="TW66" s="43"/>
      <c r="TX66" s="91" t="str">
        <f>IF(TV66=0," ",(VLOOKUP(TV66,PROTOKOL!$A$1:$E$29,2,FALSE))*TW66)</f>
        <v xml:space="preserve"> </v>
      </c>
      <c r="TY66" s="175" t="str">
        <f t="shared" si="49"/>
        <v xml:space="preserve"> </v>
      </c>
      <c r="TZ66" s="176" t="str">
        <f>IF(TV66=0," ",VLOOKUP(TV66,PROTOKOL!$A:$E,5,FALSE))</f>
        <v xml:space="preserve"> </v>
      </c>
      <c r="UA66" s="212" t="str">
        <f t="shared" si="201"/>
        <v xml:space="preserve"> </v>
      </c>
      <c r="UB66" s="176">
        <f t="shared" si="145"/>
        <v>0</v>
      </c>
      <c r="UC66" s="177" t="str">
        <f t="shared" si="146"/>
        <v xml:space="preserve"> </v>
      </c>
      <c r="UE66" s="173">
        <v>15</v>
      </c>
      <c r="UF66" s="229"/>
      <c r="UG66" s="174" t="str">
        <f>IF(UI66=0," ",VLOOKUP(UI66,PROTOKOL!$A:$F,6,FALSE))</f>
        <v xml:space="preserve"> </v>
      </c>
      <c r="UH66" s="43"/>
      <c r="UI66" s="43"/>
      <c r="UJ66" s="43"/>
      <c r="UK66" s="42" t="str">
        <f>IF(UI66=0," ",(VLOOKUP(UI66,PROTOKOL!$A$1:$E$29,2,FALSE))*UJ66)</f>
        <v xml:space="preserve"> </v>
      </c>
      <c r="UL66" s="175" t="str">
        <f t="shared" si="50"/>
        <v xml:space="preserve"> </v>
      </c>
      <c r="UM66" s="212" t="str">
        <f>IF(UI66=0," ",VLOOKUP(UI66,PROTOKOL!$A:$E,5,FALSE))</f>
        <v xml:space="preserve"> </v>
      </c>
      <c r="UN66" s="176"/>
      <c r="UO66" s="177" t="str">
        <f t="shared" si="147"/>
        <v xml:space="preserve"> </v>
      </c>
      <c r="UP66" s="217" t="str">
        <f>IF(UR66=0," ",VLOOKUP(UR66,PROTOKOL!$A:$F,6,FALSE))</f>
        <v xml:space="preserve"> </v>
      </c>
      <c r="UQ66" s="43"/>
      <c r="UR66" s="43"/>
      <c r="US66" s="43"/>
      <c r="UT66" s="91" t="str">
        <f>IF(UR66=0," ",(VLOOKUP(UR66,PROTOKOL!$A$1:$E$29,2,FALSE))*US66)</f>
        <v xml:space="preserve"> </v>
      </c>
      <c r="UU66" s="175" t="str">
        <f t="shared" si="51"/>
        <v xml:space="preserve"> </v>
      </c>
      <c r="UV66" s="176" t="str">
        <f>IF(UR66=0," ",VLOOKUP(UR66,PROTOKOL!$A:$E,5,FALSE))</f>
        <v xml:space="preserve"> </v>
      </c>
      <c r="UW66" s="212" t="str">
        <f t="shared" si="202"/>
        <v xml:space="preserve"> </v>
      </c>
      <c r="UX66" s="176">
        <f t="shared" si="149"/>
        <v>0</v>
      </c>
      <c r="UY66" s="177" t="str">
        <f t="shared" si="150"/>
        <v xml:space="preserve"> </v>
      </c>
      <c r="VA66" s="173">
        <v>15</v>
      </c>
      <c r="VB66" s="229"/>
      <c r="VC66" s="174" t="str">
        <f>IF(VE66=0," ",VLOOKUP(VE66,PROTOKOL!$A:$F,6,FALSE))</f>
        <v xml:space="preserve"> </v>
      </c>
      <c r="VD66" s="43"/>
      <c r="VE66" s="43"/>
      <c r="VF66" s="43"/>
      <c r="VG66" s="42" t="str">
        <f>IF(VE66=0," ",(VLOOKUP(VE66,PROTOKOL!$A$1:$E$29,2,FALSE))*VF66)</f>
        <v xml:space="preserve"> </v>
      </c>
      <c r="VH66" s="175" t="str">
        <f t="shared" si="52"/>
        <v xml:space="preserve"> </v>
      </c>
      <c r="VI66" s="212" t="str">
        <f>IF(VE66=0," ",VLOOKUP(VE66,PROTOKOL!$A:$E,5,FALSE))</f>
        <v xml:space="preserve"> </v>
      </c>
      <c r="VJ66" s="176"/>
      <c r="VK66" s="177" t="str">
        <f t="shared" si="151"/>
        <v xml:space="preserve"> </v>
      </c>
      <c r="VL66" s="217" t="str">
        <f>IF(VN66=0," ",VLOOKUP(VN66,PROTOKOL!$A:$F,6,FALSE))</f>
        <v xml:space="preserve"> </v>
      </c>
      <c r="VM66" s="43"/>
      <c r="VN66" s="43"/>
      <c r="VO66" s="43"/>
      <c r="VP66" s="91" t="str">
        <f>IF(VN66=0," ",(VLOOKUP(VN66,PROTOKOL!$A$1:$E$29,2,FALSE))*VO66)</f>
        <v xml:space="preserve"> </v>
      </c>
      <c r="VQ66" s="175" t="str">
        <f t="shared" si="53"/>
        <v xml:space="preserve"> </v>
      </c>
      <c r="VR66" s="176" t="str">
        <f>IF(VN66=0," ",VLOOKUP(VN66,PROTOKOL!$A:$E,5,FALSE))</f>
        <v xml:space="preserve"> </v>
      </c>
      <c r="VS66" s="212" t="str">
        <f t="shared" si="203"/>
        <v xml:space="preserve"> </v>
      </c>
      <c r="VT66" s="176">
        <f t="shared" si="153"/>
        <v>0</v>
      </c>
      <c r="VU66" s="177" t="str">
        <f t="shared" si="154"/>
        <v xml:space="preserve"> </v>
      </c>
      <c r="VW66" s="173">
        <v>15</v>
      </c>
      <c r="VX66" s="229"/>
      <c r="VY66" s="174" t="str">
        <f>IF(WA66=0," ",VLOOKUP(WA66,PROTOKOL!$A:$F,6,FALSE))</f>
        <v xml:space="preserve"> </v>
      </c>
      <c r="VZ66" s="43"/>
      <c r="WA66" s="43"/>
      <c r="WB66" s="43"/>
      <c r="WC66" s="42" t="str">
        <f>IF(WA66=0," ",(VLOOKUP(WA66,PROTOKOL!$A$1:$E$29,2,FALSE))*WB66)</f>
        <v xml:space="preserve"> </v>
      </c>
      <c r="WD66" s="175" t="str">
        <f t="shared" si="54"/>
        <v xml:space="preserve"> </v>
      </c>
      <c r="WE66" s="212" t="str">
        <f>IF(WA66=0," ",VLOOKUP(WA66,PROTOKOL!$A:$E,5,FALSE))</f>
        <v xml:space="preserve"> </v>
      </c>
      <c r="WF66" s="176"/>
      <c r="WG66" s="177" t="str">
        <f t="shared" si="155"/>
        <v xml:space="preserve"> </v>
      </c>
      <c r="WH66" s="217" t="str">
        <f>IF(WJ66=0," ",VLOOKUP(WJ66,PROTOKOL!$A:$F,6,FALSE))</f>
        <v xml:space="preserve"> </v>
      </c>
      <c r="WI66" s="43"/>
      <c r="WJ66" s="43"/>
      <c r="WK66" s="43"/>
      <c r="WL66" s="91" t="str">
        <f>IF(WJ66=0," ",(VLOOKUP(WJ66,PROTOKOL!$A$1:$E$29,2,FALSE))*WK66)</f>
        <v xml:space="preserve"> </v>
      </c>
      <c r="WM66" s="175" t="str">
        <f t="shared" si="55"/>
        <v xml:space="preserve"> </v>
      </c>
      <c r="WN66" s="176" t="str">
        <f>IF(WJ66=0," ",VLOOKUP(WJ66,PROTOKOL!$A:$E,5,FALSE))</f>
        <v xml:space="preserve"> </v>
      </c>
      <c r="WO66" s="212" t="str">
        <f t="shared" si="204"/>
        <v xml:space="preserve"> </v>
      </c>
      <c r="WP66" s="176">
        <f t="shared" si="157"/>
        <v>0</v>
      </c>
      <c r="WQ66" s="177" t="str">
        <f t="shared" si="158"/>
        <v xml:space="preserve"> </v>
      </c>
      <c r="WS66" s="173">
        <v>15</v>
      </c>
      <c r="WT66" s="229"/>
      <c r="WU66" s="174" t="str">
        <f>IF(WW66=0," ",VLOOKUP(WW66,PROTOKOL!$A:$F,6,FALSE))</f>
        <v xml:space="preserve"> </v>
      </c>
      <c r="WV66" s="43"/>
      <c r="WW66" s="43"/>
      <c r="WX66" s="43"/>
      <c r="WY66" s="42" t="str">
        <f>IF(WW66=0," ",(VLOOKUP(WW66,PROTOKOL!$A$1:$E$29,2,FALSE))*WX66)</f>
        <v xml:space="preserve"> </v>
      </c>
      <c r="WZ66" s="175" t="str">
        <f t="shared" si="56"/>
        <v xml:space="preserve"> </v>
      </c>
      <c r="XA66" s="212" t="str">
        <f>IF(WW66=0," ",VLOOKUP(WW66,PROTOKOL!$A:$E,5,FALSE))</f>
        <v xml:space="preserve"> </v>
      </c>
      <c r="XB66" s="176"/>
      <c r="XC66" s="177" t="str">
        <f t="shared" si="159"/>
        <v xml:space="preserve"> </v>
      </c>
      <c r="XD66" s="217" t="str">
        <f>IF(XF66=0," ",VLOOKUP(XF66,PROTOKOL!$A:$F,6,FALSE))</f>
        <v xml:space="preserve"> </v>
      </c>
      <c r="XE66" s="43"/>
      <c r="XF66" s="43"/>
      <c r="XG66" s="43"/>
      <c r="XH66" s="91" t="str">
        <f>IF(XF66=0," ",(VLOOKUP(XF66,PROTOKOL!$A$1:$E$29,2,FALSE))*XG66)</f>
        <v xml:space="preserve"> </v>
      </c>
      <c r="XI66" s="175" t="str">
        <f t="shared" si="57"/>
        <v xml:space="preserve"> </v>
      </c>
      <c r="XJ66" s="176" t="str">
        <f>IF(XF66=0," ",VLOOKUP(XF66,PROTOKOL!$A:$E,5,FALSE))</f>
        <v xml:space="preserve"> </v>
      </c>
      <c r="XK66" s="212" t="str">
        <f t="shared" si="205"/>
        <v xml:space="preserve"> </v>
      </c>
      <c r="XL66" s="176">
        <f t="shared" si="161"/>
        <v>0</v>
      </c>
      <c r="XM66" s="177" t="str">
        <f t="shared" si="162"/>
        <v xml:space="preserve"> </v>
      </c>
      <c r="XO66" s="173">
        <v>15</v>
      </c>
      <c r="XP66" s="229"/>
      <c r="XQ66" s="174" t="str">
        <f>IF(XS66=0," ",VLOOKUP(XS66,PROTOKOL!$A:$F,6,FALSE))</f>
        <v xml:space="preserve"> </v>
      </c>
      <c r="XR66" s="43"/>
      <c r="XS66" s="43"/>
      <c r="XT66" s="43"/>
      <c r="XU66" s="42" t="str">
        <f>IF(XS66=0," ",(VLOOKUP(XS66,PROTOKOL!$A$1:$E$29,2,FALSE))*XT66)</f>
        <v xml:space="preserve"> </v>
      </c>
      <c r="XV66" s="175" t="str">
        <f t="shared" si="58"/>
        <v xml:space="preserve"> </v>
      </c>
      <c r="XW66" s="212" t="str">
        <f>IF(XS66=0," ",VLOOKUP(XS66,PROTOKOL!$A:$E,5,FALSE))</f>
        <v xml:space="preserve"> </v>
      </c>
      <c r="XX66" s="176"/>
      <c r="XY66" s="177" t="str">
        <f t="shared" si="163"/>
        <v xml:space="preserve"> </v>
      </c>
      <c r="XZ66" s="217" t="str">
        <f>IF(YB66=0," ",VLOOKUP(YB66,PROTOKOL!$A:$F,6,FALSE))</f>
        <v xml:space="preserve"> </v>
      </c>
      <c r="YA66" s="43"/>
      <c r="YB66" s="43"/>
      <c r="YC66" s="43"/>
      <c r="YD66" s="91" t="str">
        <f>IF(YB66=0," ",(VLOOKUP(YB66,PROTOKOL!$A$1:$E$29,2,FALSE))*YC66)</f>
        <v xml:space="preserve"> </v>
      </c>
      <c r="YE66" s="175" t="str">
        <f t="shared" si="59"/>
        <v xml:space="preserve"> </v>
      </c>
      <c r="YF66" s="176" t="str">
        <f>IF(YB66=0," ",VLOOKUP(YB66,PROTOKOL!$A:$E,5,FALSE))</f>
        <v xml:space="preserve"> </v>
      </c>
      <c r="YG66" s="212" t="str">
        <f t="shared" si="206"/>
        <v xml:space="preserve"> </v>
      </c>
      <c r="YH66" s="176">
        <f t="shared" si="165"/>
        <v>0</v>
      </c>
      <c r="YI66" s="177" t="str">
        <f t="shared" si="166"/>
        <v xml:space="preserve"> </v>
      </c>
    </row>
    <row r="67" spans="1:659" ht="13.8">
      <c r="A67" s="173">
        <v>15</v>
      </c>
      <c r="B67" s="230"/>
      <c r="C67" s="174" t="str">
        <f>IF(E67=0," ",VLOOKUP(E67,PROTOKOL!$A:$F,6,FALSE))</f>
        <v xml:space="preserve"> </v>
      </c>
      <c r="D67" s="43"/>
      <c r="E67" s="43"/>
      <c r="F67" s="43"/>
      <c r="G67" s="42" t="str">
        <f>IF(E67=0," ",(VLOOKUP(E67,PROTOKOL!$A$1:$E$29,2,FALSE))*F67)</f>
        <v xml:space="preserve"> </v>
      </c>
      <c r="H67" s="175" t="str">
        <f t="shared" si="0"/>
        <v xml:space="preserve"> </v>
      </c>
      <c r="I67" s="212" t="str">
        <f>IF(E67=0," ",VLOOKUP(E67,PROTOKOL!$A:$E,5,FALSE))</f>
        <v xml:space="preserve"> </v>
      </c>
      <c r="J67" s="176"/>
      <c r="K67" s="177" t="str">
        <f t="shared" si="60"/>
        <v xml:space="preserve"> </v>
      </c>
      <c r="L67" s="217" t="str">
        <f>IF(N67=0," ",VLOOKUP(N67,PROTOKOL!$A:$F,6,FALSE))</f>
        <v xml:space="preserve"> </v>
      </c>
      <c r="M67" s="43"/>
      <c r="N67" s="43"/>
      <c r="O67" s="43"/>
      <c r="P67" s="91" t="str">
        <f>IF(N67=0," ",(VLOOKUP(N67,PROTOKOL!$A$1:$E$29,2,FALSE))*O67)</f>
        <v xml:space="preserve"> </v>
      </c>
      <c r="Q67" s="175" t="str">
        <f t="shared" si="1"/>
        <v xml:space="preserve"> </v>
      </c>
      <c r="R67" s="176" t="str">
        <f>IF(N67=0," ",VLOOKUP(N67,PROTOKOL!$A:$E,5,FALSE))</f>
        <v xml:space="preserve"> </v>
      </c>
      <c r="S67" s="212" t="str">
        <f t="shared" si="61"/>
        <v xml:space="preserve"> </v>
      </c>
      <c r="T67" s="176">
        <f t="shared" si="62"/>
        <v>0</v>
      </c>
      <c r="U67" s="177" t="str">
        <f t="shared" si="63"/>
        <v xml:space="preserve"> </v>
      </c>
      <c r="W67" s="173">
        <v>15</v>
      </c>
      <c r="X67" s="230"/>
      <c r="Y67" s="174" t="str">
        <f>IF(AA67=0," ",VLOOKUP(AA67,PROTOKOL!$A:$F,6,FALSE))</f>
        <v xml:space="preserve"> </v>
      </c>
      <c r="Z67" s="43"/>
      <c r="AA67" s="43"/>
      <c r="AB67" s="43"/>
      <c r="AC67" s="42" t="str">
        <f>IF(AA67=0," ",(VLOOKUP(AA67,PROTOKOL!$A$1:$E$29,2,FALSE))*AB67)</f>
        <v xml:space="preserve"> </v>
      </c>
      <c r="AD67" s="175" t="str">
        <f t="shared" si="2"/>
        <v xml:space="preserve"> </v>
      </c>
      <c r="AE67" s="212" t="str">
        <f>IF(AA67=0," ",VLOOKUP(AA67,PROTOKOL!$A:$E,5,FALSE))</f>
        <v xml:space="preserve"> </v>
      </c>
      <c r="AF67" s="176"/>
      <c r="AG67" s="177" t="str">
        <f t="shared" si="167"/>
        <v xml:space="preserve"> </v>
      </c>
      <c r="AH67" s="217" t="str">
        <f>IF(AJ67=0," ",VLOOKUP(AJ67,PROTOKOL!$A:$F,6,FALSE))</f>
        <v xml:space="preserve"> </v>
      </c>
      <c r="AI67" s="43"/>
      <c r="AJ67" s="43"/>
      <c r="AK67" s="43"/>
      <c r="AL67" s="91" t="str">
        <f>IF(AJ67=0," ",(VLOOKUP(AJ67,PROTOKOL!$A$1:$E$29,2,FALSE))*AK67)</f>
        <v xml:space="preserve"> </v>
      </c>
      <c r="AM67" s="175" t="str">
        <f t="shared" si="3"/>
        <v xml:space="preserve"> </v>
      </c>
      <c r="AN67" s="176" t="str">
        <f>IF(AJ67=0," ",VLOOKUP(AJ67,PROTOKOL!$A:$E,5,FALSE))</f>
        <v xml:space="preserve"> </v>
      </c>
      <c r="AO67" s="212" t="str">
        <f t="shared" si="180"/>
        <v xml:space="preserve"> </v>
      </c>
      <c r="AP67" s="176">
        <f t="shared" si="65"/>
        <v>0</v>
      </c>
      <c r="AQ67" s="177" t="str">
        <f t="shared" si="66"/>
        <v xml:space="preserve"> </v>
      </c>
      <c r="AS67" s="173">
        <v>15</v>
      </c>
      <c r="AT67" s="230"/>
      <c r="AU67" s="174" t="str">
        <f>IF(AW67=0," ",VLOOKUP(AW67,PROTOKOL!$A:$F,6,FALSE))</f>
        <v xml:space="preserve"> </v>
      </c>
      <c r="AV67" s="43"/>
      <c r="AW67" s="43"/>
      <c r="AX67" s="43"/>
      <c r="AY67" s="42" t="str">
        <f>IF(AW67=0," ",(VLOOKUP(AW67,PROTOKOL!$A$1:$E$29,2,FALSE))*AX67)</f>
        <v xml:space="preserve"> </v>
      </c>
      <c r="AZ67" s="175" t="str">
        <f t="shared" si="4"/>
        <v xml:space="preserve"> </v>
      </c>
      <c r="BA67" s="212" t="str">
        <f>IF(AW67=0," ",VLOOKUP(AW67,PROTOKOL!$A:$E,5,FALSE))</f>
        <v xml:space="preserve"> </v>
      </c>
      <c r="BB67" s="176"/>
      <c r="BC67" s="177" t="str">
        <f t="shared" si="168"/>
        <v xml:space="preserve"> </v>
      </c>
      <c r="BD67" s="217" t="str">
        <f>IF(BF67=0," ",VLOOKUP(BF67,PROTOKOL!$A:$F,6,FALSE))</f>
        <v xml:space="preserve"> </v>
      </c>
      <c r="BE67" s="43"/>
      <c r="BF67" s="43"/>
      <c r="BG67" s="43"/>
      <c r="BH67" s="91" t="str">
        <f>IF(BF67=0," ",(VLOOKUP(BF67,PROTOKOL!$A$1:$E$29,2,FALSE))*BG67)</f>
        <v xml:space="preserve"> </v>
      </c>
      <c r="BI67" s="175" t="str">
        <f t="shared" si="5"/>
        <v xml:space="preserve"> </v>
      </c>
      <c r="BJ67" s="176" t="str">
        <f>IF(BF67=0," ",VLOOKUP(BF67,PROTOKOL!$A:$E,5,FALSE))</f>
        <v xml:space="preserve"> </v>
      </c>
      <c r="BK67" s="212" t="str">
        <f t="shared" si="181"/>
        <v xml:space="preserve"> </v>
      </c>
      <c r="BL67" s="176">
        <f t="shared" si="67"/>
        <v>0</v>
      </c>
      <c r="BM67" s="177" t="str">
        <f t="shared" si="68"/>
        <v xml:space="preserve"> </v>
      </c>
      <c r="BO67" s="173">
        <v>15</v>
      </c>
      <c r="BP67" s="230"/>
      <c r="BQ67" s="174" t="str">
        <f>IF(BS67=0," ",VLOOKUP(BS67,PROTOKOL!$A:$F,6,FALSE))</f>
        <v xml:space="preserve"> </v>
      </c>
      <c r="BR67" s="43"/>
      <c r="BS67" s="43"/>
      <c r="BT67" s="43"/>
      <c r="BU67" s="42" t="str">
        <f>IF(BS67=0," ",(VLOOKUP(BS67,PROTOKOL!$A$1:$E$29,2,FALSE))*BT67)</f>
        <v xml:space="preserve"> </v>
      </c>
      <c r="BV67" s="175" t="str">
        <f t="shared" si="6"/>
        <v xml:space="preserve"> </v>
      </c>
      <c r="BW67" s="212" t="str">
        <f>IF(BS67=0," ",VLOOKUP(BS67,PROTOKOL!$A:$E,5,FALSE))</f>
        <v xml:space="preserve"> </v>
      </c>
      <c r="BX67" s="176"/>
      <c r="BY67" s="177" t="str">
        <f t="shared" si="170"/>
        <v xml:space="preserve"> </v>
      </c>
      <c r="BZ67" s="217" t="str">
        <f>IF(CB67=0," ",VLOOKUP(CB67,PROTOKOL!$A:$F,6,FALSE))</f>
        <v xml:space="preserve"> </v>
      </c>
      <c r="CA67" s="43"/>
      <c r="CB67" s="43"/>
      <c r="CC67" s="43"/>
      <c r="CD67" s="91" t="str">
        <f>IF(CB67=0," ",(VLOOKUP(CB67,PROTOKOL!$A$1:$E$29,2,FALSE))*CC67)</f>
        <v xml:space="preserve"> </v>
      </c>
      <c r="CE67" s="175" t="str">
        <f t="shared" si="7"/>
        <v xml:space="preserve"> </v>
      </c>
      <c r="CF67" s="176" t="str">
        <f>IF(CB67=0," ",VLOOKUP(CB67,PROTOKOL!$A:$E,5,FALSE))</f>
        <v xml:space="preserve"> </v>
      </c>
      <c r="CG67" s="212" t="str">
        <f t="shared" si="207"/>
        <v xml:space="preserve"> </v>
      </c>
      <c r="CH67" s="176">
        <f t="shared" si="70"/>
        <v>0</v>
      </c>
      <c r="CI67" s="177" t="str">
        <f t="shared" si="71"/>
        <v xml:space="preserve"> </v>
      </c>
      <c r="CK67" s="173">
        <v>15</v>
      </c>
      <c r="CL67" s="230"/>
      <c r="CM67" s="174" t="str">
        <f>IF(CO67=0," ",VLOOKUP(CO67,PROTOKOL!$A:$F,6,FALSE))</f>
        <v xml:space="preserve"> </v>
      </c>
      <c r="CN67" s="43"/>
      <c r="CO67" s="43"/>
      <c r="CP67" s="43"/>
      <c r="CQ67" s="42" t="str">
        <f>IF(CO67=0," ",(VLOOKUP(CO67,PROTOKOL!$A$1:$E$29,2,FALSE))*CP67)</f>
        <v xml:space="preserve"> </v>
      </c>
      <c r="CR67" s="175" t="str">
        <f t="shared" si="8"/>
        <v xml:space="preserve"> </v>
      </c>
      <c r="CS67" s="212" t="str">
        <f>IF(CO67=0," ",VLOOKUP(CO67,PROTOKOL!$A:$E,5,FALSE))</f>
        <v xml:space="preserve"> </v>
      </c>
      <c r="CT67" s="176"/>
      <c r="CU67" s="177" t="str">
        <f t="shared" si="171"/>
        <v xml:space="preserve"> </v>
      </c>
      <c r="CV67" s="217" t="str">
        <f>IF(CX67=0," ",VLOOKUP(CX67,PROTOKOL!$A:$F,6,FALSE))</f>
        <v xml:space="preserve"> </v>
      </c>
      <c r="CW67" s="43"/>
      <c r="CX67" s="43"/>
      <c r="CY67" s="43"/>
      <c r="CZ67" s="91" t="str">
        <f>IF(CX67=0," ",(VLOOKUP(CX67,PROTOKOL!$A$1:$E$29,2,FALSE))*CY67)</f>
        <v xml:space="preserve"> </v>
      </c>
      <c r="DA67" s="175" t="str">
        <f t="shared" si="9"/>
        <v xml:space="preserve"> </v>
      </c>
      <c r="DB67" s="176" t="str">
        <f>IF(CX67=0," ",VLOOKUP(CX67,PROTOKOL!$A:$E,5,FALSE))</f>
        <v xml:space="preserve"> </v>
      </c>
      <c r="DC67" s="212" t="str">
        <f t="shared" si="182"/>
        <v xml:space="preserve"> </v>
      </c>
      <c r="DD67" s="176">
        <f t="shared" si="73"/>
        <v>0</v>
      </c>
      <c r="DE67" s="177" t="str">
        <f t="shared" si="74"/>
        <v xml:space="preserve"> </v>
      </c>
      <c r="DG67" s="173">
        <v>15</v>
      </c>
      <c r="DH67" s="230"/>
      <c r="DI67" s="174" t="str">
        <f>IF(DK67=0," ",VLOOKUP(DK67,PROTOKOL!$A:$F,6,FALSE))</f>
        <v xml:space="preserve"> </v>
      </c>
      <c r="DJ67" s="43"/>
      <c r="DK67" s="43"/>
      <c r="DL67" s="43"/>
      <c r="DM67" s="42" t="str">
        <f>IF(DK67=0," ",(VLOOKUP(DK67,PROTOKOL!$A$1:$E$29,2,FALSE))*DL67)</f>
        <v xml:space="preserve"> </v>
      </c>
      <c r="DN67" s="175" t="str">
        <f t="shared" si="10"/>
        <v xml:space="preserve"> </v>
      </c>
      <c r="DO67" s="212" t="str">
        <f>IF(DK67=0," ",VLOOKUP(DK67,PROTOKOL!$A:$E,5,FALSE))</f>
        <v xml:space="preserve"> </v>
      </c>
      <c r="DP67" s="176"/>
      <c r="DQ67" s="177" t="str">
        <f t="shared" si="75"/>
        <v xml:space="preserve"> </v>
      </c>
      <c r="DR67" s="217" t="str">
        <f>IF(DT67=0," ",VLOOKUP(DT67,PROTOKOL!$A:$F,6,FALSE))</f>
        <v xml:space="preserve"> </v>
      </c>
      <c r="DS67" s="43"/>
      <c r="DT67" s="43"/>
      <c r="DU67" s="43"/>
      <c r="DV67" s="91" t="str">
        <f>IF(DT67=0," ",(VLOOKUP(DT67,PROTOKOL!$A$1:$E$29,2,FALSE))*DU67)</f>
        <v xml:space="preserve"> </v>
      </c>
      <c r="DW67" s="175" t="str">
        <f t="shared" si="11"/>
        <v xml:space="preserve"> </v>
      </c>
      <c r="DX67" s="176" t="str">
        <f>IF(DT67=0," ",VLOOKUP(DT67,PROTOKOL!$A:$E,5,FALSE))</f>
        <v xml:space="preserve"> </v>
      </c>
      <c r="DY67" s="212" t="str">
        <f t="shared" si="183"/>
        <v xml:space="preserve"> </v>
      </c>
      <c r="DZ67" s="176">
        <f t="shared" si="77"/>
        <v>0</v>
      </c>
      <c r="EA67" s="177" t="str">
        <f t="shared" si="78"/>
        <v xml:space="preserve"> </v>
      </c>
      <c r="EC67" s="173">
        <v>15</v>
      </c>
      <c r="ED67" s="230"/>
      <c r="EE67" s="174" t="str">
        <f>IF(EG67=0," ",VLOOKUP(EG67,PROTOKOL!$A:$F,6,FALSE))</f>
        <v xml:space="preserve"> </v>
      </c>
      <c r="EF67" s="43"/>
      <c r="EG67" s="43"/>
      <c r="EH67" s="43"/>
      <c r="EI67" s="42" t="str">
        <f>IF(EG67=0," ",(VLOOKUP(EG67,PROTOKOL!$A$1:$E$29,2,FALSE))*EH67)</f>
        <v xml:space="preserve"> </v>
      </c>
      <c r="EJ67" s="175" t="str">
        <f t="shared" si="12"/>
        <v xml:space="preserve"> </v>
      </c>
      <c r="EK67" s="212" t="str">
        <f>IF(EG67=0," ",VLOOKUP(EG67,PROTOKOL!$A:$E,5,FALSE))</f>
        <v xml:space="preserve"> </v>
      </c>
      <c r="EL67" s="176"/>
      <c r="EM67" s="177" t="str">
        <f t="shared" si="79"/>
        <v xml:space="preserve"> </v>
      </c>
      <c r="EN67" s="217" t="str">
        <f>IF(EP67=0," ",VLOOKUP(EP67,PROTOKOL!$A:$F,6,FALSE))</f>
        <v xml:space="preserve"> </v>
      </c>
      <c r="EO67" s="43"/>
      <c r="EP67" s="43"/>
      <c r="EQ67" s="43"/>
      <c r="ER67" s="91" t="str">
        <f>IF(EP67=0," ",(VLOOKUP(EP67,PROTOKOL!$A$1:$E$29,2,FALSE))*EQ67)</f>
        <v xml:space="preserve"> </v>
      </c>
      <c r="ES67" s="175" t="str">
        <f t="shared" si="13"/>
        <v xml:space="preserve"> </v>
      </c>
      <c r="ET67" s="176" t="str">
        <f>IF(EP67=0," ",VLOOKUP(EP67,PROTOKOL!$A:$E,5,FALSE))</f>
        <v xml:space="preserve"> </v>
      </c>
      <c r="EU67" s="212" t="str">
        <f t="shared" si="184"/>
        <v xml:space="preserve"> </v>
      </c>
      <c r="EV67" s="176">
        <f t="shared" si="81"/>
        <v>0</v>
      </c>
      <c r="EW67" s="177" t="str">
        <f t="shared" si="82"/>
        <v xml:space="preserve"> </v>
      </c>
      <c r="EY67" s="173">
        <v>15</v>
      </c>
      <c r="EZ67" s="230"/>
      <c r="FA67" s="174" t="str">
        <f>IF(FC67=0," ",VLOOKUP(FC67,PROTOKOL!$A:$F,6,FALSE))</f>
        <v xml:space="preserve"> </v>
      </c>
      <c r="FB67" s="43"/>
      <c r="FC67" s="43"/>
      <c r="FD67" s="43"/>
      <c r="FE67" s="42" t="str">
        <f>IF(FC67=0," ",(VLOOKUP(FC67,PROTOKOL!$A$1:$E$29,2,FALSE))*FD67)</f>
        <v xml:space="preserve"> </v>
      </c>
      <c r="FF67" s="175" t="str">
        <f t="shared" si="14"/>
        <v xml:space="preserve"> </v>
      </c>
      <c r="FG67" s="212" t="str">
        <f>IF(FC67=0," ",VLOOKUP(FC67,PROTOKOL!$A:$E,5,FALSE))</f>
        <v xml:space="preserve"> </v>
      </c>
      <c r="FH67" s="176"/>
      <c r="FI67" s="177" t="str">
        <f t="shared" si="83"/>
        <v xml:space="preserve"> </v>
      </c>
      <c r="FJ67" s="217" t="str">
        <f>IF(FL67=0," ",VLOOKUP(FL67,PROTOKOL!$A:$F,6,FALSE))</f>
        <v xml:space="preserve"> </v>
      </c>
      <c r="FK67" s="43"/>
      <c r="FL67" s="43"/>
      <c r="FM67" s="43"/>
      <c r="FN67" s="91" t="str">
        <f>IF(FL67=0," ",(VLOOKUP(FL67,PROTOKOL!$A$1:$E$29,2,FALSE))*FM67)</f>
        <v xml:space="preserve"> </v>
      </c>
      <c r="FO67" s="175" t="str">
        <f t="shared" si="15"/>
        <v xml:space="preserve"> </v>
      </c>
      <c r="FP67" s="176" t="str">
        <f>IF(FL67=0," ",VLOOKUP(FL67,PROTOKOL!$A:$E,5,FALSE))</f>
        <v xml:space="preserve"> </v>
      </c>
      <c r="FQ67" s="212" t="str">
        <f t="shared" si="185"/>
        <v xml:space="preserve"> </v>
      </c>
      <c r="FR67" s="176">
        <f t="shared" si="85"/>
        <v>0</v>
      </c>
      <c r="FS67" s="177" t="str">
        <f t="shared" si="86"/>
        <v xml:space="preserve"> </v>
      </c>
      <c r="FU67" s="173">
        <v>15</v>
      </c>
      <c r="FV67" s="230"/>
      <c r="FW67" s="174" t="str">
        <f>IF(FY67=0," ",VLOOKUP(FY67,PROTOKOL!$A:$F,6,FALSE))</f>
        <v xml:space="preserve"> </v>
      </c>
      <c r="FX67" s="43"/>
      <c r="FY67" s="43"/>
      <c r="FZ67" s="43"/>
      <c r="GA67" s="42" t="str">
        <f>IF(FY67=0," ",(VLOOKUP(FY67,PROTOKOL!$A$1:$E$29,2,FALSE))*FZ67)</f>
        <v xml:space="preserve"> </v>
      </c>
      <c r="GB67" s="175" t="str">
        <f t="shared" si="16"/>
        <v xml:space="preserve"> </v>
      </c>
      <c r="GC67" s="212" t="str">
        <f>IF(FY67=0," ",VLOOKUP(FY67,PROTOKOL!$A:$E,5,FALSE))</f>
        <v xml:space="preserve"> </v>
      </c>
      <c r="GD67" s="176"/>
      <c r="GE67" s="177" t="str">
        <f t="shared" si="87"/>
        <v xml:space="preserve"> </v>
      </c>
      <c r="GF67" s="217" t="str">
        <f>IF(GH67=0," ",VLOOKUP(GH67,PROTOKOL!$A:$F,6,FALSE))</f>
        <v xml:space="preserve"> </v>
      </c>
      <c r="GG67" s="43"/>
      <c r="GH67" s="43"/>
      <c r="GI67" s="43"/>
      <c r="GJ67" s="91" t="str">
        <f>IF(GH67=0," ",(VLOOKUP(GH67,PROTOKOL!$A$1:$E$29,2,FALSE))*GI67)</f>
        <v xml:space="preserve"> </v>
      </c>
      <c r="GK67" s="175" t="str">
        <f t="shared" si="17"/>
        <v xml:space="preserve"> </v>
      </c>
      <c r="GL67" s="176" t="str">
        <f>IF(GH67=0," ",VLOOKUP(GH67,PROTOKOL!$A:$E,5,FALSE))</f>
        <v xml:space="preserve"> </v>
      </c>
      <c r="GM67" s="212" t="str">
        <f t="shared" si="186"/>
        <v xml:space="preserve"> </v>
      </c>
      <c r="GN67" s="176">
        <f t="shared" si="89"/>
        <v>0</v>
      </c>
      <c r="GO67" s="177" t="str">
        <f t="shared" si="90"/>
        <v xml:space="preserve"> </v>
      </c>
      <c r="GQ67" s="173">
        <v>15</v>
      </c>
      <c r="GR67" s="230"/>
      <c r="GS67" s="174" t="str">
        <f>IF(GU67=0," ",VLOOKUP(GU67,PROTOKOL!$A:$F,6,FALSE))</f>
        <v xml:space="preserve"> </v>
      </c>
      <c r="GT67" s="43"/>
      <c r="GU67" s="43"/>
      <c r="GV67" s="43"/>
      <c r="GW67" s="42" t="str">
        <f>IF(GU67=0," ",(VLOOKUP(GU67,PROTOKOL!$A$1:$E$29,2,FALSE))*GV67)</f>
        <v xml:space="preserve"> </v>
      </c>
      <c r="GX67" s="175" t="str">
        <f t="shared" si="18"/>
        <v xml:space="preserve"> </v>
      </c>
      <c r="GY67" s="212" t="str">
        <f>IF(GU67=0," ",VLOOKUP(GU67,PROTOKOL!$A:$E,5,FALSE))</f>
        <v xml:space="preserve"> </v>
      </c>
      <c r="GZ67" s="176"/>
      <c r="HA67" s="177" t="str">
        <f t="shared" si="91"/>
        <v xml:space="preserve"> </v>
      </c>
      <c r="HB67" s="217" t="str">
        <f>IF(HD67=0," ",VLOOKUP(HD67,PROTOKOL!$A:$F,6,FALSE))</f>
        <v xml:space="preserve"> </v>
      </c>
      <c r="HC67" s="43"/>
      <c r="HD67" s="43"/>
      <c r="HE67" s="43"/>
      <c r="HF67" s="91" t="str">
        <f>IF(HD67=0," ",(VLOOKUP(HD67,PROTOKOL!$A$1:$E$29,2,FALSE))*HE67)</f>
        <v xml:space="preserve"> </v>
      </c>
      <c r="HG67" s="175" t="str">
        <f t="shared" si="19"/>
        <v xml:space="preserve"> </v>
      </c>
      <c r="HH67" s="176" t="str">
        <f>IF(HD67=0," ",VLOOKUP(HD67,PROTOKOL!$A:$E,5,FALSE))</f>
        <v xml:space="preserve"> </v>
      </c>
      <c r="HI67" s="212" t="str">
        <f t="shared" si="187"/>
        <v xml:space="preserve"> </v>
      </c>
      <c r="HJ67" s="176">
        <f t="shared" si="92"/>
        <v>0</v>
      </c>
      <c r="HK67" s="177" t="str">
        <f t="shared" si="93"/>
        <v xml:space="preserve"> </v>
      </c>
      <c r="HM67" s="173">
        <v>15</v>
      </c>
      <c r="HN67" s="230"/>
      <c r="HO67" s="174" t="str">
        <f>IF(HQ67=0," ",VLOOKUP(HQ67,PROTOKOL!$A:$F,6,FALSE))</f>
        <v xml:space="preserve"> </v>
      </c>
      <c r="HP67" s="43"/>
      <c r="HQ67" s="43"/>
      <c r="HR67" s="43"/>
      <c r="HS67" s="42" t="str">
        <f>IF(HQ67=0," ",(VLOOKUP(HQ67,PROTOKOL!$A$1:$E$29,2,FALSE))*HR67)</f>
        <v xml:space="preserve"> </v>
      </c>
      <c r="HT67" s="175" t="str">
        <f t="shared" si="20"/>
        <v xml:space="preserve"> </v>
      </c>
      <c r="HU67" s="212" t="str">
        <f>IF(HQ67=0," ",VLOOKUP(HQ67,PROTOKOL!$A:$E,5,FALSE))</f>
        <v xml:space="preserve"> </v>
      </c>
      <c r="HV67" s="176"/>
      <c r="HW67" s="177" t="str">
        <f t="shared" si="94"/>
        <v xml:space="preserve"> </v>
      </c>
      <c r="HX67" s="217" t="str">
        <f>IF(HZ67=0," ",VLOOKUP(HZ67,PROTOKOL!$A:$F,6,FALSE))</f>
        <v xml:space="preserve"> </v>
      </c>
      <c r="HY67" s="43"/>
      <c r="HZ67" s="43"/>
      <c r="IA67" s="43"/>
      <c r="IB67" s="91" t="str">
        <f>IF(HZ67=0," ",(VLOOKUP(HZ67,PROTOKOL!$A$1:$E$29,2,FALSE))*IA67)</f>
        <v xml:space="preserve"> </v>
      </c>
      <c r="IC67" s="175" t="str">
        <f t="shared" si="21"/>
        <v xml:space="preserve"> </v>
      </c>
      <c r="ID67" s="176" t="str">
        <f>IF(HZ67=0," ",VLOOKUP(HZ67,PROTOKOL!$A:$E,5,FALSE))</f>
        <v xml:space="preserve"> </v>
      </c>
      <c r="IE67" s="212" t="str">
        <f t="shared" si="208"/>
        <v xml:space="preserve"> </v>
      </c>
      <c r="IF67" s="176">
        <f t="shared" si="96"/>
        <v>0</v>
      </c>
      <c r="IG67" s="177" t="str">
        <f t="shared" si="97"/>
        <v xml:space="preserve"> </v>
      </c>
      <c r="II67" s="173">
        <v>15</v>
      </c>
      <c r="IJ67" s="230"/>
      <c r="IK67" s="174" t="str">
        <f>IF(IM67=0," ",VLOOKUP(IM67,PROTOKOL!$A:$F,6,FALSE))</f>
        <v xml:space="preserve"> </v>
      </c>
      <c r="IL67" s="43"/>
      <c r="IM67" s="43"/>
      <c r="IN67" s="43"/>
      <c r="IO67" s="42" t="str">
        <f>IF(IM67=0," ",(VLOOKUP(IM67,PROTOKOL!$A$1:$E$29,2,FALSE))*IN67)</f>
        <v xml:space="preserve"> </v>
      </c>
      <c r="IP67" s="175" t="str">
        <f t="shared" si="22"/>
        <v xml:space="preserve"> </v>
      </c>
      <c r="IQ67" s="212" t="str">
        <f>IF(IM67=0," ",VLOOKUP(IM67,PROTOKOL!$A:$E,5,FALSE))</f>
        <v xml:space="preserve"> </v>
      </c>
      <c r="IR67" s="176"/>
      <c r="IS67" s="177" t="str">
        <f t="shared" si="98"/>
        <v xml:space="preserve"> </v>
      </c>
      <c r="IT67" s="217" t="str">
        <f>IF(IV67=0," ",VLOOKUP(IV67,PROTOKOL!$A:$F,6,FALSE))</f>
        <v xml:space="preserve"> </v>
      </c>
      <c r="IU67" s="43"/>
      <c r="IV67" s="43"/>
      <c r="IW67" s="43"/>
      <c r="IX67" s="91" t="str">
        <f>IF(IV67=0," ",(VLOOKUP(IV67,PROTOKOL!$A$1:$E$29,2,FALSE))*IW67)</f>
        <v xml:space="preserve"> </v>
      </c>
      <c r="IY67" s="175" t="str">
        <f t="shared" si="23"/>
        <v xml:space="preserve"> </v>
      </c>
      <c r="IZ67" s="176" t="str">
        <f>IF(IV67=0," ",VLOOKUP(IV67,PROTOKOL!$A:$E,5,FALSE))</f>
        <v xml:space="preserve"> </v>
      </c>
      <c r="JA67" s="212" t="str">
        <f t="shared" si="188"/>
        <v xml:space="preserve"> </v>
      </c>
      <c r="JB67" s="176">
        <f t="shared" si="100"/>
        <v>0</v>
      </c>
      <c r="JC67" s="177" t="str">
        <f t="shared" si="101"/>
        <v xml:space="preserve"> </v>
      </c>
      <c r="JE67" s="173">
        <v>15</v>
      </c>
      <c r="JF67" s="230"/>
      <c r="JG67" s="174" t="str">
        <f>IF(JI67=0," ",VLOOKUP(JI67,PROTOKOL!$A:$F,6,FALSE))</f>
        <v xml:space="preserve"> </v>
      </c>
      <c r="JH67" s="43"/>
      <c r="JI67" s="43"/>
      <c r="JJ67" s="43"/>
      <c r="JK67" s="42" t="str">
        <f>IF(JI67=0," ",(VLOOKUP(JI67,PROTOKOL!$A$1:$E$29,2,FALSE))*JJ67)</f>
        <v xml:space="preserve"> </v>
      </c>
      <c r="JL67" s="175" t="str">
        <f t="shared" si="24"/>
        <v xml:space="preserve"> </v>
      </c>
      <c r="JM67" s="212" t="str">
        <f>IF(JI67=0," ",VLOOKUP(JI67,PROTOKOL!$A:$E,5,FALSE))</f>
        <v xml:space="preserve"> </v>
      </c>
      <c r="JN67" s="176"/>
      <c r="JO67" s="177" t="str">
        <f t="shared" si="102"/>
        <v xml:space="preserve"> </v>
      </c>
      <c r="JP67" s="217" t="str">
        <f>IF(JR67=0," ",VLOOKUP(JR67,PROTOKOL!$A:$F,6,FALSE))</f>
        <v xml:space="preserve"> </v>
      </c>
      <c r="JQ67" s="43"/>
      <c r="JR67" s="43"/>
      <c r="JS67" s="43"/>
      <c r="JT67" s="91" t="str">
        <f>IF(JR67=0," ",(VLOOKUP(JR67,PROTOKOL!$A$1:$E$29,2,FALSE))*JS67)</f>
        <v xml:space="preserve"> </v>
      </c>
      <c r="JU67" s="175" t="str">
        <f t="shared" si="25"/>
        <v xml:space="preserve"> </v>
      </c>
      <c r="JV67" s="176" t="str">
        <f>IF(JR67=0," ",VLOOKUP(JR67,PROTOKOL!$A:$E,5,FALSE))</f>
        <v xml:space="preserve"> </v>
      </c>
      <c r="JW67" s="212" t="str">
        <f t="shared" si="189"/>
        <v xml:space="preserve"> </v>
      </c>
      <c r="JX67" s="176">
        <f t="shared" si="104"/>
        <v>0</v>
      </c>
      <c r="JY67" s="177" t="str">
        <f t="shared" si="105"/>
        <v xml:space="preserve"> </v>
      </c>
      <c r="KA67" s="173">
        <v>15</v>
      </c>
      <c r="KB67" s="230"/>
      <c r="KC67" s="174" t="str">
        <f>IF(KE67=0," ",VLOOKUP(KE67,PROTOKOL!$A:$F,6,FALSE))</f>
        <v xml:space="preserve"> </v>
      </c>
      <c r="KD67" s="43"/>
      <c r="KE67" s="43"/>
      <c r="KF67" s="43"/>
      <c r="KG67" s="42" t="str">
        <f>IF(KE67=0," ",(VLOOKUP(KE67,PROTOKOL!$A$1:$E$29,2,FALSE))*KF67)</f>
        <v xml:space="preserve"> </v>
      </c>
      <c r="KH67" s="175" t="str">
        <f t="shared" si="26"/>
        <v xml:space="preserve"> </v>
      </c>
      <c r="KI67" s="212" t="str">
        <f>IF(KE67=0," ",VLOOKUP(KE67,PROTOKOL!$A:$E,5,FALSE))</f>
        <v xml:space="preserve"> </v>
      </c>
      <c r="KJ67" s="176"/>
      <c r="KK67" s="177" t="str">
        <f t="shared" si="173"/>
        <v xml:space="preserve"> </v>
      </c>
      <c r="KL67" s="217" t="str">
        <f>IF(KN67=0," ",VLOOKUP(KN67,PROTOKOL!$A:$F,6,FALSE))</f>
        <v xml:space="preserve"> </v>
      </c>
      <c r="KM67" s="43"/>
      <c r="KN67" s="43"/>
      <c r="KO67" s="43"/>
      <c r="KP67" s="91" t="str">
        <f>IF(KN67=0," ",(VLOOKUP(KN67,PROTOKOL!$A$1:$E$29,2,FALSE))*KO67)</f>
        <v xml:space="preserve"> </v>
      </c>
      <c r="KQ67" s="175" t="str">
        <f t="shared" si="27"/>
        <v xml:space="preserve"> </v>
      </c>
      <c r="KR67" s="176" t="str">
        <f>IF(KN67=0," ",VLOOKUP(KN67,PROTOKOL!$A:$E,5,FALSE))</f>
        <v xml:space="preserve"> </v>
      </c>
      <c r="KS67" s="212" t="str">
        <f t="shared" si="190"/>
        <v xml:space="preserve"> </v>
      </c>
      <c r="KT67" s="176">
        <f t="shared" si="106"/>
        <v>0</v>
      </c>
      <c r="KU67" s="177" t="str">
        <f t="shared" si="107"/>
        <v xml:space="preserve"> </v>
      </c>
      <c r="KW67" s="173">
        <v>15</v>
      </c>
      <c r="KX67" s="230"/>
      <c r="KY67" s="174" t="str">
        <f>IF(LA67=0," ",VLOOKUP(LA67,PROTOKOL!$A:$F,6,FALSE))</f>
        <v xml:space="preserve"> </v>
      </c>
      <c r="KZ67" s="43"/>
      <c r="LA67" s="43"/>
      <c r="LB67" s="43"/>
      <c r="LC67" s="42" t="str">
        <f>IF(LA67=0," ",(VLOOKUP(LA67,PROTOKOL!$A$1:$E$29,2,FALSE))*LB67)</f>
        <v xml:space="preserve"> </v>
      </c>
      <c r="LD67" s="175" t="str">
        <f t="shared" si="28"/>
        <v xml:space="preserve"> </v>
      </c>
      <c r="LE67" s="212" t="str">
        <f>IF(LA67=0," ",VLOOKUP(LA67,PROTOKOL!$A:$E,5,FALSE))</f>
        <v xml:space="preserve"> </v>
      </c>
      <c r="LF67" s="176"/>
      <c r="LG67" s="177" t="str">
        <f t="shared" si="108"/>
        <v xml:space="preserve"> </v>
      </c>
      <c r="LH67" s="217" t="str">
        <f>IF(LJ67=0," ",VLOOKUP(LJ67,PROTOKOL!$A:$F,6,FALSE))</f>
        <v xml:space="preserve"> </v>
      </c>
      <c r="LI67" s="43"/>
      <c r="LJ67" s="43"/>
      <c r="LK67" s="43"/>
      <c r="LL67" s="91" t="str">
        <f>IF(LJ67=0," ",(VLOOKUP(LJ67,PROTOKOL!$A$1:$E$29,2,FALSE))*LK67)</f>
        <v xml:space="preserve"> </v>
      </c>
      <c r="LM67" s="175" t="str">
        <f t="shared" si="29"/>
        <v xml:space="preserve"> </v>
      </c>
      <c r="LN67" s="176" t="str">
        <f>IF(LJ67=0," ",VLOOKUP(LJ67,PROTOKOL!$A:$E,5,FALSE))</f>
        <v xml:space="preserve"> </v>
      </c>
      <c r="LO67" s="212" t="str">
        <f t="shared" si="191"/>
        <v xml:space="preserve"> </v>
      </c>
      <c r="LP67" s="176">
        <f t="shared" si="110"/>
        <v>0</v>
      </c>
      <c r="LQ67" s="177" t="str">
        <f t="shared" si="111"/>
        <v xml:space="preserve"> </v>
      </c>
      <c r="LS67" s="173">
        <v>15</v>
      </c>
      <c r="LT67" s="230"/>
      <c r="LU67" s="174" t="str">
        <f>IF(LW67=0," ",VLOOKUP(LW67,PROTOKOL!$A:$F,6,FALSE))</f>
        <v xml:space="preserve"> </v>
      </c>
      <c r="LV67" s="43"/>
      <c r="LW67" s="43"/>
      <c r="LX67" s="43"/>
      <c r="LY67" s="42" t="str">
        <f>IF(LW67=0," ",(VLOOKUP(LW67,PROTOKOL!$A$1:$E$29,2,FALSE))*LX67)</f>
        <v xml:space="preserve"> </v>
      </c>
      <c r="LZ67" s="175" t="str">
        <f t="shared" si="30"/>
        <v xml:space="preserve"> </v>
      </c>
      <c r="MA67" s="212" t="str">
        <f>IF(LW67=0," ",VLOOKUP(LW67,PROTOKOL!$A:$E,5,FALSE))</f>
        <v xml:space="preserve"> </v>
      </c>
      <c r="MB67" s="176"/>
      <c r="MC67" s="177" t="str">
        <f t="shared" si="175"/>
        <v xml:space="preserve"> </v>
      </c>
      <c r="MD67" s="217" t="str">
        <f>IF(MF67=0," ",VLOOKUP(MF67,PROTOKOL!$A:$F,6,FALSE))</f>
        <v xml:space="preserve"> </v>
      </c>
      <c r="ME67" s="43"/>
      <c r="MF67" s="43"/>
      <c r="MG67" s="43"/>
      <c r="MH67" s="91" t="str">
        <f>IF(MF67=0," ",(VLOOKUP(MF67,PROTOKOL!$A$1:$E$29,2,FALSE))*MG67)</f>
        <v xml:space="preserve"> </v>
      </c>
      <c r="MI67" s="175" t="str">
        <f t="shared" si="31"/>
        <v xml:space="preserve"> </v>
      </c>
      <c r="MJ67" s="176" t="str">
        <f>IF(MF67=0," ",VLOOKUP(MF67,PROTOKOL!$A:$E,5,FALSE))</f>
        <v xml:space="preserve"> </v>
      </c>
      <c r="MK67" s="212" t="str">
        <f t="shared" si="192"/>
        <v xml:space="preserve"> </v>
      </c>
      <c r="ML67" s="176">
        <f t="shared" si="113"/>
        <v>0</v>
      </c>
      <c r="MM67" s="177" t="str">
        <f t="shared" si="114"/>
        <v xml:space="preserve"> </v>
      </c>
      <c r="MO67" s="173">
        <v>15</v>
      </c>
      <c r="MP67" s="230"/>
      <c r="MQ67" s="174" t="str">
        <f>IF(MS67=0," ",VLOOKUP(MS67,PROTOKOL!$A:$F,6,FALSE))</f>
        <v xml:space="preserve"> </v>
      </c>
      <c r="MR67" s="43"/>
      <c r="MS67" s="43"/>
      <c r="MT67" s="43"/>
      <c r="MU67" s="42" t="str">
        <f>IF(MS67=0," ",(VLOOKUP(MS67,PROTOKOL!$A$1:$E$29,2,FALSE))*MT67)</f>
        <v xml:space="preserve"> </v>
      </c>
      <c r="MV67" s="175" t="str">
        <f t="shared" si="32"/>
        <v xml:space="preserve"> </v>
      </c>
      <c r="MW67" s="212" t="str">
        <f>IF(MS67=0," ",VLOOKUP(MS67,PROTOKOL!$A:$E,5,FALSE))</f>
        <v xml:space="preserve"> </v>
      </c>
      <c r="MX67" s="176"/>
      <c r="MY67" s="177" t="str">
        <f t="shared" si="115"/>
        <v xml:space="preserve"> </v>
      </c>
      <c r="MZ67" s="217" t="str">
        <f>IF(NB67=0," ",VLOOKUP(NB67,PROTOKOL!$A:$F,6,FALSE))</f>
        <v xml:space="preserve"> </v>
      </c>
      <c r="NA67" s="43"/>
      <c r="NB67" s="43"/>
      <c r="NC67" s="43"/>
      <c r="ND67" s="91" t="str">
        <f>IF(NB67=0," ",(VLOOKUP(NB67,PROTOKOL!$A$1:$E$29,2,FALSE))*NC67)</f>
        <v xml:space="preserve"> </v>
      </c>
      <c r="NE67" s="175" t="str">
        <f t="shared" si="33"/>
        <v xml:space="preserve"> </v>
      </c>
      <c r="NF67" s="176" t="str">
        <f>IF(NB67=0," ",VLOOKUP(NB67,PROTOKOL!$A:$E,5,FALSE))</f>
        <v xml:space="preserve"> </v>
      </c>
      <c r="NG67" s="212" t="str">
        <f t="shared" si="193"/>
        <v xml:space="preserve"> </v>
      </c>
      <c r="NH67" s="176">
        <f t="shared" si="117"/>
        <v>0</v>
      </c>
      <c r="NI67" s="177" t="str">
        <f t="shared" si="118"/>
        <v xml:space="preserve"> </v>
      </c>
      <c r="NK67" s="173">
        <v>15</v>
      </c>
      <c r="NL67" s="230"/>
      <c r="NM67" s="174" t="str">
        <f>IF(NO67=0," ",VLOOKUP(NO67,PROTOKOL!$A:$F,6,FALSE))</f>
        <v xml:space="preserve"> </v>
      </c>
      <c r="NN67" s="43"/>
      <c r="NO67" s="43"/>
      <c r="NP67" s="43"/>
      <c r="NQ67" s="42" t="str">
        <f>IF(NO67=0," ",(VLOOKUP(NO67,PROTOKOL!$A$1:$E$29,2,FALSE))*NP67)</f>
        <v xml:space="preserve"> </v>
      </c>
      <c r="NR67" s="175" t="str">
        <f t="shared" si="34"/>
        <v xml:space="preserve"> </v>
      </c>
      <c r="NS67" s="212" t="str">
        <f>IF(NO67=0," ",VLOOKUP(NO67,PROTOKOL!$A:$E,5,FALSE))</f>
        <v xml:space="preserve"> </v>
      </c>
      <c r="NT67" s="176"/>
      <c r="NU67" s="177" t="str">
        <f t="shared" si="119"/>
        <v xml:space="preserve"> </v>
      </c>
      <c r="NV67" s="217" t="str">
        <f>IF(NX67=0," ",VLOOKUP(NX67,PROTOKOL!$A:$F,6,FALSE))</f>
        <v xml:space="preserve"> </v>
      </c>
      <c r="NW67" s="43"/>
      <c r="NX67" s="43"/>
      <c r="NY67" s="43"/>
      <c r="NZ67" s="91" t="str">
        <f>IF(NX67=0," ",(VLOOKUP(NX67,PROTOKOL!$A$1:$E$29,2,FALSE))*NY67)</f>
        <v xml:space="preserve"> </v>
      </c>
      <c r="OA67" s="175" t="str">
        <f t="shared" si="35"/>
        <v xml:space="preserve"> </v>
      </c>
      <c r="OB67" s="176" t="str">
        <f>IF(NX67=0," ",VLOOKUP(NX67,PROTOKOL!$A:$E,5,FALSE))</f>
        <v xml:space="preserve"> </v>
      </c>
      <c r="OC67" s="212" t="str">
        <f t="shared" si="194"/>
        <v xml:space="preserve"> </v>
      </c>
      <c r="OD67" s="176">
        <f t="shared" si="120"/>
        <v>0</v>
      </c>
      <c r="OE67" s="177" t="str">
        <f t="shared" si="121"/>
        <v xml:space="preserve"> </v>
      </c>
      <c r="OG67" s="173">
        <v>15</v>
      </c>
      <c r="OH67" s="230"/>
      <c r="OI67" s="174" t="str">
        <f>IF(OK67=0," ",VLOOKUP(OK67,PROTOKOL!$A:$F,6,FALSE))</f>
        <v xml:space="preserve"> </v>
      </c>
      <c r="OJ67" s="43"/>
      <c r="OK67" s="43"/>
      <c r="OL67" s="43"/>
      <c r="OM67" s="42" t="str">
        <f>IF(OK67=0," ",(VLOOKUP(OK67,PROTOKOL!$A$1:$E$29,2,FALSE))*OL67)</f>
        <v xml:space="preserve"> </v>
      </c>
      <c r="ON67" s="175" t="str">
        <f t="shared" si="36"/>
        <v xml:space="preserve"> </v>
      </c>
      <c r="OO67" s="212" t="str">
        <f>IF(OK67=0," ",VLOOKUP(OK67,PROTOKOL!$A:$E,5,FALSE))</f>
        <v xml:space="preserve"> </v>
      </c>
      <c r="OP67" s="176"/>
      <c r="OQ67" s="177" t="str">
        <f t="shared" si="177"/>
        <v xml:space="preserve"> </v>
      </c>
      <c r="OR67" s="217" t="str">
        <f>IF(OT67=0," ",VLOOKUP(OT67,PROTOKOL!$A:$F,6,FALSE))</f>
        <v xml:space="preserve"> </v>
      </c>
      <c r="OS67" s="43"/>
      <c r="OT67" s="43"/>
      <c r="OU67" s="43"/>
      <c r="OV67" s="91" t="str">
        <f>IF(OT67=0," ",(VLOOKUP(OT67,PROTOKOL!$A$1:$E$29,2,FALSE))*OU67)</f>
        <v xml:space="preserve"> </v>
      </c>
      <c r="OW67" s="175" t="str">
        <f t="shared" si="37"/>
        <v xml:space="preserve"> </v>
      </c>
      <c r="OX67" s="176" t="str">
        <f>IF(OT67=0," ",VLOOKUP(OT67,PROTOKOL!$A:$E,5,FALSE))</f>
        <v xml:space="preserve"> </v>
      </c>
      <c r="OY67" s="212" t="str">
        <f t="shared" si="195"/>
        <v xml:space="preserve"> </v>
      </c>
      <c r="OZ67" s="176">
        <f t="shared" si="123"/>
        <v>0</v>
      </c>
      <c r="PA67" s="177" t="str">
        <f t="shared" si="124"/>
        <v xml:space="preserve"> </v>
      </c>
      <c r="PC67" s="173">
        <v>15</v>
      </c>
      <c r="PD67" s="230"/>
      <c r="PE67" s="174" t="str">
        <f>IF(PG67=0," ",VLOOKUP(PG67,PROTOKOL!$A:$F,6,FALSE))</f>
        <v xml:space="preserve"> </v>
      </c>
      <c r="PF67" s="43"/>
      <c r="PG67" s="43"/>
      <c r="PH67" s="43"/>
      <c r="PI67" s="42" t="str">
        <f>IF(PG67=0," ",(VLOOKUP(PG67,PROTOKOL!$A$1:$E$29,2,FALSE))*PH67)</f>
        <v xml:space="preserve"> </v>
      </c>
      <c r="PJ67" s="175" t="str">
        <f t="shared" si="38"/>
        <v xml:space="preserve"> </v>
      </c>
      <c r="PK67" s="212" t="str">
        <f>IF(PG67=0," ",VLOOKUP(PG67,PROTOKOL!$A:$E,5,FALSE))</f>
        <v xml:space="preserve"> </v>
      </c>
      <c r="PL67" s="176"/>
      <c r="PM67" s="177" t="str">
        <f t="shared" si="178"/>
        <v xml:space="preserve"> </v>
      </c>
      <c r="PN67" s="217" t="str">
        <f>IF(PP67=0," ",VLOOKUP(PP67,PROTOKOL!$A:$F,6,FALSE))</f>
        <v xml:space="preserve"> </v>
      </c>
      <c r="PO67" s="43"/>
      <c r="PP67" s="43"/>
      <c r="PQ67" s="43"/>
      <c r="PR67" s="91" t="str">
        <f>IF(PP67=0," ",(VLOOKUP(PP67,PROTOKOL!$A$1:$E$29,2,FALSE))*PQ67)</f>
        <v xml:space="preserve"> </v>
      </c>
      <c r="PS67" s="175" t="str">
        <f t="shared" si="39"/>
        <v xml:space="preserve"> </v>
      </c>
      <c r="PT67" s="176" t="str">
        <f>IF(PP67=0," ",VLOOKUP(PP67,PROTOKOL!$A:$E,5,FALSE))</f>
        <v xml:space="preserve"> </v>
      </c>
      <c r="PU67" s="212" t="str">
        <f t="shared" si="196"/>
        <v xml:space="preserve"> </v>
      </c>
      <c r="PV67" s="176">
        <f t="shared" si="126"/>
        <v>0</v>
      </c>
      <c r="PW67" s="177" t="str">
        <f t="shared" si="127"/>
        <v xml:space="preserve"> </v>
      </c>
      <c r="PY67" s="173">
        <v>15</v>
      </c>
      <c r="PZ67" s="230"/>
      <c r="QA67" s="174" t="str">
        <f>IF(QC67=0," ",VLOOKUP(QC67,PROTOKOL!$A:$F,6,FALSE))</f>
        <v xml:space="preserve"> </v>
      </c>
      <c r="QB67" s="43"/>
      <c r="QC67" s="43"/>
      <c r="QD67" s="43"/>
      <c r="QE67" s="42" t="str">
        <f>IF(QC67=0," ",(VLOOKUP(QC67,PROTOKOL!$A$1:$E$29,2,FALSE))*QD67)</f>
        <v xml:space="preserve"> </v>
      </c>
      <c r="QF67" s="175" t="str">
        <f t="shared" si="40"/>
        <v xml:space="preserve"> </v>
      </c>
      <c r="QG67" s="212" t="str">
        <f>IF(QC67=0," ",VLOOKUP(QC67,PROTOKOL!$A:$E,5,FALSE))</f>
        <v xml:space="preserve"> </v>
      </c>
      <c r="QH67" s="176"/>
      <c r="QI67" s="177" t="str">
        <f t="shared" si="128"/>
        <v xml:space="preserve"> </v>
      </c>
      <c r="QJ67" s="217" t="str">
        <f>IF(QL67=0," ",VLOOKUP(QL67,PROTOKOL!$A:$F,6,FALSE))</f>
        <v xml:space="preserve"> </v>
      </c>
      <c r="QK67" s="43"/>
      <c r="QL67" s="43"/>
      <c r="QM67" s="43"/>
      <c r="QN67" s="91" t="str">
        <f>IF(QL67=0," ",(VLOOKUP(QL67,PROTOKOL!$A$1:$E$29,2,FALSE))*QM67)</f>
        <v xml:space="preserve"> </v>
      </c>
      <c r="QO67" s="175" t="str">
        <f t="shared" si="41"/>
        <v xml:space="preserve"> </v>
      </c>
      <c r="QP67" s="176" t="str">
        <f>IF(QL67=0," ",VLOOKUP(QL67,PROTOKOL!$A:$E,5,FALSE))</f>
        <v xml:space="preserve"> </v>
      </c>
      <c r="QQ67" s="212" t="str">
        <f t="shared" si="197"/>
        <v xml:space="preserve"> </v>
      </c>
      <c r="QR67" s="176">
        <f t="shared" si="130"/>
        <v>0</v>
      </c>
      <c r="QS67" s="177" t="str">
        <f t="shared" si="131"/>
        <v xml:space="preserve"> </v>
      </c>
      <c r="QU67" s="173">
        <v>15</v>
      </c>
      <c r="QV67" s="230"/>
      <c r="QW67" s="174" t="str">
        <f>IF(QY67=0," ",VLOOKUP(QY67,PROTOKOL!$A:$F,6,FALSE))</f>
        <v xml:space="preserve"> </v>
      </c>
      <c r="QX67" s="43"/>
      <c r="QY67" s="43"/>
      <c r="QZ67" s="43"/>
      <c r="RA67" s="42" t="str">
        <f>IF(QY67=0," ",(VLOOKUP(QY67,PROTOKOL!$A$1:$E$29,2,FALSE))*QZ67)</f>
        <v xml:space="preserve"> </v>
      </c>
      <c r="RB67" s="175" t="str">
        <f t="shared" si="42"/>
        <v xml:space="preserve"> </v>
      </c>
      <c r="RC67" s="212" t="str">
        <f>IF(QY67=0," ",VLOOKUP(QY67,PROTOKOL!$A:$E,5,FALSE))</f>
        <v xml:space="preserve"> </v>
      </c>
      <c r="RD67" s="176"/>
      <c r="RE67" s="177" t="str">
        <f t="shared" si="132"/>
        <v xml:space="preserve"> </v>
      </c>
      <c r="RF67" s="217" t="str">
        <f>IF(RH67=0," ",VLOOKUP(RH67,PROTOKOL!$A:$F,6,FALSE))</f>
        <v xml:space="preserve"> </v>
      </c>
      <c r="RG67" s="43"/>
      <c r="RH67" s="43"/>
      <c r="RI67" s="43"/>
      <c r="RJ67" s="91" t="str">
        <f>IF(RH67=0," ",(VLOOKUP(RH67,PROTOKOL!$A$1:$E$29,2,FALSE))*RI67)</f>
        <v xml:space="preserve"> </v>
      </c>
      <c r="RK67" s="175" t="str">
        <f t="shared" si="43"/>
        <v xml:space="preserve"> </v>
      </c>
      <c r="RL67" s="176" t="str">
        <f>IF(RH67=0," ",VLOOKUP(RH67,PROTOKOL!$A:$E,5,FALSE))</f>
        <v xml:space="preserve"> </v>
      </c>
      <c r="RM67" s="212" t="str">
        <f t="shared" si="198"/>
        <v xml:space="preserve"> </v>
      </c>
      <c r="RN67" s="176">
        <f t="shared" si="134"/>
        <v>0</v>
      </c>
      <c r="RO67" s="177" t="str">
        <f t="shared" si="135"/>
        <v xml:space="preserve"> </v>
      </c>
      <c r="RQ67" s="173">
        <v>15</v>
      </c>
      <c r="RR67" s="230"/>
      <c r="RS67" s="174" t="str">
        <f>IF(RU67=0," ",VLOOKUP(RU67,PROTOKOL!$A:$F,6,FALSE))</f>
        <v xml:space="preserve"> </v>
      </c>
      <c r="RT67" s="43"/>
      <c r="RU67" s="43"/>
      <c r="RV67" s="43"/>
      <c r="RW67" s="42" t="str">
        <f>IF(RU67=0," ",(VLOOKUP(RU67,PROTOKOL!$A$1:$E$29,2,FALSE))*RV67)</f>
        <v xml:space="preserve"> </v>
      </c>
      <c r="RX67" s="175" t="str">
        <f t="shared" si="44"/>
        <v xml:space="preserve"> </v>
      </c>
      <c r="RY67" s="212" t="str">
        <f>IF(RU67=0," ",VLOOKUP(RU67,PROTOKOL!$A:$E,5,FALSE))</f>
        <v xml:space="preserve"> </v>
      </c>
      <c r="RZ67" s="176"/>
      <c r="SA67" s="177" t="str">
        <f t="shared" si="179"/>
        <v xml:space="preserve"> </v>
      </c>
      <c r="SB67" s="217" t="str">
        <f>IF(SD67=0," ",VLOOKUP(SD67,PROTOKOL!$A:$F,6,FALSE))</f>
        <v xml:space="preserve"> </v>
      </c>
      <c r="SC67" s="43"/>
      <c r="SD67" s="43"/>
      <c r="SE67" s="43"/>
      <c r="SF67" s="91" t="str">
        <f>IF(SD67=0," ",(VLOOKUP(SD67,PROTOKOL!$A$1:$E$29,2,FALSE))*SE67)</f>
        <v xml:space="preserve"> </v>
      </c>
      <c r="SG67" s="175" t="str">
        <f t="shared" si="45"/>
        <v xml:space="preserve"> </v>
      </c>
      <c r="SH67" s="176" t="str">
        <f>IF(SD67=0," ",VLOOKUP(SD67,PROTOKOL!$A:$E,5,FALSE))</f>
        <v xml:space="preserve"> </v>
      </c>
      <c r="SI67" s="212" t="str">
        <f t="shared" si="199"/>
        <v xml:space="preserve"> </v>
      </c>
      <c r="SJ67" s="176">
        <f t="shared" si="137"/>
        <v>0</v>
      </c>
      <c r="SK67" s="177" t="str">
        <f t="shared" si="138"/>
        <v xml:space="preserve"> </v>
      </c>
      <c r="SM67" s="173">
        <v>15</v>
      </c>
      <c r="SN67" s="230"/>
      <c r="SO67" s="174" t="str">
        <f>IF(SQ67=0," ",VLOOKUP(SQ67,PROTOKOL!$A:$F,6,FALSE))</f>
        <v xml:space="preserve"> </v>
      </c>
      <c r="SP67" s="43"/>
      <c r="SQ67" s="43"/>
      <c r="SR67" s="43"/>
      <c r="SS67" s="42" t="str">
        <f>IF(SQ67=0," ",(VLOOKUP(SQ67,PROTOKOL!$A$1:$E$29,2,FALSE))*SR67)</f>
        <v xml:space="preserve"> </v>
      </c>
      <c r="ST67" s="175" t="str">
        <f t="shared" si="46"/>
        <v xml:space="preserve"> </v>
      </c>
      <c r="SU67" s="212" t="str">
        <f>IF(SQ67=0," ",VLOOKUP(SQ67,PROTOKOL!$A:$E,5,FALSE))</f>
        <v xml:space="preserve"> </v>
      </c>
      <c r="SV67" s="176"/>
      <c r="SW67" s="177" t="str">
        <f t="shared" si="139"/>
        <v xml:space="preserve"> </v>
      </c>
      <c r="SX67" s="217" t="str">
        <f>IF(SZ67=0," ",VLOOKUP(SZ67,PROTOKOL!$A:$F,6,FALSE))</f>
        <v xml:space="preserve"> </v>
      </c>
      <c r="SY67" s="43"/>
      <c r="SZ67" s="43"/>
      <c r="TA67" s="43"/>
      <c r="TB67" s="91" t="str">
        <f>IF(SZ67=0," ",(VLOOKUP(SZ67,PROTOKOL!$A$1:$E$29,2,FALSE))*TA67)</f>
        <v xml:space="preserve"> </v>
      </c>
      <c r="TC67" s="175" t="str">
        <f t="shared" si="47"/>
        <v xml:space="preserve"> </v>
      </c>
      <c r="TD67" s="176" t="str">
        <f>IF(SZ67=0," ",VLOOKUP(SZ67,PROTOKOL!$A:$E,5,FALSE))</f>
        <v xml:space="preserve"> </v>
      </c>
      <c r="TE67" s="212" t="str">
        <f t="shared" si="200"/>
        <v xml:space="preserve"> </v>
      </c>
      <c r="TF67" s="176">
        <f t="shared" si="141"/>
        <v>0</v>
      </c>
      <c r="TG67" s="177" t="str">
        <f t="shared" si="142"/>
        <v xml:space="preserve"> </v>
      </c>
      <c r="TI67" s="173">
        <v>15</v>
      </c>
      <c r="TJ67" s="230"/>
      <c r="TK67" s="174" t="str">
        <f>IF(TM67=0," ",VLOOKUP(TM67,PROTOKOL!$A:$F,6,FALSE))</f>
        <v xml:space="preserve"> </v>
      </c>
      <c r="TL67" s="43"/>
      <c r="TM67" s="43"/>
      <c r="TN67" s="43"/>
      <c r="TO67" s="42" t="str">
        <f>IF(TM67=0," ",(VLOOKUP(TM67,PROTOKOL!$A$1:$E$29,2,FALSE))*TN67)</f>
        <v xml:space="preserve"> </v>
      </c>
      <c r="TP67" s="175" t="str">
        <f t="shared" si="48"/>
        <v xml:space="preserve"> </v>
      </c>
      <c r="TQ67" s="212" t="str">
        <f>IF(TM67=0," ",VLOOKUP(TM67,PROTOKOL!$A:$E,5,FALSE))</f>
        <v xml:space="preserve"> </v>
      </c>
      <c r="TR67" s="176"/>
      <c r="TS67" s="177" t="str">
        <f t="shared" si="143"/>
        <v xml:space="preserve"> </v>
      </c>
      <c r="TT67" s="217" t="str">
        <f>IF(TV67=0," ",VLOOKUP(TV67,PROTOKOL!$A:$F,6,FALSE))</f>
        <v xml:space="preserve"> </v>
      </c>
      <c r="TU67" s="43"/>
      <c r="TV67" s="43"/>
      <c r="TW67" s="43"/>
      <c r="TX67" s="91" t="str">
        <f>IF(TV67=0," ",(VLOOKUP(TV67,PROTOKOL!$A$1:$E$29,2,FALSE))*TW67)</f>
        <v xml:space="preserve"> </v>
      </c>
      <c r="TY67" s="175" t="str">
        <f t="shared" si="49"/>
        <v xml:space="preserve"> </v>
      </c>
      <c r="TZ67" s="176" t="str">
        <f>IF(TV67=0," ",VLOOKUP(TV67,PROTOKOL!$A:$E,5,FALSE))</f>
        <v xml:space="preserve"> </v>
      </c>
      <c r="UA67" s="212" t="str">
        <f t="shared" si="201"/>
        <v xml:space="preserve"> </v>
      </c>
      <c r="UB67" s="176">
        <f t="shared" si="145"/>
        <v>0</v>
      </c>
      <c r="UC67" s="177" t="str">
        <f t="shared" si="146"/>
        <v xml:space="preserve"> </v>
      </c>
      <c r="UE67" s="173">
        <v>15</v>
      </c>
      <c r="UF67" s="230"/>
      <c r="UG67" s="174" t="str">
        <f>IF(UI67=0," ",VLOOKUP(UI67,PROTOKOL!$A:$F,6,FALSE))</f>
        <v xml:space="preserve"> </v>
      </c>
      <c r="UH67" s="43"/>
      <c r="UI67" s="43"/>
      <c r="UJ67" s="43"/>
      <c r="UK67" s="42" t="str">
        <f>IF(UI67=0," ",(VLOOKUP(UI67,PROTOKOL!$A$1:$E$29,2,FALSE))*UJ67)</f>
        <v xml:space="preserve"> </v>
      </c>
      <c r="UL67" s="175" t="str">
        <f t="shared" si="50"/>
        <v xml:space="preserve"> </v>
      </c>
      <c r="UM67" s="212" t="str">
        <f>IF(UI67=0," ",VLOOKUP(UI67,PROTOKOL!$A:$E,5,FALSE))</f>
        <v xml:space="preserve"> </v>
      </c>
      <c r="UN67" s="176"/>
      <c r="UO67" s="177" t="str">
        <f t="shared" si="147"/>
        <v xml:space="preserve"> </v>
      </c>
      <c r="UP67" s="217" t="str">
        <f>IF(UR67=0," ",VLOOKUP(UR67,PROTOKOL!$A:$F,6,FALSE))</f>
        <v xml:space="preserve"> </v>
      </c>
      <c r="UQ67" s="43"/>
      <c r="UR67" s="43"/>
      <c r="US67" s="43"/>
      <c r="UT67" s="91" t="str">
        <f>IF(UR67=0," ",(VLOOKUP(UR67,PROTOKOL!$A$1:$E$29,2,FALSE))*US67)</f>
        <v xml:space="preserve"> </v>
      </c>
      <c r="UU67" s="175" t="str">
        <f t="shared" si="51"/>
        <v xml:space="preserve"> </v>
      </c>
      <c r="UV67" s="176" t="str">
        <f>IF(UR67=0," ",VLOOKUP(UR67,PROTOKOL!$A:$E,5,FALSE))</f>
        <v xml:space="preserve"> </v>
      </c>
      <c r="UW67" s="212" t="str">
        <f t="shared" si="202"/>
        <v xml:space="preserve"> </v>
      </c>
      <c r="UX67" s="176">
        <f t="shared" si="149"/>
        <v>0</v>
      </c>
      <c r="UY67" s="177" t="str">
        <f t="shared" si="150"/>
        <v xml:space="preserve"> </v>
      </c>
      <c r="VA67" s="173">
        <v>15</v>
      </c>
      <c r="VB67" s="230"/>
      <c r="VC67" s="174" t="str">
        <f>IF(VE67=0," ",VLOOKUP(VE67,PROTOKOL!$A:$F,6,FALSE))</f>
        <v xml:space="preserve"> </v>
      </c>
      <c r="VD67" s="43"/>
      <c r="VE67" s="43"/>
      <c r="VF67" s="43"/>
      <c r="VG67" s="42" t="str">
        <f>IF(VE67=0," ",(VLOOKUP(VE67,PROTOKOL!$A$1:$E$29,2,FALSE))*VF67)</f>
        <v xml:space="preserve"> </v>
      </c>
      <c r="VH67" s="175" t="str">
        <f t="shared" si="52"/>
        <v xml:space="preserve"> </v>
      </c>
      <c r="VI67" s="212" t="str">
        <f>IF(VE67=0," ",VLOOKUP(VE67,PROTOKOL!$A:$E,5,FALSE))</f>
        <v xml:space="preserve"> </v>
      </c>
      <c r="VJ67" s="176"/>
      <c r="VK67" s="177" t="str">
        <f t="shared" si="151"/>
        <v xml:space="preserve"> </v>
      </c>
      <c r="VL67" s="217" t="str">
        <f>IF(VN67=0," ",VLOOKUP(VN67,PROTOKOL!$A:$F,6,FALSE))</f>
        <v xml:space="preserve"> </v>
      </c>
      <c r="VM67" s="43"/>
      <c r="VN67" s="43"/>
      <c r="VO67" s="43"/>
      <c r="VP67" s="91" t="str">
        <f>IF(VN67=0," ",(VLOOKUP(VN67,PROTOKOL!$A$1:$E$29,2,FALSE))*VO67)</f>
        <v xml:space="preserve"> </v>
      </c>
      <c r="VQ67" s="175" t="str">
        <f t="shared" si="53"/>
        <v xml:space="preserve"> </v>
      </c>
      <c r="VR67" s="176" t="str">
        <f>IF(VN67=0," ",VLOOKUP(VN67,PROTOKOL!$A:$E,5,FALSE))</f>
        <v xml:space="preserve"> </v>
      </c>
      <c r="VS67" s="212" t="str">
        <f t="shared" si="203"/>
        <v xml:space="preserve"> </v>
      </c>
      <c r="VT67" s="176">
        <f t="shared" si="153"/>
        <v>0</v>
      </c>
      <c r="VU67" s="177" t="str">
        <f t="shared" si="154"/>
        <v xml:space="preserve"> </v>
      </c>
      <c r="VW67" s="173">
        <v>15</v>
      </c>
      <c r="VX67" s="230"/>
      <c r="VY67" s="174" t="str">
        <f>IF(WA67=0," ",VLOOKUP(WA67,PROTOKOL!$A:$F,6,FALSE))</f>
        <v xml:space="preserve"> </v>
      </c>
      <c r="VZ67" s="43"/>
      <c r="WA67" s="43"/>
      <c r="WB67" s="43"/>
      <c r="WC67" s="42" t="str">
        <f>IF(WA67=0," ",(VLOOKUP(WA67,PROTOKOL!$A$1:$E$29,2,FALSE))*WB67)</f>
        <v xml:space="preserve"> </v>
      </c>
      <c r="WD67" s="175" t="str">
        <f t="shared" si="54"/>
        <v xml:space="preserve"> </v>
      </c>
      <c r="WE67" s="212" t="str">
        <f>IF(WA67=0," ",VLOOKUP(WA67,PROTOKOL!$A:$E,5,FALSE))</f>
        <v xml:space="preserve"> </v>
      </c>
      <c r="WF67" s="176"/>
      <c r="WG67" s="177" t="str">
        <f t="shared" si="155"/>
        <v xml:space="preserve"> </v>
      </c>
      <c r="WH67" s="217" t="str">
        <f>IF(WJ67=0," ",VLOOKUP(WJ67,PROTOKOL!$A:$F,6,FALSE))</f>
        <v xml:space="preserve"> </v>
      </c>
      <c r="WI67" s="43"/>
      <c r="WJ67" s="43"/>
      <c r="WK67" s="43"/>
      <c r="WL67" s="91" t="str">
        <f>IF(WJ67=0," ",(VLOOKUP(WJ67,PROTOKOL!$A$1:$E$29,2,FALSE))*WK67)</f>
        <v xml:space="preserve"> </v>
      </c>
      <c r="WM67" s="175" t="str">
        <f t="shared" si="55"/>
        <v xml:space="preserve"> </v>
      </c>
      <c r="WN67" s="176" t="str">
        <f>IF(WJ67=0," ",VLOOKUP(WJ67,PROTOKOL!$A:$E,5,FALSE))</f>
        <v xml:space="preserve"> </v>
      </c>
      <c r="WO67" s="212" t="str">
        <f t="shared" si="204"/>
        <v xml:space="preserve"> </v>
      </c>
      <c r="WP67" s="176">
        <f t="shared" si="157"/>
        <v>0</v>
      </c>
      <c r="WQ67" s="177" t="str">
        <f t="shared" si="158"/>
        <v xml:space="preserve"> </v>
      </c>
      <c r="WS67" s="173">
        <v>15</v>
      </c>
      <c r="WT67" s="230"/>
      <c r="WU67" s="174" t="str">
        <f>IF(WW67=0," ",VLOOKUP(WW67,PROTOKOL!$A:$F,6,FALSE))</f>
        <v xml:space="preserve"> </v>
      </c>
      <c r="WV67" s="43"/>
      <c r="WW67" s="43"/>
      <c r="WX67" s="43"/>
      <c r="WY67" s="42" t="str">
        <f>IF(WW67=0," ",(VLOOKUP(WW67,PROTOKOL!$A$1:$E$29,2,FALSE))*WX67)</f>
        <v xml:space="preserve"> </v>
      </c>
      <c r="WZ67" s="175" t="str">
        <f t="shared" si="56"/>
        <v xml:space="preserve"> </v>
      </c>
      <c r="XA67" s="212" t="str">
        <f>IF(WW67=0," ",VLOOKUP(WW67,PROTOKOL!$A:$E,5,FALSE))</f>
        <v xml:space="preserve"> </v>
      </c>
      <c r="XB67" s="176"/>
      <c r="XC67" s="177" t="str">
        <f t="shared" si="159"/>
        <v xml:space="preserve"> </v>
      </c>
      <c r="XD67" s="217" t="str">
        <f>IF(XF67=0," ",VLOOKUP(XF67,PROTOKOL!$A:$F,6,FALSE))</f>
        <v xml:space="preserve"> </v>
      </c>
      <c r="XE67" s="43"/>
      <c r="XF67" s="43"/>
      <c r="XG67" s="43"/>
      <c r="XH67" s="91" t="str">
        <f>IF(XF67=0," ",(VLOOKUP(XF67,PROTOKOL!$A$1:$E$29,2,FALSE))*XG67)</f>
        <v xml:space="preserve"> </v>
      </c>
      <c r="XI67" s="175" t="str">
        <f t="shared" si="57"/>
        <v xml:space="preserve"> </v>
      </c>
      <c r="XJ67" s="176" t="str">
        <f>IF(XF67=0," ",VLOOKUP(XF67,PROTOKOL!$A:$E,5,FALSE))</f>
        <v xml:space="preserve"> </v>
      </c>
      <c r="XK67" s="212" t="str">
        <f t="shared" si="205"/>
        <v xml:space="preserve"> </v>
      </c>
      <c r="XL67" s="176">
        <f t="shared" si="161"/>
        <v>0</v>
      </c>
      <c r="XM67" s="177" t="str">
        <f t="shared" si="162"/>
        <v xml:space="preserve"> </v>
      </c>
      <c r="XO67" s="173">
        <v>15</v>
      </c>
      <c r="XP67" s="230"/>
      <c r="XQ67" s="174" t="str">
        <f>IF(XS67=0," ",VLOOKUP(XS67,PROTOKOL!$A:$F,6,FALSE))</f>
        <v xml:space="preserve"> </v>
      </c>
      <c r="XR67" s="43"/>
      <c r="XS67" s="43"/>
      <c r="XT67" s="43"/>
      <c r="XU67" s="42" t="str">
        <f>IF(XS67=0," ",(VLOOKUP(XS67,PROTOKOL!$A$1:$E$29,2,FALSE))*XT67)</f>
        <v xml:space="preserve"> </v>
      </c>
      <c r="XV67" s="175" t="str">
        <f t="shared" si="58"/>
        <v xml:space="preserve"> </v>
      </c>
      <c r="XW67" s="212" t="str">
        <f>IF(XS67=0," ",VLOOKUP(XS67,PROTOKOL!$A:$E,5,FALSE))</f>
        <v xml:space="preserve"> </v>
      </c>
      <c r="XX67" s="176"/>
      <c r="XY67" s="177" t="str">
        <f t="shared" si="163"/>
        <v xml:space="preserve"> </v>
      </c>
      <c r="XZ67" s="217" t="str">
        <f>IF(YB67=0," ",VLOOKUP(YB67,PROTOKOL!$A:$F,6,FALSE))</f>
        <v xml:space="preserve"> </v>
      </c>
      <c r="YA67" s="43"/>
      <c r="YB67" s="43"/>
      <c r="YC67" s="43"/>
      <c r="YD67" s="91" t="str">
        <f>IF(YB67=0," ",(VLOOKUP(YB67,PROTOKOL!$A$1:$E$29,2,FALSE))*YC67)</f>
        <v xml:space="preserve"> </v>
      </c>
      <c r="YE67" s="175" t="str">
        <f t="shared" si="59"/>
        <v xml:space="preserve"> </v>
      </c>
      <c r="YF67" s="176" t="str">
        <f>IF(YB67=0," ",VLOOKUP(YB67,PROTOKOL!$A:$E,5,FALSE))</f>
        <v xml:space="preserve"> </v>
      </c>
      <c r="YG67" s="212" t="str">
        <f t="shared" si="206"/>
        <v xml:space="preserve"> </v>
      </c>
      <c r="YH67" s="176">
        <f t="shared" si="165"/>
        <v>0</v>
      </c>
      <c r="YI67" s="177" t="str">
        <f t="shared" si="166"/>
        <v xml:space="preserve"> </v>
      </c>
    </row>
    <row r="68" spans="1:659" ht="13.8">
      <c r="A68" s="173">
        <v>16</v>
      </c>
      <c r="B68" s="231">
        <v>16</v>
      </c>
      <c r="C68" s="174" t="str">
        <f>IF(E68=0," ",VLOOKUP(E68,PROTOKOL!$A:$F,6,FALSE))</f>
        <v xml:space="preserve"> </v>
      </c>
      <c r="D68" s="43"/>
      <c r="E68" s="43"/>
      <c r="F68" s="43"/>
      <c r="G68" s="42" t="str">
        <f>IF(E68=0," ",(VLOOKUP(E68,PROTOKOL!$A$1:$E$29,2,FALSE))*F68)</f>
        <v xml:space="preserve"> </v>
      </c>
      <c r="H68" s="175" t="str">
        <f t="shared" si="0"/>
        <v xml:space="preserve"> </v>
      </c>
      <c r="I68" s="212" t="str">
        <f>IF(E68=0," ",VLOOKUP(E68,PROTOKOL!$A:$E,5,FALSE))</f>
        <v xml:space="preserve"> </v>
      </c>
      <c r="J68" s="176"/>
      <c r="K68" s="177" t="str">
        <f t="shared" si="60"/>
        <v xml:space="preserve"> </v>
      </c>
      <c r="L68" s="217" t="str">
        <f>IF(N68=0," ",VLOOKUP(N68,PROTOKOL!$A:$F,6,FALSE))</f>
        <v xml:space="preserve"> </v>
      </c>
      <c r="M68" s="43"/>
      <c r="N68" s="43"/>
      <c r="O68" s="43"/>
      <c r="P68" s="91" t="str">
        <f>IF(N68=0," ",(VLOOKUP(N68,PROTOKOL!$A$1:$E$29,2,FALSE))*O68)</f>
        <v xml:space="preserve"> </v>
      </c>
      <c r="Q68" s="175" t="str">
        <f t="shared" si="1"/>
        <v xml:space="preserve"> </v>
      </c>
      <c r="R68" s="176" t="str">
        <f>IF(N68=0," ",VLOOKUP(N68,PROTOKOL!$A:$E,5,FALSE))</f>
        <v xml:space="preserve"> </v>
      </c>
      <c r="S68" s="212" t="str">
        <f t="shared" si="61"/>
        <v xml:space="preserve"> </v>
      </c>
      <c r="T68" s="176">
        <f t="shared" si="62"/>
        <v>0</v>
      </c>
      <c r="U68" s="177" t="str">
        <f t="shared" si="63"/>
        <v xml:space="preserve"> </v>
      </c>
      <c r="W68" s="173">
        <v>16</v>
      </c>
      <c r="X68" s="231">
        <v>16</v>
      </c>
      <c r="Y68" s="174" t="str">
        <f>IF(AA68=0," ",VLOOKUP(AA68,PROTOKOL!$A:$F,6,FALSE))</f>
        <v xml:space="preserve"> </v>
      </c>
      <c r="Z68" s="43"/>
      <c r="AA68" s="43"/>
      <c r="AB68" s="43"/>
      <c r="AC68" s="42" t="str">
        <f>IF(AA68=0," ",(VLOOKUP(AA68,PROTOKOL!$A$1:$E$29,2,FALSE))*AB68)</f>
        <v xml:space="preserve"> </v>
      </c>
      <c r="AD68" s="175" t="str">
        <f t="shared" si="2"/>
        <v xml:space="preserve"> </v>
      </c>
      <c r="AE68" s="212" t="str">
        <f>IF(AA68=0," ",VLOOKUP(AA68,PROTOKOL!$A:$E,5,FALSE))</f>
        <v xml:space="preserve"> </v>
      </c>
      <c r="AF68" s="176"/>
      <c r="AG68" s="177" t="str">
        <f t="shared" si="167"/>
        <v xml:space="preserve"> </v>
      </c>
      <c r="AH68" s="217" t="str">
        <f>IF(AJ68=0," ",VLOOKUP(AJ68,PROTOKOL!$A:$F,6,FALSE))</f>
        <v xml:space="preserve"> </v>
      </c>
      <c r="AI68" s="43"/>
      <c r="AJ68" s="43"/>
      <c r="AK68" s="43"/>
      <c r="AL68" s="91" t="str">
        <f>IF(AJ68=0," ",(VLOOKUP(AJ68,PROTOKOL!$A$1:$E$29,2,FALSE))*AK68)</f>
        <v xml:space="preserve"> </v>
      </c>
      <c r="AM68" s="175" t="str">
        <f t="shared" si="3"/>
        <v xml:space="preserve"> </v>
      </c>
      <c r="AN68" s="176" t="str">
        <f>IF(AJ68=0," ",VLOOKUP(AJ68,PROTOKOL!$A:$E,5,FALSE))</f>
        <v xml:space="preserve"> </v>
      </c>
      <c r="AO68" s="212" t="str">
        <f t="shared" si="180"/>
        <v xml:space="preserve"> </v>
      </c>
      <c r="AP68" s="176">
        <f t="shared" si="65"/>
        <v>0</v>
      </c>
      <c r="AQ68" s="177" t="str">
        <f t="shared" si="66"/>
        <v xml:space="preserve"> </v>
      </c>
      <c r="AS68" s="173">
        <v>16</v>
      </c>
      <c r="AT68" s="231">
        <v>16</v>
      </c>
      <c r="AU68" s="174" t="str">
        <f>IF(AW68=0," ",VLOOKUP(AW68,PROTOKOL!$A:$F,6,FALSE))</f>
        <v xml:space="preserve"> </v>
      </c>
      <c r="AV68" s="43"/>
      <c r="AW68" s="43"/>
      <c r="AX68" s="43"/>
      <c r="AY68" s="42" t="str">
        <f>IF(AW68=0," ",(VLOOKUP(AW68,PROTOKOL!$A$1:$E$29,2,FALSE))*AX68)</f>
        <v xml:space="preserve"> </v>
      </c>
      <c r="AZ68" s="175" t="str">
        <f t="shared" si="4"/>
        <v xml:space="preserve"> </v>
      </c>
      <c r="BA68" s="212" t="str">
        <f>IF(AW68=0," ",VLOOKUP(AW68,PROTOKOL!$A:$E,5,FALSE))</f>
        <v xml:space="preserve"> </v>
      </c>
      <c r="BB68" s="176"/>
      <c r="BC68" s="177" t="str">
        <f t="shared" si="168"/>
        <v xml:space="preserve"> </v>
      </c>
      <c r="BD68" s="217" t="str">
        <f>IF(BF68=0," ",VLOOKUP(BF68,PROTOKOL!$A:$F,6,FALSE))</f>
        <v xml:space="preserve"> </v>
      </c>
      <c r="BE68" s="43"/>
      <c r="BF68" s="43"/>
      <c r="BG68" s="43"/>
      <c r="BH68" s="91" t="str">
        <f>IF(BF68=0," ",(VLOOKUP(BF68,PROTOKOL!$A$1:$E$29,2,FALSE))*BG68)</f>
        <v xml:space="preserve"> </v>
      </c>
      <c r="BI68" s="175" t="str">
        <f t="shared" si="5"/>
        <v xml:space="preserve"> </v>
      </c>
      <c r="BJ68" s="176" t="str">
        <f>IF(BF68=0," ",VLOOKUP(BF68,PROTOKOL!$A:$E,5,FALSE))</f>
        <v xml:space="preserve"> </v>
      </c>
      <c r="BK68" s="212" t="str">
        <f t="shared" si="181"/>
        <v xml:space="preserve"> </v>
      </c>
      <c r="BL68" s="176">
        <f t="shared" si="67"/>
        <v>0</v>
      </c>
      <c r="BM68" s="177" t="str">
        <f t="shared" si="68"/>
        <v xml:space="preserve"> </v>
      </c>
      <c r="BO68" s="173">
        <v>16</v>
      </c>
      <c r="BP68" s="231">
        <v>16</v>
      </c>
      <c r="BQ68" s="174" t="str">
        <f>IF(BS68=0," ",VLOOKUP(BS68,PROTOKOL!$A:$F,6,FALSE))</f>
        <v xml:space="preserve"> </v>
      </c>
      <c r="BR68" s="43"/>
      <c r="BS68" s="43"/>
      <c r="BT68" s="43"/>
      <c r="BU68" s="42" t="str">
        <f>IF(BS68=0," ",(VLOOKUP(BS68,PROTOKOL!$A$1:$E$29,2,FALSE))*BT68)</f>
        <v xml:space="preserve"> </v>
      </c>
      <c r="BV68" s="175" t="str">
        <f t="shared" si="6"/>
        <v xml:space="preserve"> </v>
      </c>
      <c r="BW68" s="212" t="str">
        <f>IF(BS68=0," ",VLOOKUP(BS68,PROTOKOL!$A:$E,5,FALSE))</f>
        <v xml:space="preserve"> </v>
      </c>
      <c r="BX68" s="176"/>
      <c r="BY68" s="177" t="str">
        <f t="shared" si="170"/>
        <v xml:space="preserve"> </v>
      </c>
      <c r="BZ68" s="217" t="str">
        <f>IF(CB68=0," ",VLOOKUP(CB68,PROTOKOL!$A:$F,6,FALSE))</f>
        <v xml:space="preserve"> </v>
      </c>
      <c r="CA68" s="43"/>
      <c r="CB68" s="43"/>
      <c r="CC68" s="43"/>
      <c r="CD68" s="91" t="str">
        <f>IF(CB68=0," ",(VLOOKUP(CB68,PROTOKOL!$A$1:$E$29,2,FALSE))*CC68)</f>
        <v xml:space="preserve"> </v>
      </c>
      <c r="CE68" s="175" t="str">
        <f t="shared" si="7"/>
        <v xml:space="preserve"> </v>
      </c>
      <c r="CF68" s="176" t="str">
        <f>IF(CB68=0," ",VLOOKUP(CB68,PROTOKOL!$A:$E,5,FALSE))</f>
        <v xml:space="preserve"> </v>
      </c>
      <c r="CG68" s="212" t="str">
        <f t="shared" si="207"/>
        <v xml:space="preserve"> </v>
      </c>
      <c r="CH68" s="176">
        <f t="shared" si="70"/>
        <v>0</v>
      </c>
      <c r="CI68" s="177" t="str">
        <f t="shared" si="71"/>
        <v xml:space="preserve"> </v>
      </c>
      <c r="CK68" s="173">
        <v>16</v>
      </c>
      <c r="CL68" s="231">
        <v>16</v>
      </c>
      <c r="CM68" s="174" t="str">
        <f>IF(CO68=0," ",VLOOKUP(CO68,PROTOKOL!$A:$F,6,FALSE))</f>
        <v xml:space="preserve"> </v>
      </c>
      <c r="CN68" s="43"/>
      <c r="CO68" s="43"/>
      <c r="CP68" s="43"/>
      <c r="CQ68" s="42" t="str">
        <f>IF(CO68=0," ",(VLOOKUP(CO68,PROTOKOL!$A$1:$E$29,2,FALSE))*CP68)</f>
        <v xml:space="preserve"> </v>
      </c>
      <c r="CR68" s="175" t="str">
        <f t="shared" si="8"/>
        <v xml:space="preserve"> </v>
      </c>
      <c r="CS68" s="212" t="str">
        <f>IF(CO68=0," ",VLOOKUP(CO68,PROTOKOL!$A:$E,5,FALSE))</f>
        <v xml:space="preserve"> </v>
      </c>
      <c r="CT68" s="176"/>
      <c r="CU68" s="177" t="str">
        <f t="shared" si="171"/>
        <v xml:space="preserve"> </v>
      </c>
      <c r="CV68" s="217" t="str">
        <f>IF(CX68=0," ",VLOOKUP(CX68,PROTOKOL!$A:$F,6,FALSE))</f>
        <v xml:space="preserve"> </v>
      </c>
      <c r="CW68" s="43"/>
      <c r="CX68" s="43"/>
      <c r="CY68" s="43"/>
      <c r="CZ68" s="91" t="str">
        <f>IF(CX68=0," ",(VLOOKUP(CX68,PROTOKOL!$A$1:$E$29,2,FALSE))*CY68)</f>
        <v xml:space="preserve"> </v>
      </c>
      <c r="DA68" s="175" t="str">
        <f t="shared" si="9"/>
        <v xml:space="preserve"> </v>
      </c>
      <c r="DB68" s="176" t="str">
        <f>IF(CX68=0," ",VLOOKUP(CX68,PROTOKOL!$A:$E,5,FALSE))</f>
        <v xml:space="preserve"> </v>
      </c>
      <c r="DC68" s="212" t="str">
        <f t="shared" si="182"/>
        <v xml:space="preserve"> </v>
      </c>
      <c r="DD68" s="176">
        <f t="shared" si="73"/>
        <v>0</v>
      </c>
      <c r="DE68" s="177" t="str">
        <f t="shared" si="74"/>
        <v xml:space="preserve"> </v>
      </c>
      <c r="DG68" s="173">
        <v>16</v>
      </c>
      <c r="DH68" s="231">
        <v>16</v>
      </c>
      <c r="DI68" s="174" t="str">
        <f>IF(DK68=0," ",VLOOKUP(DK68,PROTOKOL!$A:$F,6,FALSE))</f>
        <v xml:space="preserve"> </v>
      </c>
      <c r="DJ68" s="43"/>
      <c r="DK68" s="43"/>
      <c r="DL68" s="43"/>
      <c r="DM68" s="42" t="str">
        <f>IF(DK68=0," ",(VLOOKUP(DK68,PROTOKOL!$A$1:$E$29,2,FALSE))*DL68)</f>
        <v xml:space="preserve"> </v>
      </c>
      <c r="DN68" s="175" t="str">
        <f t="shared" si="10"/>
        <v xml:space="preserve"> </v>
      </c>
      <c r="DO68" s="212" t="str">
        <f>IF(DK68=0," ",VLOOKUP(DK68,PROTOKOL!$A:$E,5,FALSE))</f>
        <v xml:space="preserve"> </v>
      </c>
      <c r="DP68" s="176"/>
      <c r="DQ68" s="177" t="str">
        <f t="shared" si="75"/>
        <v xml:space="preserve"> </v>
      </c>
      <c r="DR68" s="217" t="str">
        <f>IF(DT68=0," ",VLOOKUP(DT68,PROTOKOL!$A:$F,6,FALSE))</f>
        <v xml:space="preserve"> </v>
      </c>
      <c r="DS68" s="43"/>
      <c r="DT68" s="43"/>
      <c r="DU68" s="43"/>
      <c r="DV68" s="91" t="str">
        <f>IF(DT68=0," ",(VLOOKUP(DT68,PROTOKOL!$A$1:$E$29,2,FALSE))*DU68)</f>
        <v xml:space="preserve"> </v>
      </c>
      <c r="DW68" s="175" t="str">
        <f t="shared" si="11"/>
        <v xml:space="preserve"> </v>
      </c>
      <c r="DX68" s="176" t="str">
        <f>IF(DT68=0," ",VLOOKUP(DT68,PROTOKOL!$A:$E,5,FALSE))</f>
        <v xml:space="preserve"> </v>
      </c>
      <c r="DY68" s="212" t="str">
        <f t="shared" si="183"/>
        <v xml:space="preserve"> </v>
      </c>
      <c r="DZ68" s="176">
        <f t="shared" si="77"/>
        <v>0</v>
      </c>
      <c r="EA68" s="177" t="str">
        <f t="shared" si="78"/>
        <v xml:space="preserve"> </v>
      </c>
      <c r="EC68" s="173">
        <v>16</v>
      </c>
      <c r="ED68" s="231">
        <v>16</v>
      </c>
      <c r="EE68" s="174" t="str">
        <f>IF(EG68=0," ",VLOOKUP(EG68,PROTOKOL!$A:$F,6,FALSE))</f>
        <v xml:space="preserve"> </v>
      </c>
      <c r="EF68" s="43"/>
      <c r="EG68" s="43"/>
      <c r="EH68" s="43"/>
      <c r="EI68" s="42" t="str">
        <f>IF(EG68=0," ",(VLOOKUP(EG68,PROTOKOL!$A$1:$E$29,2,FALSE))*EH68)</f>
        <v xml:space="preserve"> </v>
      </c>
      <c r="EJ68" s="175" t="str">
        <f t="shared" si="12"/>
        <v xml:space="preserve"> </v>
      </c>
      <c r="EK68" s="212" t="str">
        <f>IF(EG68=0," ",VLOOKUP(EG68,PROTOKOL!$A:$E,5,FALSE))</f>
        <v xml:space="preserve"> </v>
      </c>
      <c r="EL68" s="176"/>
      <c r="EM68" s="177" t="str">
        <f t="shared" si="79"/>
        <v xml:space="preserve"> </v>
      </c>
      <c r="EN68" s="217" t="str">
        <f>IF(EP68=0," ",VLOOKUP(EP68,PROTOKOL!$A:$F,6,FALSE))</f>
        <v xml:space="preserve"> </v>
      </c>
      <c r="EO68" s="43"/>
      <c r="EP68" s="43"/>
      <c r="EQ68" s="43"/>
      <c r="ER68" s="91" t="str">
        <f>IF(EP68=0," ",(VLOOKUP(EP68,PROTOKOL!$A$1:$E$29,2,FALSE))*EQ68)</f>
        <v xml:space="preserve"> </v>
      </c>
      <c r="ES68" s="175" t="str">
        <f t="shared" si="13"/>
        <v xml:space="preserve"> </v>
      </c>
      <c r="ET68" s="176" t="str">
        <f>IF(EP68=0," ",VLOOKUP(EP68,PROTOKOL!$A:$E,5,FALSE))</f>
        <v xml:space="preserve"> </v>
      </c>
      <c r="EU68" s="212" t="str">
        <f t="shared" si="184"/>
        <v xml:space="preserve"> </v>
      </c>
      <c r="EV68" s="176">
        <f t="shared" si="81"/>
        <v>0</v>
      </c>
      <c r="EW68" s="177" t="str">
        <f t="shared" si="82"/>
        <v xml:space="preserve"> </v>
      </c>
      <c r="EY68" s="173">
        <v>16</v>
      </c>
      <c r="EZ68" s="231">
        <v>16</v>
      </c>
      <c r="FA68" s="174" t="str">
        <f>IF(FC68=0," ",VLOOKUP(FC68,PROTOKOL!$A:$F,6,FALSE))</f>
        <v xml:space="preserve"> </v>
      </c>
      <c r="FB68" s="43"/>
      <c r="FC68" s="43"/>
      <c r="FD68" s="43"/>
      <c r="FE68" s="42" t="str">
        <f>IF(FC68=0," ",(VLOOKUP(FC68,PROTOKOL!$A$1:$E$29,2,FALSE))*FD68)</f>
        <v xml:space="preserve"> </v>
      </c>
      <c r="FF68" s="175" t="str">
        <f t="shared" si="14"/>
        <v xml:space="preserve"> </v>
      </c>
      <c r="FG68" s="212" t="str">
        <f>IF(FC68=0," ",VLOOKUP(FC68,PROTOKOL!$A:$E,5,FALSE))</f>
        <v xml:space="preserve"> </v>
      </c>
      <c r="FH68" s="176"/>
      <c r="FI68" s="177" t="str">
        <f t="shared" si="83"/>
        <v xml:space="preserve"> </v>
      </c>
      <c r="FJ68" s="217" t="str">
        <f>IF(FL68=0," ",VLOOKUP(FL68,PROTOKOL!$A:$F,6,FALSE))</f>
        <v xml:space="preserve"> </v>
      </c>
      <c r="FK68" s="43"/>
      <c r="FL68" s="43"/>
      <c r="FM68" s="43"/>
      <c r="FN68" s="91" t="str">
        <f>IF(FL68=0," ",(VLOOKUP(FL68,PROTOKOL!$A$1:$E$29,2,FALSE))*FM68)</f>
        <v xml:space="preserve"> </v>
      </c>
      <c r="FO68" s="175" t="str">
        <f t="shared" si="15"/>
        <v xml:space="preserve"> </v>
      </c>
      <c r="FP68" s="176" t="str">
        <f>IF(FL68=0," ",VLOOKUP(FL68,PROTOKOL!$A:$E,5,FALSE))</f>
        <v xml:space="preserve"> </v>
      </c>
      <c r="FQ68" s="212" t="str">
        <f t="shared" si="185"/>
        <v xml:space="preserve"> </v>
      </c>
      <c r="FR68" s="176">
        <f t="shared" si="85"/>
        <v>0</v>
      </c>
      <c r="FS68" s="177" t="str">
        <f t="shared" si="86"/>
        <v xml:space="preserve"> </v>
      </c>
      <c r="FU68" s="173">
        <v>16</v>
      </c>
      <c r="FV68" s="231">
        <v>16</v>
      </c>
      <c r="FW68" s="174" t="str">
        <f>IF(FY68=0," ",VLOOKUP(FY68,PROTOKOL!$A:$F,6,FALSE))</f>
        <v xml:space="preserve"> </v>
      </c>
      <c r="FX68" s="43"/>
      <c r="FY68" s="43"/>
      <c r="FZ68" s="43"/>
      <c r="GA68" s="42" t="str">
        <f>IF(FY68=0," ",(VLOOKUP(FY68,PROTOKOL!$A$1:$E$29,2,FALSE))*FZ68)</f>
        <v xml:space="preserve"> </v>
      </c>
      <c r="GB68" s="175" t="str">
        <f t="shared" si="16"/>
        <v xml:space="preserve"> </v>
      </c>
      <c r="GC68" s="212" t="str">
        <f>IF(FY68=0," ",VLOOKUP(FY68,PROTOKOL!$A:$E,5,FALSE))</f>
        <v xml:space="preserve"> </v>
      </c>
      <c r="GD68" s="176"/>
      <c r="GE68" s="177" t="str">
        <f t="shared" si="87"/>
        <v xml:space="preserve"> </v>
      </c>
      <c r="GF68" s="217" t="str">
        <f>IF(GH68=0," ",VLOOKUP(GH68,PROTOKOL!$A:$F,6,FALSE))</f>
        <v xml:space="preserve"> </v>
      </c>
      <c r="GG68" s="43"/>
      <c r="GH68" s="43"/>
      <c r="GI68" s="43"/>
      <c r="GJ68" s="91" t="str">
        <f>IF(GH68=0," ",(VLOOKUP(GH68,PROTOKOL!$A$1:$E$29,2,FALSE))*GI68)</f>
        <v xml:space="preserve"> </v>
      </c>
      <c r="GK68" s="175" t="str">
        <f t="shared" si="17"/>
        <v xml:space="preserve"> </v>
      </c>
      <c r="GL68" s="176" t="str">
        <f>IF(GH68=0," ",VLOOKUP(GH68,PROTOKOL!$A:$E,5,FALSE))</f>
        <v xml:space="preserve"> </v>
      </c>
      <c r="GM68" s="212" t="str">
        <f t="shared" si="186"/>
        <v xml:space="preserve"> </v>
      </c>
      <c r="GN68" s="176">
        <f t="shared" si="89"/>
        <v>0</v>
      </c>
      <c r="GO68" s="177" t="str">
        <f t="shared" si="90"/>
        <v xml:space="preserve"> </v>
      </c>
      <c r="GQ68" s="173">
        <v>16</v>
      </c>
      <c r="GR68" s="231">
        <v>16</v>
      </c>
      <c r="GS68" s="174" t="str">
        <f>IF(GU68=0," ",VLOOKUP(GU68,PROTOKOL!$A:$F,6,FALSE))</f>
        <v xml:space="preserve"> </v>
      </c>
      <c r="GT68" s="43"/>
      <c r="GU68" s="43"/>
      <c r="GV68" s="43"/>
      <c r="GW68" s="42" t="str">
        <f>IF(GU68=0," ",(VLOOKUP(GU68,PROTOKOL!$A$1:$E$29,2,FALSE))*GV68)</f>
        <v xml:space="preserve"> </v>
      </c>
      <c r="GX68" s="175" t="str">
        <f t="shared" si="18"/>
        <v xml:space="preserve"> </v>
      </c>
      <c r="GY68" s="212" t="str">
        <f>IF(GU68=0," ",VLOOKUP(GU68,PROTOKOL!$A:$E,5,FALSE))</f>
        <v xml:space="preserve"> </v>
      </c>
      <c r="GZ68" s="176"/>
      <c r="HA68" s="177" t="str">
        <f t="shared" si="91"/>
        <v xml:space="preserve"> </v>
      </c>
      <c r="HB68" s="217" t="str">
        <f>IF(HD68=0," ",VLOOKUP(HD68,PROTOKOL!$A:$F,6,FALSE))</f>
        <v xml:space="preserve"> </v>
      </c>
      <c r="HC68" s="43"/>
      <c r="HD68" s="43"/>
      <c r="HE68" s="43"/>
      <c r="HF68" s="91" t="str">
        <f>IF(HD68=0," ",(VLOOKUP(HD68,PROTOKOL!$A$1:$E$29,2,FALSE))*HE68)</f>
        <v xml:space="preserve"> </v>
      </c>
      <c r="HG68" s="175" t="str">
        <f t="shared" si="19"/>
        <v xml:space="preserve"> </v>
      </c>
      <c r="HH68" s="176" t="str">
        <f>IF(HD68=0," ",VLOOKUP(HD68,PROTOKOL!$A:$E,5,FALSE))</f>
        <v xml:space="preserve"> </v>
      </c>
      <c r="HI68" s="212" t="str">
        <f t="shared" si="187"/>
        <v xml:space="preserve"> </v>
      </c>
      <c r="HJ68" s="176">
        <f t="shared" si="92"/>
        <v>0</v>
      </c>
      <c r="HK68" s="177" t="str">
        <f t="shared" si="93"/>
        <v xml:space="preserve"> </v>
      </c>
      <c r="HM68" s="173">
        <v>16</v>
      </c>
      <c r="HN68" s="231">
        <v>16</v>
      </c>
      <c r="HO68" s="174" t="str">
        <f>IF(HQ68=0," ",VLOOKUP(HQ68,PROTOKOL!$A:$F,6,FALSE))</f>
        <v xml:space="preserve"> </v>
      </c>
      <c r="HP68" s="43"/>
      <c r="HQ68" s="43"/>
      <c r="HR68" s="43"/>
      <c r="HS68" s="42" t="str">
        <f>IF(HQ68=0," ",(VLOOKUP(HQ68,PROTOKOL!$A$1:$E$29,2,FALSE))*HR68)</f>
        <v xml:space="preserve"> </v>
      </c>
      <c r="HT68" s="175" t="str">
        <f t="shared" si="20"/>
        <v xml:space="preserve"> </v>
      </c>
      <c r="HU68" s="212" t="str">
        <f>IF(HQ68=0," ",VLOOKUP(HQ68,PROTOKOL!$A:$E,5,FALSE))</f>
        <v xml:space="preserve"> </v>
      </c>
      <c r="HV68" s="176"/>
      <c r="HW68" s="177" t="str">
        <f t="shared" si="94"/>
        <v xml:space="preserve"> </v>
      </c>
      <c r="HX68" s="217" t="str">
        <f>IF(HZ68=0," ",VLOOKUP(HZ68,PROTOKOL!$A:$F,6,FALSE))</f>
        <v xml:space="preserve"> </v>
      </c>
      <c r="HY68" s="43"/>
      <c r="HZ68" s="43"/>
      <c r="IA68" s="43"/>
      <c r="IB68" s="91" t="str">
        <f>IF(HZ68=0," ",(VLOOKUP(HZ68,PROTOKOL!$A$1:$E$29,2,FALSE))*IA68)</f>
        <v xml:space="preserve"> </v>
      </c>
      <c r="IC68" s="175" t="str">
        <f t="shared" si="21"/>
        <v xml:space="preserve"> </v>
      </c>
      <c r="ID68" s="176" t="str">
        <f>IF(HZ68=0," ",VLOOKUP(HZ68,PROTOKOL!$A:$E,5,FALSE))</f>
        <v xml:space="preserve"> </v>
      </c>
      <c r="IE68" s="212" t="str">
        <f t="shared" si="208"/>
        <v xml:space="preserve"> </v>
      </c>
      <c r="IF68" s="176">
        <f t="shared" si="96"/>
        <v>0</v>
      </c>
      <c r="IG68" s="177" t="str">
        <f t="shared" si="97"/>
        <v xml:space="preserve"> </v>
      </c>
      <c r="II68" s="173">
        <v>16</v>
      </c>
      <c r="IJ68" s="231">
        <v>16</v>
      </c>
      <c r="IK68" s="174" t="str">
        <f>IF(IM68=0," ",VLOOKUP(IM68,PROTOKOL!$A:$F,6,FALSE))</f>
        <v xml:space="preserve"> </v>
      </c>
      <c r="IL68" s="43"/>
      <c r="IM68" s="43"/>
      <c r="IN68" s="43"/>
      <c r="IO68" s="42" t="str">
        <f>IF(IM68=0," ",(VLOOKUP(IM68,PROTOKOL!$A$1:$E$29,2,FALSE))*IN68)</f>
        <v xml:space="preserve"> </v>
      </c>
      <c r="IP68" s="175" t="str">
        <f t="shared" si="22"/>
        <v xml:space="preserve"> </v>
      </c>
      <c r="IQ68" s="212" t="str">
        <f>IF(IM68=0," ",VLOOKUP(IM68,PROTOKOL!$A:$E,5,FALSE))</f>
        <v xml:space="preserve"> </v>
      </c>
      <c r="IR68" s="176"/>
      <c r="IS68" s="177" t="str">
        <f t="shared" si="98"/>
        <v xml:space="preserve"> </v>
      </c>
      <c r="IT68" s="217" t="str">
        <f>IF(IV68=0," ",VLOOKUP(IV68,PROTOKOL!$A:$F,6,FALSE))</f>
        <v xml:space="preserve"> </v>
      </c>
      <c r="IU68" s="43"/>
      <c r="IV68" s="43"/>
      <c r="IW68" s="43"/>
      <c r="IX68" s="91" t="str">
        <f>IF(IV68=0," ",(VLOOKUP(IV68,PROTOKOL!$A$1:$E$29,2,FALSE))*IW68)</f>
        <v xml:space="preserve"> </v>
      </c>
      <c r="IY68" s="175" t="str">
        <f t="shared" si="23"/>
        <v xml:space="preserve"> </v>
      </c>
      <c r="IZ68" s="176" t="str">
        <f>IF(IV68=0," ",VLOOKUP(IV68,PROTOKOL!$A:$E,5,FALSE))</f>
        <v xml:space="preserve"> </v>
      </c>
      <c r="JA68" s="212" t="str">
        <f t="shared" si="188"/>
        <v xml:space="preserve"> </v>
      </c>
      <c r="JB68" s="176">
        <f t="shared" si="100"/>
        <v>0</v>
      </c>
      <c r="JC68" s="177" t="str">
        <f t="shared" si="101"/>
        <v xml:space="preserve"> </v>
      </c>
      <c r="JE68" s="173">
        <v>16</v>
      </c>
      <c r="JF68" s="231">
        <v>16</v>
      </c>
      <c r="JG68" s="174" t="str">
        <f>IF(JI68=0," ",VLOOKUP(JI68,PROTOKOL!$A:$F,6,FALSE))</f>
        <v xml:space="preserve"> </v>
      </c>
      <c r="JH68" s="43"/>
      <c r="JI68" s="43"/>
      <c r="JJ68" s="43"/>
      <c r="JK68" s="42" t="str">
        <f>IF(JI68=0," ",(VLOOKUP(JI68,PROTOKOL!$A$1:$E$29,2,FALSE))*JJ68)</f>
        <v xml:space="preserve"> </v>
      </c>
      <c r="JL68" s="175" t="str">
        <f t="shared" si="24"/>
        <v xml:space="preserve"> </v>
      </c>
      <c r="JM68" s="212" t="str">
        <f>IF(JI68=0," ",VLOOKUP(JI68,PROTOKOL!$A:$E,5,FALSE))</f>
        <v xml:space="preserve"> </v>
      </c>
      <c r="JN68" s="176"/>
      <c r="JO68" s="177" t="str">
        <f t="shared" si="102"/>
        <v xml:space="preserve"> </v>
      </c>
      <c r="JP68" s="217" t="str">
        <f>IF(JR68=0," ",VLOOKUP(JR68,PROTOKOL!$A:$F,6,FALSE))</f>
        <v xml:space="preserve"> </v>
      </c>
      <c r="JQ68" s="43"/>
      <c r="JR68" s="43"/>
      <c r="JS68" s="43"/>
      <c r="JT68" s="91" t="str">
        <f>IF(JR68=0," ",(VLOOKUP(JR68,PROTOKOL!$A$1:$E$29,2,FALSE))*JS68)</f>
        <v xml:space="preserve"> </v>
      </c>
      <c r="JU68" s="175" t="str">
        <f t="shared" si="25"/>
        <v xml:space="preserve"> </v>
      </c>
      <c r="JV68" s="176" t="str">
        <f>IF(JR68=0," ",VLOOKUP(JR68,PROTOKOL!$A:$E,5,FALSE))</f>
        <v xml:space="preserve"> </v>
      </c>
      <c r="JW68" s="212" t="str">
        <f t="shared" si="189"/>
        <v xml:space="preserve"> </v>
      </c>
      <c r="JX68" s="176">
        <f t="shared" si="104"/>
        <v>0</v>
      </c>
      <c r="JY68" s="177" t="str">
        <f t="shared" si="105"/>
        <v xml:space="preserve"> </v>
      </c>
      <c r="KA68" s="173">
        <v>16</v>
      </c>
      <c r="KB68" s="231">
        <v>16</v>
      </c>
      <c r="KC68" s="174" t="str">
        <f>IF(KE68=0," ",VLOOKUP(KE68,PROTOKOL!$A:$F,6,FALSE))</f>
        <v xml:space="preserve"> </v>
      </c>
      <c r="KD68" s="43"/>
      <c r="KE68" s="43"/>
      <c r="KF68" s="43"/>
      <c r="KG68" s="42" t="str">
        <f>IF(KE68=0," ",(VLOOKUP(KE68,PROTOKOL!$A$1:$E$29,2,FALSE))*KF68)</f>
        <v xml:space="preserve"> </v>
      </c>
      <c r="KH68" s="175" t="str">
        <f t="shared" si="26"/>
        <v xml:space="preserve"> </v>
      </c>
      <c r="KI68" s="212" t="str">
        <f>IF(KE68=0," ",VLOOKUP(KE68,PROTOKOL!$A:$E,5,FALSE))</f>
        <v xml:space="preserve"> </v>
      </c>
      <c r="KJ68" s="176"/>
      <c r="KK68" s="177" t="str">
        <f t="shared" si="173"/>
        <v xml:space="preserve"> </v>
      </c>
      <c r="KL68" s="217" t="str">
        <f>IF(KN68=0," ",VLOOKUP(KN68,PROTOKOL!$A:$F,6,FALSE))</f>
        <v xml:space="preserve"> </v>
      </c>
      <c r="KM68" s="43"/>
      <c r="KN68" s="43"/>
      <c r="KO68" s="43"/>
      <c r="KP68" s="91" t="str">
        <f>IF(KN68=0," ",(VLOOKUP(KN68,PROTOKOL!$A$1:$E$29,2,FALSE))*KO68)</f>
        <v xml:space="preserve"> </v>
      </c>
      <c r="KQ68" s="175" t="str">
        <f t="shared" si="27"/>
        <v xml:space="preserve"> </v>
      </c>
      <c r="KR68" s="176" t="str">
        <f>IF(KN68=0," ",VLOOKUP(KN68,PROTOKOL!$A:$E,5,FALSE))</f>
        <v xml:space="preserve"> </v>
      </c>
      <c r="KS68" s="212" t="str">
        <f t="shared" si="190"/>
        <v xml:space="preserve"> </v>
      </c>
      <c r="KT68" s="176">
        <f t="shared" si="106"/>
        <v>0</v>
      </c>
      <c r="KU68" s="177" t="str">
        <f t="shared" si="107"/>
        <v xml:space="preserve"> </v>
      </c>
      <c r="KW68" s="173">
        <v>16</v>
      </c>
      <c r="KX68" s="231">
        <v>16</v>
      </c>
      <c r="KY68" s="174" t="str">
        <f>IF(LA68=0," ",VLOOKUP(LA68,PROTOKOL!$A:$F,6,FALSE))</f>
        <v xml:space="preserve"> </v>
      </c>
      <c r="KZ68" s="43"/>
      <c r="LA68" s="43"/>
      <c r="LB68" s="43"/>
      <c r="LC68" s="42" t="str">
        <f>IF(LA68=0," ",(VLOOKUP(LA68,PROTOKOL!$A$1:$E$29,2,FALSE))*LB68)</f>
        <v xml:space="preserve"> </v>
      </c>
      <c r="LD68" s="175" t="str">
        <f t="shared" si="28"/>
        <v xml:space="preserve"> </v>
      </c>
      <c r="LE68" s="212" t="str">
        <f>IF(LA68=0," ",VLOOKUP(LA68,PROTOKOL!$A:$E,5,FALSE))</f>
        <v xml:space="preserve"> </v>
      </c>
      <c r="LF68" s="176"/>
      <c r="LG68" s="177" t="str">
        <f t="shared" si="108"/>
        <v xml:space="preserve"> </v>
      </c>
      <c r="LH68" s="217" t="str">
        <f>IF(LJ68=0," ",VLOOKUP(LJ68,PROTOKOL!$A:$F,6,FALSE))</f>
        <v xml:space="preserve"> </v>
      </c>
      <c r="LI68" s="43"/>
      <c r="LJ68" s="43"/>
      <c r="LK68" s="43"/>
      <c r="LL68" s="91" t="str">
        <f>IF(LJ68=0," ",(VLOOKUP(LJ68,PROTOKOL!$A$1:$E$29,2,FALSE))*LK68)</f>
        <v xml:space="preserve"> </v>
      </c>
      <c r="LM68" s="175" t="str">
        <f t="shared" si="29"/>
        <v xml:space="preserve"> </v>
      </c>
      <c r="LN68" s="176" t="str">
        <f>IF(LJ68=0," ",VLOOKUP(LJ68,PROTOKOL!$A:$E,5,FALSE))</f>
        <v xml:space="preserve"> </v>
      </c>
      <c r="LO68" s="212" t="str">
        <f t="shared" si="191"/>
        <v xml:space="preserve"> </v>
      </c>
      <c r="LP68" s="176">
        <f t="shared" si="110"/>
        <v>0</v>
      </c>
      <c r="LQ68" s="177" t="str">
        <f t="shared" si="111"/>
        <v xml:space="preserve"> </v>
      </c>
      <c r="LS68" s="173">
        <v>16</v>
      </c>
      <c r="LT68" s="231">
        <v>16</v>
      </c>
      <c r="LU68" s="174" t="str">
        <f>IF(LW68=0," ",VLOOKUP(LW68,PROTOKOL!$A:$F,6,FALSE))</f>
        <v xml:space="preserve"> </v>
      </c>
      <c r="LV68" s="43"/>
      <c r="LW68" s="43"/>
      <c r="LX68" s="43"/>
      <c r="LY68" s="42" t="str">
        <f>IF(LW68=0," ",(VLOOKUP(LW68,PROTOKOL!$A$1:$E$29,2,FALSE))*LX68)</f>
        <v xml:space="preserve"> </v>
      </c>
      <c r="LZ68" s="175" t="str">
        <f t="shared" si="30"/>
        <v xml:space="preserve"> </v>
      </c>
      <c r="MA68" s="212" t="str">
        <f>IF(LW68=0," ",VLOOKUP(LW68,PROTOKOL!$A:$E,5,FALSE))</f>
        <v xml:space="preserve"> </v>
      </c>
      <c r="MB68" s="176"/>
      <c r="MC68" s="177" t="str">
        <f t="shared" si="175"/>
        <v xml:space="preserve"> </v>
      </c>
      <c r="MD68" s="217" t="str">
        <f>IF(MF68=0," ",VLOOKUP(MF68,PROTOKOL!$A:$F,6,FALSE))</f>
        <v xml:space="preserve"> </v>
      </c>
      <c r="ME68" s="43"/>
      <c r="MF68" s="43"/>
      <c r="MG68" s="43"/>
      <c r="MH68" s="91" t="str">
        <f>IF(MF68=0," ",(VLOOKUP(MF68,PROTOKOL!$A$1:$E$29,2,FALSE))*MG68)</f>
        <v xml:space="preserve"> </v>
      </c>
      <c r="MI68" s="175" t="str">
        <f t="shared" si="31"/>
        <v xml:space="preserve"> </v>
      </c>
      <c r="MJ68" s="176" t="str">
        <f>IF(MF68=0," ",VLOOKUP(MF68,PROTOKOL!$A:$E,5,FALSE))</f>
        <v xml:space="preserve"> </v>
      </c>
      <c r="MK68" s="212" t="str">
        <f t="shared" si="192"/>
        <v xml:space="preserve"> </v>
      </c>
      <c r="ML68" s="176">
        <f t="shared" si="113"/>
        <v>0</v>
      </c>
      <c r="MM68" s="177" t="str">
        <f t="shared" si="114"/>
        <v xml:space="preserve"> </v>
      </c>
      <c r="MO68" s="173">
        <v>16</v>
      </c>
      <c r="MP68" s="231">
        <v>16</v>
      </c>
      <c r="MQ68" s="174" t="str">
        <f>IF(MS68=0," ",VLOOKUP(MS68,PROTOKOL!$A:$F,6,FALSE))</f>
        <v xml:space="preserve"> </v>
      </c>
      <c r="MR68" s="43"/>
      <c r="MS68" s="43"/>
      <c r="MT68" s="43"/>
      <c r="MU68" s="42" t="str">
        <f>IF(MS68=0," ",(VLOOKUP(MS68,PROTOKOL!$A$1:$E$29,2,FALSE))*MT68)</f>
        <v xml:space="preserve"> </v>
      </c>
      <c r="MV68" s="175" t="str">
        <f t="shared" si="32"/>
        <v xml:space="preserve"> </v>
      </c>
      <c r="MW68" s="212" t="str">
        <f>IF(MS68=0," ",VLOOKUP(MS68,PROTOKOL!$A:$E,5,FALSE))</f>
        <v xml:space="preserve"> </v>
      </c>
      <c r="MX68" s="176"/>
      <c r="MY68" s="177" t="str">
        <f t="shared" si="115"/>
        <v xml:space="preserve"> </v>
      </c>
      <c r="MZ68" s="217" t="str">
        <f>IF(NB68=0," ",VLOOKUP(NB68,PROTOKOL!$A:$F,6,FALSE))</f>
        <v xml:space="preserve"> </v>
      </c>
      <c r="NA68" s="43"/>
      <c r="NB68" s="43"/>
      <c r="NC68" s="43"/>
      <c r="ND68" s="91" t="str">
        <f>IF(NB68=0," ",(VLOOKUP(NB68,PROTOKOL!$A$1:$E$29,2,FALSE))*NC68)</f>
        <v xml:space="preserve"> </v>
      </c>
      <c r="NE68" s="175" t="str">
        <f t="shared" si="33"/>
        <v xml:space="preserve"> </v>
      </c>
      <c r="NF68" s="176" t="str">
        <f>IF(NB68=0," ",VLOOKUP(NB68,PROTOKOL!$A:$E,5,FALSE))</f>
        <v xml:space="preserve"> </v>
      </c>
      <c r="NG68" s="212" t="str">
        <f t="shared" si="193"/>
        <v xml:space="preserve"> </v>
      </c>
      <c r="NH68" s="176">
        <f t="shared" si="117"/>
        <v>0</v>
      </c>
      <c r="NI68" s="177" t="str">
        <f t="shared" si="118"/>
        <v xml:space="preserve"> </v>
      </c>
      <c r="NK68" s="173">
        <v>16</v>
      </c>
      <c r="NL68" s="231">
        <v>16</v>
      </c>
      <c r="NM68" s="174" t="str">
        <f>IF(NO68=0," ",VLOOKUP(NO68,PROTOKOL!$A:$F,6,FALSE))</f>
        <v xml:space="preserve"> </v>
      </c>
      <c r="NN68" s="43"/>
      <c r="NO68" s="43"/>
      <c r="NP68" s="43"/>
      <c r="NQ68" s="42" t="str">
        <f>IF(NO68=0," ",(VLOOKUP(NO68,PROTOKOL!$A$1:$E$29,2,FALSE))*NP68)</f>
        <v xml:space="preserve"> </v>
      </c>
      <c r="NR68" s="175" t="str">
        <f t="shared" si="34"/>
        <v xml:space="preserve"> </v>
      </c>
      <c r="NS68" s="212" t="str">
        <f>IF(NO68=0," ",VLOOKUP(NO68,PROTOKOL!$A:$E,5,FALSE))</f>
        <v xml:space="preserve"> </v>
      </c>
      <c r="NT68" s="176"/>
      <c r="NU68" s="177" t="str">
        <f t="shared" si="119"/>
        <v xml:space="preserve"> </v>
      </c>
      <c r="NV68" s="217" t="str">
        <f>IF(NX68=0," ",VLOOKUP(NX68,PROTOKOL!$A:$F,6,FALSE))</f>
        <v xml:space="preserve"> </v>
      </c>
      <c r="NW68" s="43"/>
      <c r="NX68" s="43"/>
      <c r="NY68" s="43"/>
      <c r="NZ68" s="91" t="str">
        <f>IF(NX68=0," ",(VLOOKUP(NX68,PROTOKOL!$A$1:$E$29,2,FALSE))*NY68)</f>
        <v xml:space="preserve"> </v>
      </c>
      <c r="OA68" s="175" t="str">
        <f t="shared" si="35"/>
        <v xml:space="preserve"> </v>
      </c>
      <c r="OB68" s="176" t="str">
        <f>IF(NX68=0," ",VLOOKUP(NX68,PROTOKOL!$A:$E,5,FALSE))</f>
        <v xml:space="preserve"> </v>
      </c>
      <c r="OC68" s="212" t="str">
        <f t="shared" si="194"/>
        <v xml:space="preserve"> </v>
      </c>
      <c r="OD68" s="176">
        <f t="shared" si="120"/>
        <v>0</v>
      </c>
      <c r="OE68" s="177" t="str">
        <f t="shared" si="121"/>
        <v xml:space="preserve"> </v>
      </c>
      <c r="OG68" s="173">
        <v>16</v>
      </c>
      <c r="OH68" s="231">
        <v>16</v>
      </c>
      <c r="OI68" s="174" t="str">
        <f>IF(OK68=0," ",VLOOKUP(OK68,PROTOKOL!$A:$F,6,FALSE))</f>
        <v xml:space="preserve"> </v>
      </c>
      <c r="OJ68" s="43"/>
      <c r="OK68" s="43"/>
      <c r="OL68" s="43"/>
      <c r="OM68" s="42" t="str">
        <f>IF(OK68=0," ",(VLOOKUP(OK68,PROTOKOL!$A$1:$E$29,2,FALSE))*OL68)</f>
        <v xml:space="preserve"> </v>
      </c>
      <c r="ON68" s="175" t="str">
        <f t="shared" si="36"/>
        <v xml:space="preserve"> </v>
      </c>
      <c r="OO68" s="212" t="str">
        <f>IF(OK68=0," ",VLOOKUP(OK68,PROTOKOL!$A:$E,5,FALSE))</f>
        <v xml:space="preserve"> </v>
      </c>
      <c r="OP68" s="176"/>
      <c r="OQ68" s="177" t="str">
        <f t="shared" si="177"/>
        <v xml:space="preserve"> </v>
      </c>
      <c r="OR68" s="217" t="str">
        <f>IF(OT68=0," ",VLOOKUP(OT68,PROTOKOL!$A:$F,6,FALSE))</f>
        <v xml:space="preserve"> </v>
      </c>
      <c r="OS68" s="43"/>
      <c r="OT68" s="43"/>
      <c r="OU68" s="43"/>
      <c r="OV68" s="91" t="str">
        <f>IF(OT68=0," ",(VLOOKUP(OT68,PROTOKOL!$A$1:$E$29,2,FALSE))*OU68)</f>
        <v xml:space="preserve"> </v>
      </c>
      <c r="OW68" s="175" t="str">
        <f t="shared" si="37"/>
        <v xml:space="preserve"> </v>
      </c>
      <c r="OX68" s="176" t="str">
        <f>IF(OT68=0," ",VLOOKUP(OT68,PROTOKOL!$A:$E,5,FALSE))</f>
        <v xml:space="preserve"> </v>
      </c>
      <c r="OY68" s="212" t="str">
        <f t="shared" si="195"/>
        <v xml:space="preserve"> </v>
      </c>
      <c r="OZ68" s="176">
        <f t="shared" si="123"/>
        <v>0</v>
      </c>
      <c r="PA68" s="177" t="str">
        <f t="shared" si="124"/>
        <v xml:space="preserve"> </v>
      </c>
      <c r="PC68" s="173">
        <v>16</v>
      </c>
      <c r="PD68" s="231">
        <v>16</v>
      </c>
      <c r="PE68" s="174" t="str">
        <f>IF(PG68=0," ",VLOOKUP(PG68,PROTOKOL!$A:$F,6,FALSE))</f>
        <v xml:space="preserve"> </v>
      </c>
      <c r="PF68" s="43"/>
      <c r="PG68" s="43"/>
      <c r="PH68" s="43"/>
      <c r="PI68" s="42" t="str">
        <f>IF(PG68=0," ",(VLOOKUP(PG68,PROTOKOL!$A$1:$E$29,2,FALSE))*PH68)</f>
        <v xml:space="preserve"> </v>
      </c>
      <c r="PJ68" s="175" t="str">
        <f t="shared" si="38"/>
        <v xml:space="preserve"> </v>
      </c>
      <c r="PK68" s="212" t="str">
        <f>IF(PG68=0," ",VLOOKUP(PG68,PROTOKOL!$A:$E,5,FALSE))</f>
        <v xml:space="preserve"> </v>
      </c>
      <c r="PL68" s="176"/>
      <c r="PM68" s="177" t="str">
        <f t="shared" si="178"/>
        <v xml:space="preserve"> </v>
      </c>
      <c r="PN68" s="217" t="str">
        <f>IF(PP68=0," ",VLOOKUP(PP68,PROTOKOL!$A:$F,6,FALSE))</f>
        <v xml:space="preserve"> </v>
      </c>
      <c r="PO68" s="43"/>
      <c r="PP68" s="43"/>
      <c r="PQ68" s="43"/>
      <c r="PR68" s="91" t="str">
        <f>IF(PP68=0," ",(VLOOKUP(PP68,PROTOKOL!$A$1:$E$29,2,FALSE))*PQ68)</f>
        <v xml:space="preserve"> </v>
      </c>
      <c r="PS68" s="175" t="str">
        <f t="shared" si="39"/>
        <v xml:space="preserve"> </v>
      </c>
      <c r="PT68" s="176" t="str">
        <f>IF(PP68=0," ",VLOOKUP(PP68,PROTOKOL!$A:$E,5,FALSE))</f>
        <v xml:space="preserve"> </v>
      </c>
      <c r="PU68" s="212" t="str">
        <f t="shared" si="196"/>
        <v xml:space="preserve"> </v>
      </c>
      <c r="PV68" s="176">
        <f t="shared" si="126"/>
        <v>0</v>
      </c>
      <c r="PW68" s="177" t="str">
        <f t="shared" si="127"/>
        <v xml:space="preserve"> </v>
      </c>
      <c r="PY68" s="173">
        <v>16</v>
      </c>
      <c r="PZ68" s="231">
        <v>16</v>
      </c>
      <c r="QA68" s="174" t="str">
        <f>IF(QC68=0," ",VLOOKUP(QC68,PROTOKOL!$A:$F,6,FALSE))</f>
        <v xml:space="preserve"> </v>
      </c>
      <c r="QB68" s="43"/>
      <c r="QC68" s="43"/>
      <c r="QD68" s="43"/>
      <c r="QE68" s="42" t="str">
        <f>IF(QC68=0," ",(VLOOKUP(QC68,PROTOKOL!$A$1:$E$29,2,FALSE))*QD68)</f>
        <v xml:space="preserve"> </v>
      </c>
      <c r="QF68" s="175" t="str">
        <f t="shared" si="40"/>
        <v xml:space="preserve"> </v>
      </c>
      <c r="QG68" s="212" t="str">
        <f>IF(QC68=0," ",VLOOKUP(QC68,PROTOKOL!$A:$E,5,FALSE))</f>
        <v xml:space="preserve"> </v>
      </c>
      <c r="QH68" s="176"/>
      <c r="QI68" s="177" t="str">
        <f t="shared" si="128"/>
        <v xml:space="preserve"> </v>
      </c>
      <c r="QJ68" s="217" t="str">
        <f>IF(QL68=0," ",VLOOKUP(QL68,PROTOKOL!$A:$F,6,FALSE))</f>
        <v xml:space="preserve"> </v>
      </c>
      <c r="QK68" s="43"/>
      <c r="QL68" s="43"/>
      <c r="QM68" s="43"/>
      <c r="QN68" s="91" t="str">
        <f>IF(QL68=0," ",(VLOOKUP(QL68,PROTOKOL!$A$1:$E$29,2,FALSE))*QM68)</f>
        <v xml:space="preserve"> </v>
      </c>
      <c r="QO68" s="175" t="str">
        <f t="shared" si="41"/>
        <v xml:space="preserve"> </v>
      </c>
      <c r="QP68" s="176" t="str">
        <f>IF(QL68=0," ",VLOOKUP(QL68,PROTOKOL!$A:$E,5,FALSE))</f>
        <v xml:space="preserve"> </v>
      </c>
      <c r="QQ68" s="212" t="str">
        <f t="shared" si="197"/>
        <v xml:space="preserve"> </v>
      </c>
      <c r="QR68" s="176">
        <f t="shared" si="130"/>
        <v>0</v>
      </c>
      <c r="QS68" s="177" t="str">
        <f t="shared" si="131"/>
        <v xml:space="preserve"> </v>
      </c>
      <c r="QU68" s="173">
        <v>16</v>
      </c>
      <c r="QV68" s="231">
        <v>16</v>
      </c>
      <c r="QW68" s="174" t="str">
        <f>IF(QY68=0," ",VLOOKUP(QY68,PROTOKOL!$A:$F,6,FALSE))</f>
        <v xml:space="preserve"> </v>
      </c>
      <c r="QX68" s="43"/>
      <c r="QY68" s="43"/>
      <c r="QZ68" s="43"/>
      <c r="RA68" s="42" t="str">
        <f>IF(QY68=0," ",(VLOOKUP(QY68,PROTOKOL!$A$1:$E$29,2,FALSE))*QZ68)</f>
        <v xml:space="preserve"> </v>
      </c>
      <c r="RB68" s="175" t="str">
        <f t="shared" si="42"/>
        <v xml:space="preserve"> </v>
      </c>
      <c r="RC68" s="212" t="str">
        <f>IF(QY68=0," ",VLOOKUP(QY68,PROTOKOL!$A:$E,5,FALSE))</f>
        <v xml:space="preserve"> </v>
      </c>
      <c r="RD68" s="176"/>
      <c r="RE68" s="177" t="str">
        <f t="shared" si="132"/>
        <v xml:space="preserve"> </v>
      </c>
      <c r="RF68" s="217" t="str">
        <f>IF(RH68=0," ",VLOOKUP(RH68,PROTOKOL!$A:$F,6,FALSE))</f>
        <v xml:space="preserve"> </v>
      </c>
      <c r="RG68" s="43"/>
      <c r="RH68" s="43"/>
      <c r="RI68" s="43"/>
      <c r="RJ68" s="91" t="str">
        <f>IF(RH68=0," ",(VLOOKUP(RH68,PROTOKOL!$A$1:$E$29,2,FALSE))*RI68)</f>
        <v xml:space="preserve"> </v>
      </c>
      <c r="RK68" s="175" t="str">
        <f t="shared" si="43"/>
        <v xml:space="preserve"> </v>
      </c>
      <c r="RL68" s="176" t="str">
        <f>IF(RH68=0," ",VLOOKUP(RH68,PROTOKOL!$A:$E,5,FALSE))</f>
        <v xml:space="preserve"> </v>
      </c>
      <c r="RM68" s="212" t="str">
        <f t="shared" si="198"/>
        <v xml:space="preserve"> </v>
      </c>
      <c r="RN68" s="176">
        <f t="shared" si="134"/>
        <v>0</v>
      </c>
      <c r="RO68" s="177" t="str">
        <f t="shared" si="135"/>
        <v xml:space="preserve"> </v>
      </c>
      <c r="RQ68" s="173">
        <v>16</v>
      </c>
      <c r="RR68" s="231">
        <v>16</v>
      </c>
      <c r="RS68" s="174" t="str">
        <f>IF(RU68=0," ",VLOOKUP(RU68,PROTOKOL!$A:$F,6,FALSE))</f>
        <v xml:space="preserve"> </v>
      </c>
      <c r="RT68" s="43"/>
      <c r="RU68" s="43"/>
      <c r="RV68" s="43"/>
      <c r="RW68" s="42" t="str">
        <f>IF(RU68=0," ",(VLOOKUP(RU68,PROTOKOL!$A$1:$E$29,2,FALSE))*RV68)</f>
        <v xml:space="preserve"> </v>
      </c>
      <c r="RX68" s="175" t="str">
        <f t="shared" si="44"/>
        <v xml:space="preserve"> </v>
      </c>
      <c r="RY68" s="212" t="str">
        <f>IF(RU68=0," ",VLOOKUP(RU68,PROTOKOL!$A:$E,5,FALSE))</f>
        <v xml:space="preserve"> </v>
      </c>
      <c r="RZ68" s="176"/>
      <c r="SA68" s="177" t="str">
        <f t="shared" si="179"/>
        <v xml:space="preserve"> </v>
      </c>
      <c r="SB68" s="217" t="str">
        <f>IF(SD68=0," ",VLOOKUP(SD68,PROTOKOL!$A:$F,6,FALSE))</f>
        <v xml:space="preserve"> </v>
      </c>
      <c r="SC68" s="43"/>
      <c r="SD68" s="43"/>
      <c r="SE68" s="43"/>
      <c r="SF68" s="91" t="str">
        <f>IF(SD68=0," ",(VLOOKUP(SD68,PROTOKOL!$A$1:$E$29,2,FALSE))*SE68)</f>
        <v xml:space="preserve"> </v>
      </c>
      <c r="SG68" s="175" t="str">
        <f t="shared" si="45"/>
        <v xml:space="preserve"> </v>
      </c>
      <c r="SH68" s="176" t="str">
        <f>IF(SD68=0," ",VLOOKUP(SD68,PROTOKOL!$A:$E,5,FALSE))</f>
        <v xml:space="preserve"> </v>
      </c>
      <c r="SI68" s="212" t="str">
        <f t="shared" si="199"/>
        <v xml:space="preserve"> </v>
      </c>
      <c r="SJ68" s="176">
        <f t="shared" si="137"/>
        <v>0</v>
      </c>
      <c r="SK68" s="177" t="str">
        <f t="shared" si="138"/>
        <v xml:space="preserve"> </v>
      </c>
      <c r="SM68" s="173">
        <v>16</v>
      </c>
      <c r="SN68" s="231">
        <v>16</v>
      </c>
      <c r="SO68" s="174" t="str">
        <f>IF(SQ68=0," ",VLOOKUP(SQ68,PROTOKOL!$A:$F,6,FALSE))</f>
        <v xml:space="preserve"> </v>
      </c>
      <c r="SP68" s="43"/>
      <c r="SQ68" s="43"/>
      <c r="SR68" s="43"/>
      <c r="SS68" s="42" t="str">
        <f>IF(SQ68=0," ",(VLOOKUP(SQ68,PROTOKOL!$A$1:$E$29,2,FALSE))*SR68)</f>
        <v xml:space="preserve"> </v>
      </c>
      <c r="ST68" s="175" t="str">
        <f t="shared" si="46"/>
        <v xml:space="preserve"> </v>
      </c>
      <c r="SU68" s="212" t="str">
        <f>IF(SQ68=0," ",VLOOKUP(SQ68,PROTOKOL!$A:$E,5,FALSE))</f>
        <v xml:space="preserve"> </v>
      </c>
      <c r="SV68" s="176"/>
      <c r="SW68" s="177" t="str">
        <f t="shared" si="139"/>
        <v xml:space="preserve"> </v>
      </c>
      <c r="SX68" s="217" t="str">
        <f>IF(SZ68=0," ",VLOOKUP(SZ68,PROTOKOL!$A:$F,6,FALSE))</f>
        <v xml:space="preserve"> </v>
      </c>
      <c r="SY68" s="43"/>
      <c r="SZ68" s="43"/>
      <c r="TA68" s="43"/>
      <c r="TB68" s="91" t="str">
        <f>IF(SZ68=0," ",(VLOOKUP(SZ68,PROTOKOL!$A$1:$E$29,2,FALSE))*TA68)</f>
        <v xml:space="preserve"> </v>
      </c>
      <c r="TC68" s="175" t="str">
        <f t="shared" si="47"/>
        <v xml:space="preserve"> </v>
      </c>
      <c r="TD68" s="176" t="str">
        <f>IF(SZ68=0," ",VLOOKUP(SZ68,PROTOKOL!$A:$E,5,FALSE))</f>
        <v xml:space="preserve"> </v>
      </c>
      <c r="TE68" s="212" t="str">
        <f t="shared" si="200"/>
        <v xml:space="preserve"> </v>
      </c>
      <c r="TF68" s="176">
        <f t="shared" si="141"/>
        <v>0</v>
      </c>
      <c r="TG68" s="177" t="str">
        <f t="shared" si="142"/>
        <v xml:space="preserve"> </v>
      </c>
      <c r="TI68" s="173">
        <v>16</v>
      </c>
      <c r="TJ68" s="231">
        <v>16</v>
      </c>
      <c r="TK68" s="174" t="str">
        <f>IF(TM68=0," ",VLOOKUP(TM68,PROTOKOL!$A:$F,6,FALSE))</f>
        <v xml:space="preserve"> </v>
      </c>
      <c r="TL68" s="43"/>
      <c r="TM68" s="43"/>
      <c r="TN68" s="43"/>
      <c r="TO68" s="42" t="str">
        <f>IF(TM68=0," ",(VLOOKUP(TM68,PROTOKOL!$A$1:$E$29,2,FALSE))*TN68)</f>
        <v xml:space="preserve"> </v>
      </c>
      <c r="TP68" s="175" t="str">
        <f t="shared" si="48"/>
        <v xml:space="preserve"> </v>
      </c>
      <c r="TQ68" s="212" t="str">
        <f>IF(TM68=0," ",VLOOKUP(TM68,PROTOKOL!$A:$E,5,FALSE))</f>
        <v xml:space="preserve"> </v>
      </c>
      <c r="TR68" s="176"/>
      <c r="TS68" s="177" t="str">
        <f t="shared" si="143"/>
        <v xml:space="preserve"> </v>
      </c>
      <c r="TT68" s="217" t="str">
        <f>IF(TV68=0," ",VLOOKUP(TV68,PROTOKOL!$A:$F,6,FALSE))</f>
        <v xml:space="preserve"> </v>
      </c>
      <c r="TU68" s="43"/>
      <c r="TV68" s="43"/>
      <c r="TW68" s="43"/>
      <c r="TX68" s="91" t="str">
        <f>IF(TV68=0," ",(VLOOKUP(TV68,PROTOKOL!$A$1:$E$29,2,FALSE))*TW68)</f>
        <v xml:space="preserve"> </v>
      </c>
      <c r="TY68" s="175" t="str">
        <f t="shared" si="49"/>
        <v xml:space="preserve"> </v>
      </c>
      <c r="TZ68" s="176" t="str">
        <f>IF(TV68=0," ",VLOOKUP(TV68,PROTOKOL!$A:$E,5,FALSE))</f>
        <v xml:space="preserve"> </v>
      </c>
      <c r="UA68" s="212" t="str">
        <f t="shared" si="201"/>
        <v xml:space="preserve"> </v>
      </c>
      <c r="UB68" s="176">
        <f t="shared" si="145"/>
        <v>0</v>
      </c>
      <c r="UC68" s="177" t="str">
        <f t="shared" si="146"/>
        <v xml:space="preserve"> </v>
      </c>
      <c r="UE68" s="173">
        <v>16</v>
      </c>
      <c r="UF68" s="231">
        <v>16</v>
      </c>
      <c r="UG68" s="174" t="str">
        <f>IF(UI68=0," ",VLOOKUP(UI68,PROTOKOL!$A:$F,6,FALSE))</f>
        <v xml:space="preserve"> </v>
      </c>
      <c r="UH68" s="43"/>
      <c r="UI68" s="43"/>
      <c r="UJ68" s="43"/>
      <c r="UK68" s="42" t="str">
        <f>IF(UI68=0," ",(VLOOKUP(UI68,PROTOKOL!$A$1:$E$29,2,FALSE))*UJ68)</f>
        <v xml:space="preserve"> </v>
      </c>
      <c r="UL68" s="175" t="str">
        <f t="shared" si="50"/>
        <v xml:space="preserve"> </v>
      </c>
      <c r="UM68" s="212" t="str">
        <f>IF(UI68=0," ",VLOOKUP(UI68,PROTOKOL!$A:$E,5,FALSE))</f>
        <v xml:space="preserve"> </v>
      </c>
      <c r="UN68" s="176"/>
      <c r="UO68" s="177" t="str">
        <f t="shared" si="147"/>
        <v xml:space="preserve"> </v>
      </c>
      <c r="UP68" s="217" t="str">
        <f>IF(UR68=0," ",VLOOKUP(UR68,PROTOKOL!$A:$F,6,FALSE))</f>
        <v xml:space="preserve"> </v>
      </c>
      <c r="UQ68" s="43"/>
      <c r="UR68" s="43"/>
      <c r="US68" s="43"/>
      <c r="UT68" s="91" t="str">
        <f>IF(UR68=0," ",(VLOOKUP(UR68,PROTOKOL!$A$1:$E$29,2,FALSE))*US68)</f>
        <v xml:space="preserve"> </v>
      </c>
      <c r="UU68" s="175" t="str">
        <f t="shared" si="51"/>
        <v xml:space="preserve"> </v>
      </c>
      <c r="UV68" s="176" t="str">
        <f>IF(UR68=0," ",VLOOKUP(UR68,PROTOKOL!$A:$E,5,FALSE))</f>
        <v xml:space="preserve"> </v>
      </c>
      <c r="UW68" s="212" t="str">
        <f t="shared" si="202"/>
        <v xml:space="preserve"> </v>
      </c>
      <c r="UX68" s="176">
        <f t="shared" si="149"/>
        <v>0</v>
      </c>
      <c r="UY68" s="177" t="str">
        <f t="shared" si="150"/>
        <v xml:space="preserve"> </v>
      </c>
      <c r="VA68" s="173">
        <v>16</v>
      </c>
      <c r="VB68" s="231">
        <v>16</v>
      </c>
      <c r="VC68" s="174" t="str">
        <f>IF(VE68=0," ",VLOOKUP(VE68,PROTOKOL!$A:$F,6,FALSE))</f>
        <v xml:space="preserve"> </v>
      </c>
      <c r="VD68" s="43"/>
      <c r="VE68" s="43"/>
      <c r="VF68" s="43"/>
      <c r="VG68" s="42" t="str">
        <f>IF(VE68=0," ",(VLOOKUP(VE68,PROTOKOL!$A$1:$E$29,2,FALSE))*VF68)</f>
        <v xml:space="preserve"> </v>
      </c>
      <c r="VH68" s="175" t="str">
        <f t="shared" si="52"/>
        <v xml:space="preserve"> </v>
      </c>
      <c r="VI68" s="212" t="str">
        <f>IF(VE68=0," ",VLOOKUP(VE68,PROTOKOL!$A:$E,5,FALSE))</f>
        <v xml:space="preserve"> </v>
      </c>
      <c r="VJ68" s="176"/>
      <c r="VK68" s="177" t="str">
        <f t="shared" si="151"/>
        <v xml:space="preserve"> </v>
      </c>
      <c r="VL68" s="217" t="str">
        <f>IF(VN68=0," ",VLOOKUP(VN68,PROTOKOL!$A:$F,6,FALSE))</f>
        <v xml:space="preserve"> </v>
      </c>
      <c r="VM68" s="43"/>
      <c r="VN68" s="43"/>
      <c r="VO68" s="43"/>
      <c r="VP68" s="91" t="str">
        <f>IF(VN68=0," ",(VLOOKUP(VN68,PROTOKOL!$A$1:$E$29,2,FALSE))*VO68)</f>
        <v xml:space="preserve"> </v>
      </c>
      <c r="VQ68" s="175" t="str">
        <f t="shared" si="53"/>
        <v xml:space="preserve"> </v>
      </c>
      <c r="VR68" s="176" t="str">
        <f>IF(VN68=0," ",VLOOKUP(VN68,PROTOKOL!$A:$E,5,FALSE))</f>
        <v xml:space="preserve"> </v>
      </c>
      <c r="VS68" s="212" t="str">
        <f t="shared" si="203"/>
        <v xml:space="preserve"> </v>
      </c>
      <c r="VT68" s="176">
        <f t="shared" si="153"/>
        <v>0</v>
      </c>
      <c r="VU68" s="177" t="str">
        <f t="shared" si="154"/>
        <v xml:space="preserve"> </v>
      </c>
      <c r="VW68" s="173">
        <v>16</v>
      </c>
      <c r="VX68" s="231">
        <v>16</v>
      </c>
      <c r="VY68" s="174" t="str">
        <f>IF(WA68=0," ",VLOOKUP(WA68,PROTOKOL!$A:$F,6,FALSE))</f>
        <v xml:space="preserve"> </v>
      </c>
      <c r="VZ68" s="43"/>
      <c r="WA68" s="43"/>
      <c r="WB68" s="43"/>
      <c r="WC68" s="42" t="str">
        <f>IF(WA68=0," ",(VLOOKUP(WA68,PROTOKOL!$A$1:$E$29,2,FALSE))*WB68)</f>
        <v xml:space="preserve"> </v>
      </c>
      <c r="WD68" s="175" t="str">
        <f t="shared" si="54"/>
        <v xml:space="preserve"> </v>
      </c>
      <c r="WE68" s="212" t="str">
        <f>IF(WA68=0," ",VLOOKUP(WA68,PROTOKOL!$A:$E,5,FALSE))</f>
        <v xml:space="preserve"> </v>
      </c>
      <c r="WF68" s="176"/>
      <c r="WG68" s="177" t="str">
        <f t="shared" si="155"/>
        <v xml:space="preserve"> </v>
      </c>
      <c r="WH68" s="217" t="str">
        <f>IF(WJ68=0," ",VLOOKUP(WJ68,PROTOKOL!$A:$F,6,FALSE))</f>
        <v xml:space="preserve"> </v>
      </c>
      <c r="WI68" s="43"/>
      <c r="WJ68" s="43"/>
      <c r="WK68" s="43"/>
      <c r="WL68" s="91" t="str">
        <f>IF(WJ68=0," ",(VLOOKUP(WJ68,PROTOKOL!$A$1:$E$29,2,FALSE))*WK68)</f>
        <v xml:space="preserve"> </v>
      </c>
      <c r="WM68" s="175" t="str">
        <f t="shared" si="55"/>
        <v xml:space="preserve"> </v>
      </c>
      <c r="WN68" s="176" t="str">
        <f>IF(WJ68=0," ",VLOOKUP(WJ68,PROTOKOL!$A:$E,5,FALSE))</f>
        <v xml:space="preserve"> </v>
      </c>
      <c r="WO68" s="212" t="str">
        <f t="shared" si="204"/>
        <v xml:space="preserve"> </v>
      </c>
      <c r="WP68" s="176">
        <f t="shared" si="157"/>
        <v>0</v>
      </c>
      <c r="WQ68" s="177" t="str">
        <f t="shared" si="158"/>
        <v xml:space="preserve"> </v>
      </c>
      <c r="WS68" s="173">
        <v>16</v>
      </c>
      <c r="WT68" s="231">
        <v>16</v>
      </c>
      <c r="WU68" s="174" t="str">
        <f>IF(WW68=0," ",VLOOKUP(WW68,PROTOKOL!$A:$F,6,FALSE))</f>
        <v xml:space="preserve"> </v>
      </c>
      <c r="WV68" s="43"/>
      <c r="WW68" s="43"/>
      <c r="WX68" s="43"/>
      <c r="WY68" s="42" t="str">
        <f>IF(WW68=0," ",(VLOOKUP(WW68,PROTOKOL!$A$1:$E$29,2,FALSE))*WX68)</f>
        <v xml:space="preserve"> </v>
      </c>
      <c r="WZ68" s="175" t="str">
        <f t="shared" si="56"/>
        <v xml:space="preserve"> </v>
      </c>
      <c r="XA68" s="212" t="str">
        <f>IF(WW68=0," ",VLOOKUP(WW68,PROTOKOL!$A:$E,5,FALSE))</f>
        <v xml:space="preserve"> </v>
      </c>
      <c r="XB68" s="176"/>
      <c r="XC68" s="177" t="str">
        <f t="shared" si="159"/>
        <v xml:space="preserve"> </v>
      </c>
      <c r="XD68" s="217" t="str">
        <f>IF(XF68=0," ",VLOOKUP(XF68,PROTOKOL!$A:$F,6,FALSE))</f>
        <v xml:space="preserve"> </v>
      </c>
      <c r="XE68" s="43"/>
      <c r="XF68" s="43"/>
      <c r="XG68" s="43"/>
      <c r="XH68" s="91" t="str">
        <f>IF(XF68=0," ",(VLOOKUP(XF68,PROTOKOL!$A$1:$E$29,2,FALSE))*XG68)</f>
        <v xml:space="preserve"> </v>
      </c>
      <c r="XI68" s="175" t="str">
        <f t="shared" si="57"/>
        <v xml:space="preserve"> </v>
      </c>
      <c r="XJ68" s="176" t="str">
        <f>IF(XF68=0," ",VLOOKUP(XF68,PROTOKOL!$A:$E,5,FALSE))</f>
        <v xml:space="preserve"> </v>
      </c>
      <c r="XK68" s="212" t="str">
        <f t="shared" si="205"/>
        <v xml:space="preserve"> </v>
      </c>
      <c r="XL68" s="176">
        <f t="shared" si="161"/>
        <v>0</v>
      </c>
      <c r="XM68" s="177" t="str">
        <f t="shared" si="162"/>
        <v xml:space="preserve"> </v>
      </c>
      <c r="XO68" s="173">
        <v>16</v>
      </c>
      <c r="XP68" s="231">
        <v>16</v>
      </c>
      <c r="XQ68" s="174" t="str">
        <f>IF(XS68=0," ",VLOOKUP(XS68,PROTOKOL!$A:$F,6,FALSE))</f>
        <v xml:space="preserve"> </v>
      </c>
      <c r="XR68" s="43"/>
      <c r="XS68" s="43"/>
      <c r="XT68" s="43"/>
      <c r="XU68" s="42" t="str">
        <f>IF(XS68=0," ",(VLOOKUP(XS68,PROTOKOL!$A$1:$E$29,2,FALSE))*XT68)</f>
        <v xml:space="preserve"> </v>
      </c>
      <c r="XV68" s="175" t="str">
        <f t="shared" si="58"/>
        <v xml:space="preserve"> </v>
      </c>
      <c r="XW68" s="212" t="str">
        <f>IF(XS68=0," ",VLOOKUP(XS68,PROTOKOL!$A:$E,5,FALSE))</f>
        <v xml:space="preserve"> </v>
      </c>
      <c r="XX68" s="176"/>
      <c r="XY68" s="177" t="str">
        <f t="shared" si="163"/>
        <v xml:space="preserve"> </v>
      </c>
      <c r="XZ68" s="217" t="str">
        <f>IF(YB68=0," ",VLOOKUP(YB68,PROTOKOL!$A:$F,6,FALSE))</f>
        <v xml:space="preserve"> </v>
      </c>
      <c r="YA68" s="43"/>
      <c r="YB68" s="43"/>
      <c r="YC68" s="43"/>
      <c r="YD68" s="91" t="str">
        <f>IF(YB68=0," ",(VLOOKUP(YB68,PROTOKOL!$A$1:$E$29,2,FALSE))*YC68)</f>
        <v xml:space="preserve"> </v>
      </c>
      <c r="YE68" s="175" t="str">
        <f t="shared" si="59"/>
        <v xml:space="preserve"> </v>
      </c>
      <c r="YF68" s="176" t="str">
        <f>IF(YB68=0," ",VLOOKUP(YB68,PROTOKOL!$A:$E,5,FALSE))</f>
        <v xml:space="preserve"> </v>
      </c>
      <c r="YG68" s="212" t="str">
        <f t="shared" si="206"/>
        <v xml:space="preserve"> </v>
      </c>
      <c r="YH68" s="176">
        <f t="shared" si="165"/>
        <v>0</v>
      </c>
      <c r="YI68" s="177" t="str">
        <f t="shared" si="166"/>
        <v xml:space="preserve"> </v>
      </c>
    </row>
    <row r="69" spans="1:659" ht="13.8">
      <c r="A69" s="173">
        <v>16</v>
      </c>
      <c r="B69" s="229"/>
      <c r="C69" s="174" t="str">
        <f>IF(E69=0," ",VLOOKUP(E69,PROTOKOL!$A:$F,6,FALSE))</f>
        <v xml:space="preserve"> </v>
      </c>
      <c r="D69" s="43"/>
      <c r="E69" s="43"/>
      <c r="F69" s="43"/>
      <c r="G69" s="42" t="str">
        <f>IF(E69=0," ",(VLOOKUP(E69,PROTOKOL!$A$1:$E$29,2,FALSE))*F69)</f>
        <v xml:space="preserve"> </v>
      </c>
      <c r="H69" s="175" t="str">
        <f t="shared" si="0"/>
        <v xml:space="preserve"> </v>
      </c>
      <c r="I69" s="212" t="str">
        <f>IF(E69=0," ",VLOOKUP(E69,PROTOKOL!$A:$E,5,FALSE))</f>
        <v xml:space="preserve"> </v>
      </c>
      <c r="J69" s="176"/>
      <c r="K69" s="177" t="str">
        <f t="shared" si="60"/>
        <v xml:space="preserve"> </v>
      </c>
      <c r="L69" s="217" t="str">
        <f>IF(N69=0," ",VLOOKUP(N69,PROTOKOL!$A:$F,6,FALSE))</f>
        <v xml:space="preserve"> </v>
      </c>
      <c r="M69" s="43"/>
      <c r="N69" s="43"/>
      <c r="O69" s="43"/>
      <c r="P69" s="91" t="str">
        <f>IF(N69=0," ",(VLOOKUP(N69,PROTOKOL!$A$1:$E$29,2,FALSE))*O69)</f>
        <v xml:space="preserve"> </v>
      </c>
      <c r="Q69" s="175" t="str">
        <f t="shared" si="1"/>
        <v xml:space="preserve"> </v>
      </c>
      <c r="R69" s="176" t="str">
        <f>IF(N69=0," ",VLOOKUP(N69,PROTOKOL!$A:$E,5,FALSE))</f>
        <v xml:space="preserve"> </v>
      </c>
      <c r="S69" s="212" t="str">
        <f t="shared" si="61"/>
        <v xml:space="preserve"> </v>
      </c>
      <c r="T69" s="176">
        <f t="shared" si="62"/>
        <v>0</v>
      </c>
      <c r="U69" s="177" t="str">
        <f t="shared" si="63"/>
        <v xml:space="preserve"> </v>
      </c>
      <c r="W69" s="173">
        <v>16</v>
      </c>
      <c r="X69" s="229"/>
      <c r="Y69" s="174" t="str">
        <f>IF(AA69=0," ",VLOOKUP(AA69,PROTOKOL!$A:$F,6,FALSE))</f>
        <v xml:space="preserve"> </v>
      </c>
      <c r="Z69" s="43"/>
      <c r="AA69" s="43"/>
      <c r="AB69" s="43"/>
      <c r="AC69" s="42" t="str">
        <f>IF(AA69=0," ",(VLOOKUP(AA69,PROTOKOL!$A$1:$E$29,2,FALSE))*AB69)</f>
        <v xml:space="preserve"> </v>
      </c>
      <c r="AD69" s="175" t="str">
        <f t="shared" si="2"/>
        <v xml:space="preserve"> </v>
      </c>
      <c r="AE69" s="212" t="str">
        <f>IF(AA69=0," ",VLOOKUP(AA69,PROTOKOL!$A:$E,5,FALSE))</f>
        <v xml:space="preserve"> </v>
      </c>
      <c r="AF69" s="176"/>
      <c r="AG69" s="177" t="str">
        <f t="shared" si="167"/>
        <v xml:space="preserve"> </v>
      </c>
      <c r="AH69" s="217" t="str">
        <f>IF(AJ69=0," ",VLOOKUP(AJ69,PROTOKOL!$A:$F,6,FALSE))</f>
        <v xml:space="preserve"> </v>
      </c>
      <c r="AI69" s="43"/>
      <c r="AJ69" s="43"/>
      <c r="AK69" s="43"/>
      <c r="AL69" s="91" t="str">
        <f>IF(AJ69=0," ",(VLOOKUP(AJ69,PROTOKOL!$A$1:$E$29,2,FALSE))*AK69)</f>
        <v xml:space="preserve"> </v>
      </c>
      <c r="AM69" s="175" t="str">
        <f t="shared" si="3"/>
        <v xml:space="preserve"> </v>
      </c>
      <c r="AN69" s="176" t="str">
        <f>IF(AJ69=0," ",VLOOKUP(AJ69,PROTOKOL!$A:$E,5,FALSE))</f>
        <v xml:space="preserve"> </v>
      </c>
      <c r="AO69" s="212" t="str">
        <f t="shared" si="180"/>
        <v xml:space="preserve"> </v>
      </c>
      <c r="AP69" s="176">
        <f t="shared" si="65"/>
        <v>0</v>
      </c>
      <c r="AQ69" s="177" t="str">
        <f t="shared" si="66"/>
        <v xml:space="preserve"> </v>
      </c>
      <c r="AS69" s="173">
        <v>16</v>
      </c>
      <c r="AT69" s="229"/>
      <c r="AU69" s="174" t="str">
        <f>IF(AW69=0," ",VLOOKUP(AW69,PROTOKOL!$A:$F,6,FALSE))</f>
        <v xml:space="preserve"> </v>
      </c>
      <c r="AV69" s="43"/>
      <c r="AW69" s="43"/>
      <c r="AX69" s="43"/>
      <c r="AY69" s="42" t="str">
        <f>IF(AW69=0," ",(VLOOKUP(AW69,PROTOKOL!$A$1:$E$29,2,FALSE))*AX69)</f>
        <v xml:space="preserve"> </v>
      </c>
      <c r="AZ69" s="175" t="str">
        <f t="shared" si="4"/>
        <v xml:space="preserve"> </v>
      </c>
      <c r="BA69" s="212" t="str">
        <f>IF(AW69=0," ",VLOOKUP(AW69,PROTOKOL!$A:$E,5,FALSE))</f>
        <v xml:space="preserve"> </v>
      </c>
      <c r="BB69" s="176"/>
      <c r="BC69" s="177" t="str">
        <f t="shared" si="168"/>
        <v xml:space="preserve"> </v>
      </c>
      <c r="BD69" s="217" t="str">
        <f>IF(BF69=0," ",VLOOKUP(BF69,PROTOKOL!$A:$F,6,FALSE))</f>
        <v xml:space="preserve"> </v>
      </c>
      <c r="BE69" s="43"/>
      <c r="BF69" s="43"/>
      <c r="BG69" s="43"/>
      <c r="BH69" s="91" t="str">
        <f>IF(BF69=0," ",(VLOOKUP(BF69,PROTOKOL!$A$1:$E$29,2,FALSE))*BG69)</f>
        <v xml:space="preserve"> </v>
      </c>
      <c r="BI69" s="175" t="str">
        <f t="shared" si="5"/>
        <v xml:space="preserve"> </v>
      </c>
      <c r="BJ69" s="176" t="str">
        <f>IF(BF69=0," ",VLOOKUP(BF69,PROTOKOL!$A:$E,5,FALSE))</f>
        <v xml:space="preserve"> </v>
      </c>
      <c r="BK69" s="212" t="str">
        <f t="shared" si="181"/>
        <v xml:space="preserve"> </v>
      </c>
      <c r="BL69" s="176">
        <f t="shared" si="67"/>
        <v>0</v>
      </c>
      <c r="BM69" s="177" t="str">
        <f t="shared" si="68"/>
        <v xml:space="preserve"> </v>
      </c>
      <c r="BO69" s="173">
        <v>16</v>
      </c>
      <c r="BP69" s="229"/>
      <c r="BQ69" s="174" t="str">
        <f>IF(BS69=0," ",VLOOKUP(BS69,PROTOKOL!$A:$F,6,FALSE))</f>
        <v xml:space="preserve"> </v>
      </c>
      <c r="BR69" s="43"/>
      <c r="BS69" s="43"/>
      <c r="BT69" s="43"/>
      <c r="BU69" s="42" t="str">
        <f>IF(BS69=0," ",(VLOOKUP(BS69,PROTOKOL!$A$1:$E$29,2,FALSE))*BT69)</f>
        <v xml:space="preserve"> </v>
      </c>
      <c r="BV69" s="175" t="str">
        <f t="shared" si="6"/>
        <v xml:space="preserve"> </v>
      </c>
      <c r="BW69" s="212" t="str">
        <f>IF(BS69=0," ",VLOOKUP(BS69,PROTOKOL!$A:$E,5,FALSE))</f>
        <v xml:space="preserve"> </v>
      </c>
      <c r="BX69" s="176"/>
      <c r="BY69" s="177" t="str">
        <f t="shared" si="170"/>
        <v xml:space="preserve"> </v>
      </c>
      <c r="BZ69" s="217" t="str">
        <f>IF(CB69=0," ",VLOOKUP(CB69,PROTOKOL!$A:$F,6,FALSE))</f>
        <v xml:space="preserve"> </v>
      </c>
      <c r="CA69" s="43"/>
      <c r="CB69" s="43"/>
      <c r="CC69" s="43"/>
      <c r="CD69" s="91" t="str">
        <f>IF(CB69=0," ",(VLOOKUP(CB69,PROTOKOL!$A$1:$E$29,2,FALSE))*CC69)</f>
        <v xml:space="preserve"> </v>
      </c>
      <c r="CE69" s="175" t="str">
        <f t="shared" si="7"/>
        <v xml:space="preserve"> </v>
      </c>
      <c r="CF69" s="176" t="str">
        <f>IF(CB69=0," ",VLOOKUP(CB69,PROTOKOL!$A:$E,5,FALSE))</f>
        <v xml:space="preserve"> </v>
      </c>
      <c r="CG69" s="212" t="str">
        <f t="shared" si="207"/>
        <v xml:space="preserve"> </v>
      </c>
      <c r="CH69" s="176">
        <f t="shared" si="70"/>
        <v>0</v>
      </c>
      <c r="CI69" s="177" t="str">
        <f t="shared" si="71"/>
        <v xml:space="preserve"> </v>
      </c>
      <c r="CK69" s="173">
        <v>16</v>
      </c>
      <c r="CL69" s="229"/>
      <c r="CM69" s="174" t="str">
        <f>IF(CO69=0," ",VLOOKUP(CO69,PROTOKOL!$A:$F,6,FALSE))</f>
        <v xml:space="preserve"> </v>
      </c>
      <c r="CN69" s="43"/>
      <c r="CO69" s="43"/>
      <c r="CP69" s="43"/>
      <c r="CQ69" s="42" t="str">
        <f>IF(CO69=0," ",(VLOOKUP(CO69,PROTOKOL!$A$1:$E$29,2,FALSE))*CP69)</f>
        <v xml:space="preserve"> </v>
      </c>
      <c r="CR69" s="175" t="str">
        <f t="shared" si="8"/>
        <v xml:space="preserve"> </v>
      </c>
      <c r="CS69" s="212" t="str">
        <f>IF(CO69=0," ",VLOOKUP(CO69,PROTOKOL!$A:$E,5,FALSE))</f>
        <v xml:space="preserve"> </v>
      </c>
      <c r="CT69" s="176"/>
      <c r="CU69" s="177" t="str">
        <f t="shared" si="171"/>
        <v xml:space="preserve"> </v>
      </c>
      <c r="CV69" s="217" t="str">
        <f>IF(CX69=0," ",VLOOKUP(CX69,PROTOKOL!$A:$F,6,FALSE))</f>
        <v xml:space="preserve"> </v>
      </c>
      <c r="CW69" s="43"/>
      <c r="CX69" s="43"/>
      <c r="CY69" s="43"/>
      <c r="CZ69" s="91" t="str">
        <f>IF(CX69=0," ",(VLOOKUP(CX69,PROTOKOL!$A$1:$E$29,2,FALSE))*CY69)</f>
        <v xml:space="preserve"> </v>
      </c>
      <c r="DA69" s="175" t="str">
        <f t="shared" si="9"/>
        <v xml:space="preserve"> </v>
      </c>
      <c r="DB69" s="176" t="str">
        <f>IF(CX69=0," ",VLOOKUP(CX69,PROTOKOL!$A:$E,5,FALSE))</f>
        <v xml:space="preserve"> </v>
      </c>
      <c r="DC69" s="212" t="str">
        <f t="shared" si="182"/>
        <v xml:space="preserve"> </v>
      </c>
      <c r="DD69" s="176">
        <f t="shared" si="73"/>
        <v>0</v>
      </c>
      <c r="DE69" s="177" t="str">
        <f t="shared" si="74"/>
        <v xml:space="preserve"> </v>
      </c>
      <c r="DG69" s="173">
        <v>16</v>
      </c>
      <c r="DH69" s="229"/>
      <c r="DI69" s="174" t="str">
        <f>IF(DK69=0," ",VLOOKUP(DK69,PROTOKOL!$A:$F,6,FALSE))</f>
        <v xml:space="preserve"> </v>
      </c>
      <c r="DJ69" s="43"/>
      <c r="DK69" s="43"/>
      <c r="DL69" s="43"/>
      <c r="DM69" s="42" t="str">
        <f>IF(DK69=0," ",(VLOOKUP(DK69,PROTOKOL!$A$1:$E$29,2,FALSE))*DL69)</f>
        <v xml:space="preserve"> </v>
      </c>
      <c r="DN69" s="175" t="str">
        <f t="shared" si="10"/>
        <v xml:space="preserve"> </v>
      </c>
      <c r="DO69" s="212" t="str">
        <f>IF(DK69=0," ",VLOOKUP(DK69,PROTOKOL!$A:$E,5,FALSE))</f>
        <v xml:space="preserve"> </v>
      </c>
      <c r="DP69" s="176"/>
      <c r="DQ69" s="177" t="str">
        <f t="shared" si="75"/>
        <v xml:space="preserve"> </v>
      </c>
      <c r="DR69" s="217" t="str">
        <f>IF(DT69=0," ",VLOOKUP(DT69,PROTOKOL!$A:$F,6,FALSE))</f>
        <v xml:space="preserve"> </v>
      </c>
      <c r="DS69" s="43"/>
      <c r="DT69" s="43"/>
      <c r="DU69" s="43"/>
      <c r="DV69" s="91" t="str">
        <f>IF(DT69=0," ",(VLOOKUP(DT69,PROTOKOL!$A$1:$E$29,2,FALSE))*DU69)</f>
        <v xml:space="preserve"> </v>
      </c>
      <c r="DW69" s="175" t="str">
        <f t="shared" si="11"/>
        <v xml:space="preserve"> </v>
      </c>
      <c r="DX69" s="176" t="str">
        <f>IF(DT69=0," ",VLOOKUP(DT69,PROTOKOL!$A:$E,5,FALSE))</f>
        <v xml:space="preserve"> </v>
      </c>
      <c r="DY69" s="212" t="str">
        <f t="shared" si="183"/>
        <v xml:space="preserve"> </v>
      </c>
      <c r="DZ69" s="176">
        <f t="shared" si="77"/>
        <v>0</v>
      </c>
      <c r="EA69" s="177" t="str">
        <f t="shared" si="78"/>
        <v xml:space="preserve"> </v>
      </c>
      <c r="EC69" s="173">
        <v>16</v>
      </c>
      <c r="ED69" s="229"/>
      <c r="EE69" s="174" t="str">
        <f>IF(EG69=0," ",VLOOKUP(EG69,PROTOKOL!$A:$F,6,FALSE))</f>
        <v xml:space="preserve"> </v>
      </c>
      <c r="EF69" s="43"/>
      <c r="EG69" s="43"/>
      <c r="EH69" s="43"/>
      <c r="EI69" s="42" t="str">
        <f>IF(EG69=0," ",(VLOOKUP(EG69,PROTOKOL!$A$1:$E$29,2,FALSE))*EH69)</f>
        <v xml:space="preserve"> </v>
      </c>
      <c r="EJ69" s="175" t="str">
        <f t="shared" si="12"/>
        <v xml:space="preserve"> </v>
      </c>
      <c r="EK69" s="212" t="str">
        <f>IF(EG69=0," ",VLOOKUP(EG69,PROTOKOL!$A:$E,5,FALSE))</f>
        <v xml:space="preserve"> </v>
      </c>
      <c r="EL69" s="176"/>
      <c r="EM69" s="177" t="str">
        <f t="shared" si="79"/>
        <v xml:space="preserve"> </v>
      </c>
      <c r="EN69" s="217" t="str">
        <f>IF(EP69=0," ",VLOOKUP(EP69,PROTOKOL!$A:$F,6,FALSE))</f>
        <v xml:space="preserve"> </v>
      </c>
      <c r="EO69" s="43"/>
      <c r="EP69" s="43"/>
      <c r="EQ69" s="43"/>
      <c r="ER69" s="91" t="str">
        <f>IF(EP69=0," ",(VLOOKUP(EP69,PROTOKOL!$A$1:$E$29,2,FALSE))*EQ69)</f>
        <v xml:space="preserve"> </v>
      </c>
      <c r="ES69" s="175" t="str">
        <f t="shared" si="13"/>
        <v xml:space="preserve"> </v>
      </c>
      <c r="ET69" s="176" t="str">
        <f>IF(EP69=0," ",VLOOKUP(EP69,PROTOKOL!$A:$E,5,FALSE))</f>
        <v xml:space="preserve"> </v>
      </c>
      <c r="EU69" s="212" t="str">
        <f t="shared" si="184"/>
        <v xml:space="preserve"> </v>
      </c>
      <c r="EV69" s="176">
        <f t="shared" si="81"/>
        <v>0</v>
      </c>
      <c r="EW69" s="177" t="str">
        <f t="shared" si="82"/>
        <v xml:space="preserve"> </v>
      </c>
      <c r="EY69" s="173">
        <v>16</v>
      </c>
      <c r="EZ69" s="229"/>
      <c r="FA69" s="174" t="str">
        <f>IF(FC69=0," ",VLOOKUP(FC69,PROTOKOL!$A:$F,6,FALSE))</f>
        <v xml:space="preserve"> </v>
      </c>
      <c r="FB69" s="43"/>
      <c r="FC69" s="43"/>
      <c r="FD69" s="43"/>
      <c r="FE69" s="42" t="str">
        <f>IF(FC69=0," ",(VLOOKUP(FC69,PROTOKOL!$A$1:$E$29,2,FALSE))*FD69)</f>
        <v xml:space="preserve"> </v>
      </c>
      <c r="FF69" s="175" t="str">
        <f t="shared" si="14"/>
        <v xml:space="preserve"> </v>
      </c>
      <c r="FG69" s="212" t="str">
        <f>IF(FC69=0," ",VLOOKUP(FC69,PROTOKOL!$A:$E,5,FALSE))</f>
        <v xml:space="preserve"> </v>
      </c>
      <c r="FH69" s="176"/>
      <c r="FI69" s="177" t="str">
        <f t="shared" si="83"/>
        <v xml:space="preserve"> </v>
      </c>
      <c r="FJ69" s="217" t="str">
        <f>IF(FL69=0," ",VLOOKUP(FL69,PROTOKOL!$A:$F,6,FALSE))</f>
        <v xml:space="preserve"> </v>
      </c>
      <c r="FK69" s="43"/>
      <c r="FL69" s="43"/>
      <c r="FM69" s="43"/>
      <c r="FN69" s="91" t="str">
        <f>IF(FL69=0," ",(VLOOKUP(FL69,PROTOKOL!$A$1:$E$29,2,FALSE))*FM69)</f>
        <v xml:space="preserve"> </v>
      </c>
      <c r="FO69" s="175" t="str">
        <f t="shared" si="15"/>
        <v xml:space="preserve"> </v>
      </c>
      <c r="FP69" s="176" t="str">
        <f>IF(FL69=0," ",VLOOKUP(FL69,PROTOKOL!$A:$E,5,FALSE))</f>
        <v xml:space="preserve"> </v>
      </c>
      <c r="FQ69" s="212" t="str">
        <f t="shared" si="185"/>
        <v xml:space="preserve"> </v>
      </c>
      <c r="FR69" s="176">
        <f t="shared" si="85"/>
        <v>0</v>
      </c>
      <c r="FS69" s="177" t="str">
        <f t="shared" si="86"/>
        <v xml:space="preserve"> </v>
      </c>
      <c r="FU69" s="173">
        <v>16</v>
      </c>
      <c r="FV69" s="229"/>
      <c r="FW69" s="174" t="str">
        <f>IF(FY69=0," ",VLOOKUP(FY69,PROTOKOL!$A:$F,6,FALSE))</f>
        <v xml:space="preserve"> </v>
      </c>
      <c r="FX69" s="43"/>
      <c r="FY69" s="43"/>
      <c r="FZ69" s="43"/>
      <c r="GA69" s="42" t="str">
        <f>IF(FY69=0," ",(VLOOKUP(FY69,PROTOKOL!$A$1:$E$29,2,FALSE))*FZ69)</f>
        <v xml:space="preserve"> </v>
      </c>
      <c r="GB69" s="175" t="str">
        <f t="shared" si="16"/>
        <v xml:space="preserve"> </v>
      </c>
      <c r="GC69" s="212" t="str">
        <f>IF(FY69=0," ",VLOOKUP(FY69,PROTOKOL!$A:$E,5,FALSE))</f>
        <v xml:space="preserve"> </v>
      </c>
      <c r="GD69" s="176"/>
      <c r="GE69" s="177" t="str">
        <f t="shared" si="87"/>
        <v xml:space="preserve"> </v>
      </c>
      <c r="GF69" s="217" t="str">
        <f>IF(GH69=0," ",VLOOKUP(GH69,PROTOKOL!$A:$F,6,FALSE))</f>
        <v xml:space="preserve"> </v>
      </c>
      <c r="GG69" s="43"/>
      <c r="GH69" s="43"/>
      <c r="GI69" s="43"/>
      <c r="GJ69" s="91" t="str">
        <f>IF(GH69=0," ",(VLOOKUP(GH69,PROTOKOL!$A$1:$E$29,2,FALSE))*GI69)</f>
        <v xml:space="preserve"> </v>
      </c>
      <c r="GK69" s="175" t="str">
        <f t="shared" si="17"/>
        <v xml:space="preserve"> </v>
      </c>
      <c r="GL69" s="176" t="str">
        <f>IF(GH69=0," ",VLOOKUP(GH69,PROTOKOL!$A:$E,5,FALSE))</f>
        <v xml:space="preserve"> </v>
      </c>
      <c r="GM69" s="212" t="str">
        <f t="shared" si="186"/>
        <v xml:space="preserve"> </v>
      </c>
      <c r="GN69" s="176">
        <f t="shared" si="89"/>
        <v>0</v>
      </c>
      <c r="GO69" s="177" t="str">
        <f t="shared" si="90"/>
        <v xml:space="preserve"> </v>
      </c>
      <c r="GQ69" s="173">
        <v>16</v>
      </c>
      <c r="GR69" s="229"/>
      <c r="GS69" s="174" t="str">
        <f>IF(GU69=0," ",VLOOKUP(GU69,PROTOKOL!$A:$F,6,FALSE))</f>
        <v xml:space="preserve"> </v>
      </c>
      <c r="GT69" s="43"/>
      <c r="GU69" s="43"/>
      <c r="GV69" s="43"/>
      <c r="GW69" s="42" t="str">
        <f>IF(GU69=0," ",(VLOOKUP(GU69,PROTOKOL!$A$1:$E$29,2,FALSE))*GV69)</f>
        <v xml:space="preserve"> </v>
      </c>
      <c r="GX69" s="175" t="str">
        <f t="shared" si="18"/>
        <v xml:space="preserve"> </v>
      </c>
      <c r="GY69" s="212" t="str">
        <f>IF(GU69=0," ",VLOOKUP(GU69,PROTOKOL!$A:$E,5,FALSE))</f>
        <v xml:space="preserve"> </v>
      </c>
      <c r="GZ69" s="176"/>
      <c r="HA69" s="177" t="str">
        <f t="shared" si="91"/>
        <v xml:space="preserve"> </v>
      </c>
      <c r="HB69" s="217" t="str">
        <f>IF(HD69=0," ",VLOOKUP(HD69,PROTOKOL!$A:$F,6,FALSE))</f>
        <v xml:space="preserve"> </v>
      </c>
      <c r="HC69" s="43"/>
      <c r="HD69" s="43"/>
      <c r="HE69" s="43"/>
      <c r="HF69" s="91" t="str">
        <f>IF(HD69=0," ",(VLOOKUP(HD69,PROTOKOL!$A$1:$E$29,2,FALSE))*HE69)</f>
        <v xml:space="preserve"> </v>
      </c>
      <c r="HG69" s="175" t="str">
        <f t="shared" si="19"/>
        <v xml:space="preserve"> </v>
      </c>
      <c r="HH69" s="176" t="str">
        <f>IF(HD69=0," ",VLOOKUP(HD69,PROTOKOL!$A:$E,5,FALSE))</f>
        <v xml:space="preserve"> </v>
      </c>
      <c r="HI69" s="212" t="str">
        <f t="shared" si="187"/>
        <v xml:space="preserve"> </v>
      </c>
      <c r="HJ69" s="176">
        <f t="shared" si="92"/>
        <v>0</v>
      </c>
      <c r="HK69" s="177" t="str">
        <f t="shared" si="93"/>
        <v xml:space="preserve"> </v>
      </c>
      <c r="HM69" s="173">
        <v>16</v>
      </c>
      <c r="HN69" s="229"/>
      <c r="HO69" s="174" t="str">
        <f>IF(HQ69=0," ",VLOOKUP(HQ69,PROTOKOL!$A:$F,6,FALSE))</f>
        <v xml:space="preserve"> </v>
      </c>
      <c r="HP69" s="43"/>
      <c r="HQ69" s="43"/>
      <c r="HR69" s="43"/>
      <c r="HS69" s="42" t="str">
        <f>IF(HQ69=0," ",(VLOOKUP(HQ69,PROTOKOL!$A$1:$E$29,2,FALSE))*HR69)</f>
        <v xml:space="preserve"> </v>
      </c>
      <c r="HT69" s="175" t="str">
        <f t="shared" si="20"/>
        <v xml:space="preserve"> </v>
      </c>
      <c r="HU69" s="212" t="str">
        <f>IF(HQ69=0," ",VLOOKUP(HQ69,PROTOKOL!$A:$E,5,FALSE))</f>
        <v xml:space="preserve"> </v>
      </c>
      <c r="HV69" s="176"/>
      <c r="HW69" s="177" t="str">
        <f t="shared" si="94"/>
        <v xml:space="preserve"> </v>
      </c>
      <c r="HX69" s="217" t="str">
        <f>IF(HZ69=0," ",VLOOKUP(HZ69,PROTOKOL!$A:$F,6,FALSE))</f>
        <v xml:space="preserve"> </v>
      </c>
      <c r="HY69" s="43"/>
      <c r="HZ69" s="43"/>
      <c r="IA69" s="43"/>
      <c r="IB69" s="91" t="str">
        <f>IF(HZ69=0," ",(VLOOKUP(HZ69,PROTOKOL!$A$1:$E$29,2,FALSE))*IA69)</f>
        <v xml:space="preserve"> </v>
      </c>
      <c r="IC69" s="175" t="str">
        <f t="shared" si="21"/>
        <v xml:space="preserve"> </v>
      </c>
      <c r="ID69" s="176" t="str">
        <f>IF(HZ69=0," ",VLOOKUP(HZ69,PROTOKOL!$A:$E,5,FALSE))</f>
        <v xml:space="preserve"> </v>
      </c>
      <c r="IE69" s="212" t="str">
        <f t="shared" si="208"/>
        <v xml:space="preserve"> </v>
      </c>
      <c r="IF69" s="176">
        <f t="shared" si="96"/>
        <v>0</v>
      </c>
      <c r="IG69" s="177" t="str">
        <f t="shared" si="97"/>
        <v xml:space="preserve"> </v>
      </c>
      <c r="II69" s="173">
        <v>16</v>
      </c>
      <c r="IJ69" s="229"/>
      <c r="IK69" s="174" t="str">
        <f>IF(IM69=0," ",VLOOKUP(IM69,PROTOKOL!$A:$F,6,FALSE))</f>
        <v xml:space="preserve"> </v>
      </c>
      <c r="IL69" s="43"/>
      <c r="IM69" s="43"/>
      <c r="IN69" s="43"/>
      <c r="IO69" s="42" t="str">
        <f>IF(IM69=0," ",(VLOOKUP(IM69,PROTOKOL!$A$1:$E$29,2,FALSE))*IN69)</f>
        <v xml:space="preserve"> </v>
      </c>
      <c r="IP69" s="175" t="str">
        <f t="shared" si="22"/>
        <v xml:space="preserve"> </v>
      </c>
      <c r="IQ69" s="212" t="str">
        <f>IF(IM69=0," ",VLOOKUP(IM69,PROTOKOL!$A:$E,5,FALSE))</f>
        <v xml:space="preserve"> </v>
      </c>
      <c r="IR69" s="176"/>
      <c r="IS69" s="177" t="str">
        <f t="shared" si="98"/>
        <v xml:space="preserve"> </v>
      </c>
      <c r="IT69" s="217" t="str">
        <f>IF(IV69=0," ",VLOOKUP(IV69,PROTOKOL!$A:$F,6,FALSE))</f>
        <v xml:space="preserve"> </v>
      </c>
      <c r="IU69" s="43"/>
      <c r="IV69" s="43"/>
      <c r="IW69" s="43"/>
      <c r="IX69" s="91" t="str">
        <f>IF(IV69=0," ",(VLOOKUP(IV69,PROTOKOL!$A$1:$E$29,2,FALSE))*IW69)</f>
        <v xml:space="preserve"> </v>
      </c>
      <c r="IY69" s="175" t="str">
        <f t="shared" si="23"/>
        <v xml:space="preserve"> </v>
      </c>
      <c r="IZ69" s="176" t="str">
        <f>IF(IV69=0," ",VLOOKUP(IV69,PROTOKOL!$A:$E,5,FALSE))</f>
        <v xml:space="preserve"> </v>
      </c>
      <c r="JA69" s="212" t="str">
        <f t="shared" si="188"/>
        <v xml:space="preserve"> </v>
      </c>
      <c r="JB69" s="176">
        <f t="shared" si="100"/>
        <v>0</v>
      </c>
      <c r="JC69" s="177" t="str">
        <f t="shared" si="101"/>
        <v xml:space="preserve"> </v>
      </c>
      <c r="JE69" s="173">
        <v>16</v>
      </c>
      <c r="JF69" s="229"/>
      <c r="JG69" s="174" t="str">
        <f>IF(JI69=0," ",VLOOKUP(JI69,PROTOKOL!$A:$F,6,FALSE))</f>
        <v xml:space="preserve"> </v>
      </c>
      <c r="JH69" s="43"/>
      <c r="JI69" s="43"/>
      <c r="JJ69" s="43"/>
      <c r="JK69" s="42" t="str">
        <f>IF(JI69=0," ",(VLOOKUP(JI69,PROTOKOL!$A$1:$E$29,2,FALSE))*JJ69)</f>
        <v xml:space="preserve"> </v>
      </c>
      <c r="JL69" s="175" t="str">
        <f t="shared" si="24"/>
        <v xml:space="preserve"> </v>
      </c>
      <c r="JM69" s="212" t="str">
        <f>IF(JI69=0," ",VLOOKUP(JI69,PROTOKOL!$A:$E,5,FALSE))</f>
        <v xml:space="preserve"> </v>
      </c>
      <c r="JN69" s="176"/>
      <c r="JO69" s="177" t="str">
        <f t="shared" si="102"/>
        <v xml:space="preserve"> </v>
      </c>
      <c r="JP69" s="217" t="str">
        <f>IF(JR69=0," ",VLOOKUP(JR69,PROTOKOL!$A:$F,6,FALSE))</f>
        <v xml:space="preserve"> </v>
      </c>
      <c r="JQ69" s="43"/>
      <c r="JR69" s="43"/>
      <c r="JS69" s="43"/>
      <c r="JT69" s="91" t="str">
        <f>IF(JR69=0," ",(VLOOKUP(JR69,PROTOKOL!$A$1:$E$29,2,FALSE))*JS69)</f>
        <v xml:space="preserve"> </v>
      </c>
      <c r="JU69" s="175" t="str">
        <f t="shared" si="25"/>
        <v xml:space="preserve"> </v>
      </c>
      <c r="JV69" s="176" t="str">
        <f>IF(JR69=0," ",VLOOKUP(JR69,PROTOKOL!$A:$E,5,FALSE))</f>
        <v xml:space="preserve"> </v>
      </c>
      <c r="JW69" s="212" t="str">
        <f t="shared" si="189"/>
        <v xml:space="preserve"> </v>
      </c>
      <c r="JX69" s="176">
        <f t="shared" si="104"/>
        <v>0</v>
      </c>
      <c r="JY69" s="177" t="str">
        <f t="shared" si="105"/>
        <v xml:space="preserve"> </v>
      </c>
      <c r="KA69" s="173">
        <v>16</v>
      </c>
      <c r="KB69" s="229"/>
      <c r="KC69" s="174" t="str">
        <f>IF(KE69=0," ",VLOOKUP(KE69,PROTOKOL!$A:$F,6,FALSE))</f>
        <v xml:space="preserve"> </v>
      </c>
      <c r="KD69" s="43"/>
      <c r="KE69" s="43"/>
      <c r="KF69" s="43"/>
      <c r="KG69" s="42" t="str">
        <f>IF(KE69=0," ",(VLOOKUP(KE69,PROTOKOL!$A$1:$E$29,2,FALSE))*KF69)</f>
        <v xml:space="preserve"> </v>
      </c>
      <c r="KH69" s="175" t="str">
        <f t="shared" si="26"/>
        <v xml:space="preserve"> </v>
      </c>
      <c r="KI69" s="212" t="str">
        <f>IF(KE69=0," ",VLOOKUP(KE69,PROTOKOL!$A:$E,5,FALSE))</f>
        <v xml:space="preserve"> </v>
      </c>
      <c r="KJ69" s="176"/>
      <c r="KK69" s="177" t="str">
        <f t="shared" si="173"/>
        <v xml:space="preserve"> </v>
      </c>
      <c r="KL69" s="217" t="str">
        <f>IF(KN69=0," ",VLOOKUP(KN69,PROTOKOL!$A:$F,6,FALSE))</f>
        <v xml:space="preserve"> </v>
      </c>
      <c r="KM69" s="43"/>
      <c r="KN69" s="43"/>
      <c r="KO69" s="43"/>
      <c r="KP69" s="91" t="str">
        <f>IF(KN69=0," ",(VLOOKUP(KN69,PROTOKOL!$A$1:$E$29,2,FALSE))*KO69)</f>
        <v xml:space="preserve"> </v>
      </c>
      <c r="KQ69" s="175" t="str">
        <f t="shared" si="27"/>
        <v xml:space="preserve"> </v>
      </c>
      <c r="KR69" s="176" t="str">
        <f>IF(KN69=0," ",VLOOKUP(KN69,PROTOKOL!$A:$E,5,FALSE))</f>
        <v xml:space="preserve"> </v>
      </c>
      <c r="KS69" s="212" t="str">
        <f t="shared" si="190"/>
        <v xml:space="preserve"> </v>
      </c>
      <c r="KT69" s="176">
        <f t="shared" si="106"/>
        <v>0</v>
      </c>
      <c r="KU69" s="177" t="str">
        <f t="shared" si="107"/>
        <v xml:space="preserve"> </v>
      </c>
      <c r="KW69" s="173">
        <v>16</v>
      </c>
      <c r="KX69" s="229"/>
      <c r="KY69" s="174" t="str">
        <f>IF(LA69=0," ",VLOOKUP(LA69,PROTOKOL!$A:$F,6,FALSE))</f>
        <v xml:space="preserve"> </v>
      </c>
      <c r="KZ69" s="43"/>
      <c r="LA69" s="43"/>
      <c r="LB69" s="43"/>
      <c r="LC69" s="42" t="str">
        <f>IF(LA69=0," ",(VLOOKUP(LA69,PROTOKOL!$A$1:$E$29,2,FALSE))*LB69)</f>
        <v xml:space="preserve"> </v>
      </c>
      <c r="LD69" s="175" t="str">
        <f t="shared" si="28"/>
        <v xml:space="preserve"> </v>
      </c>
      <c r="LE69" s="212" t="str">
        <f>IF(LA69=0," ",VLOOKUP(LA69,PROTOKOL!$A:$E,5,FALSE))</f>
        <v xml:space="preserve"> </v>
      </c>
      <c r="LF69" s="176"/>
      <c r="LG69" s="177" t="str">
        <f t="shared" si="108"/>
        <v xml:space="preserve"> </v>
      </c>
      <c r="LH69" s="217" t="str">
        <f>IF(LJ69=0," ",VLOOKUP(LJ69,PROTOKOL!$A:$F,6,FALSE))</f>
        <v xml:space="preserve"> </v>
      </c>
      <c r="LI69" s="43"/>
      <c r="LJ69" s="43"/>
      <c r="LK69" s="43"/>
      <c r="LL69" s="91" t="str">
        <f>IF(LJ69=0," ",(VLOOKUP(LJ69,PROTOKOL!$A$1:$E$29,2,FALSE))*LK69)</f>
        <v xml:space="preserve"> </v>
      </c>
      <c r="LM69" s="175" t="str">
        <f t="shared" si="29"/>
        <v xml:space="preserve"> </v>
      </c>
      <c r="LN69" s="176" t="str">
        <f>IF(LJ69=0," ",VLOOKUP(LJ69,PROTOKOL!$A:$E,5,FALSE))</f>
        <v xml:space="preserve"> </v>
      </c>
      <c r="LO69" s="212" t="str">
        <f t="shared" si="191"/>
        <v xml:space="preserve"> </v>
      </c>
      <c r="LP69" s="176">
        <f t="shared" si="110"/>
        <v>0</v>
      </c>
      <c r="LQ69" s="177" t="str">
        <f t="shared" si="111"/>
        <v xml:space="preserve"> </v>
      </c>
      <c r="LS69" s="173">
        <v>16</v>
      </c>
      <c r="LT69" s="229"/>
      <c r="LU69" s="174" t="str">
        <f>IF(LW69=0," ",VLOOKUP(LW69,PROTOKOL!$A:$F,6,FALSE))</f>
        <v xml:space="preserve"> </v>
      </c>
      <c r="LV69" s="43"/>
      <c r="LW69" s="43"/>
      <c r="LX69" s="43"/>
      <c r="LY69" s="42" t="str">
        <f>IF(LW69=0," ",(VLOOKUP(LW69,PROTOKOL!$A$1:$E$29,2,FALSE))*LX69)</f>
        <v xml:space="preserve"> </v>
      </c>
      <c r="LZ69" s="175" t="str">
        <f t="shared" si="30"/>
        <v xml:space="preserve"> </v>
      </c>
      <c r="MA69" s="212" t="str">
        <f>IF(LW69=0," ",VLOOKUP(LW69,PROTOKOL!$A:$E,5,FALSE))</f>
        <v xml:space="preserve"> </v>
      </c>
      <c r="MB69" s="176"/>
      <c r="MC69" s="177" t="str">
        <f t="shared" si="175"/>
        <v xml:space="preserve"> </v>
      </c>
      <c r="MD69" s="217" t="str">
        <f>IF(MF69=0," ",VLOOKUP(MF69,PROTOKOL!$A:$F,6,FALSE))</f>
        <v xml:space="preserve"> </v>
      </c>
      <c r="ME69" s="43"/>
      <c r="MF69" s="43"/>
      <c r="MG69" s="43"/>
      <c r="MH69" s="91" t="str">
        <f>IF(MF69=0," ",(VLOOKUP(MF69,PROTOKOL!$A$1:$E$29,2,FALSE))*MG69)</f>
        <v xml:space="preserve"> </v>
      </c>
      <c r="MI69" s="175" t="str">
        <f t="shared" si="31"/>
        <v xml:space="preserve"> </v>
      </c>
      <c r="MJ69" s="176" t="str">
        <f>IF(MF69=0," ",VLOOKUP(MF69,PROTOKOL!$A:$E,5,FALSE))</f>
        <v xml:space="preserve"> </v>
      </c>
      <c r="MK69" s="212" t="str">
        <f t="shared" si="192"/>
        <v xml:space="preserve"> </v>
      </c>
      <c r="ML69" s="176">
        <f t="shared" si="113"/>
        <v>0</v>
      </c>
      <c r="MM69" s="177" t="str">
        <f t="shared" si="114"/>
        <v xml:space="preserve"> </v>
      </c>
      <c r="MO69" s="173">
        <v>16</v>
      </c>
      <c r="MP69" s="229"/>
      <c r="MQ69" s="174" t="str">
        <f>IF(MS69=0," ",VLOOKUP(MS69,PROTOKOL!$A:$F,6,FALSE))</f>
        <v xml:space="preserve"> </v>
      </c>
      <c r="MR69" s="43"/>
      <c r="MS69" s="43"/>
      <c r="MT69" s="43"/>
      <c r="MU69" s="42" t="str">
        <f>IF(MS69=0," ",(VLOOKUP(MS69,PROTOKOL!$A$1:$E$29,2,FALSE))*MT69)</f>
        <v xml:space="preserve"> </v>
      </c>
      <c r="MV69" s="175" t="str">
        <f t="shared" si="32"/>
        <v xml:space="preserve"> </v>
      </c>
      <c r="MW69" s="212" t="str">
        <f>IF(MS69=0," ",VLOOKUP(MS69,PROTOKOL!$A:$E,5,FALSE))</f>
        <v xml:space="preserve"> </v>
      </c>
      <c r="MX69" s="176"/>
      <c r="MY69" s="177" t="str">
        <f t="shared" si="115"/>
        <v xml:space="preserve"> </v>
      </c>
      <c r="MZ69" s="217" t="str">
        <f>IF(NB69=0," ",VLOOKUP(NB69,PROTOKOL!$A:$F,6,FALSE))</f>
        <v xml:space="preserve"> </v>
      </c>
      <c r="NA69" s="43"/>
      <c r="NB69" s="43"/>
      <c r="NC69" s="43"/>
      <c r="ND69" s="91" t="str">
        <f>IF(NB69=0," ",(VLOOKUP(NB69,PROTOKOL!$A$1:$E$29,2,FALSE))*NC69)</f>
        <v xml:space="preserve"> </v>
      </c>
      <c r="NE69" s="175" t="str">
        <f t="shared" si="33"/>
        <v xml:space="preserve"> </v>
      </c>
      <c r="NF69" s="176" t="str">
        <f>IF(NB69=0," ",VLOOKUP(NB69,PROTOKOL!$A:$E,5,FALSE))</f>
        <v xml:space="preserve"> </v>
      </c>
      <c r="NG69" s="212" t="str">
        <f t="shared" si="193"/>
        <v xml:space="preserve"> </v>
      </c>
      <c r="NH69" s="176">
        <f t="shared" si="117"/>
        <v>0</v>
      </c>
      <c r="NI69" s="177" t="str">
        <f t="shared" si="118"/>
        <v xml:space="preserve"> </v>
      </c>
      <c r="NK69" s="173">
        <v>16</v>
      </c>
      <c r="NL69" s="229"/>
      <c r="NM69" s="174" t="str">
        <f>IF(NO69=0," ",VLOOKUP(NO69,PROTOKOL!$A:$F,6,FALSE))</f>
        <v xml:space="preserve"> </v>
      </c>
      <c r="NN69" s="43"/>
      <c r="NO69" s="43"/>
      <c r="NP69" s="43"/>
      <c r="NQ69" s="42" t="str">
        <f>IF(NO69=0," ",(VLOOKUP(NO69,PROTOKOL!$A$1:$E$29,2,FALSE))*NP69)</f>
        <v xml:space="preserve"> </v>
      </c>
      <c r="NR69" s="175" t="str">
        <f t="shared" si="34"/>
        <v xml:space="preserve"> </v>
      </c>
      <c r="NS69" s="212" t="str">
        <f>IF(NO69=0," ",VLOOKUP(NO69,PROTOKOL!$A:$E,5,FALSE))</f>
        <v xml:space="preserve"> </v>
      </c>
      <c r="NT69" s="176"/>
      <c r="NU69" s="177" t="str">
        <f t="shared" si="119"/>
        <v xml:space="preserve"> </v>
      </c>
      <c r="NV69" s="217" t="str">
        <f>IF(NX69=0," ",VLOOKUP(NX69,PROTOKOL!$A:$F,6,FALSE))</f>
        <v xml:space="preserve"> </v>
      </c>
      <c r="NW69" s="43"/>
      <c r="NX69" s="43"/>
      <c r="NY69" s="43"/>
      <c r="NZ69" s="91" t="str">
        <f>IF(NX69=0," ",(VLOOKUP(NX69,PROTOKOL!$A$1:$E$29,2,FALSE))*NY69)</f>
        <v xml:space="preserve"> </v>
      </c>
      <c r="OA69" s="175" t="str">
        <f t="shared" si="35"/>
        <v xml:space="preserve"> </v>
      </c>
      <c r="OB69" s="176" t="str">
        <f>IF(NX69=0," ",VLOOKUP(NX69,PROTOKOL!$A:$E,5,FALSE))</f>
        <v xml:space="preserve"> </v>
      </c>
      <c r="OC69" s="212" t="str">
        <f t="shared" si="194"/>
        <v xml:space="preserve"> </v>
      </c>
      <c r="OD69" s="176">
        <f t="shared" si="120"/>
        <v>0</v>
      </c>
      <c r="OE69" s="177" t="str">
        <f t="shared" si="121"/>
        <v xml:space="preserve"> </v>
      </c>
      <c r="OG69" s="173">
        <v>16</v>
      </c>
      <c r="OH69" s="229"/>
      <c r="OI69" s="174" t="str">
        <f>IF(OK69=0," ",VLOOKUP(OK69,PROTOKOL!$A:$F,6,FALSE))</f>
        <v xml:space="preserve"> </v>
      </c>
      <c r="OJ69" s="43"/>
      <c r="OK69" s="43"/>
      <c r="OL69" s="43"/>
      <c r="OM69" s="42" t="str">
        <f>IF(OK69=0," ",(VLOOKUP(OK69,PROTOKOL!$A$1:$E$29,2,FALSE))*OL69)</f>
        <v xml:space="preserve"> </v>
      </c>
      <c r="ON69" s="175" t="str">
        <f t="shared" si="36"/>
        <v xml:space="preserve"> </v>
      </c>
      <c r="OO69" s="212" t="str">
        <f>IF(OK69=0," ",VLOOKUP(OK69,PROTOKOL!$A:$E,5,FALSE))</f>
        <v xml:space="preserve"> </v>
      </c>
      <c r="OP69" s="176"/>
      <c r="OQ69" s="177" t="str">
        <f t="shared" si="177"/>
        <v xml:space="preserve"> </v>
      </c>
      <c r="OR69" s="217" t="str">
        <f>IF(OT69=0," ",VLOOKUP(OT69,PROTOKOL!$A:$F,6,FALSE))</f>
        <v xml:space="preserve"> </v>
      </c>
      <c r="OS69" s="43"/>
      <c r="OT69" s="43"/>
      <c r="OU69" s="43"/>
      <c r="OV69" s="91" t="str">
        <f>IF(OT69=0," ",(VLOOKUP(OT69,PROTOKOL!$A$1:$E$29,2,FALSE))*OU69)</f>
        <v xml:space="preserve"> </v>
      </c>
      <c r="OW69" s="175" t="str">
        <f t="shared" si="37"/>
        <v xml:space="preserve"> </v>
      </c>
      <c r="OX69" s="176" t="str">
        <f>IF(OT69=0," ",VLOOKUP(OT69,PROTOKOL!$A:$E,5,FALSE))</f>
        <v xml:space="preserve"> </v>
      </c>
      <c r="OY69" s="212" t="str">
        <f t="shared" si="195"/>
        <v xml:space="preserve"> </v>
      </c>
      <c r="OZ69" s="176">
        <f t="shared" si="123"/>
        <v>0</v>
      </c>
      <c r="PA69" s="177" t="str">
        <f t="shared" si="124"/>
        <v xml:space="preserve"> </v>
      </c>
      <c r="PC69" s="173">
        <v>16</v>
      </c>
      <c r="PD69" s="229"/>
      <c r="PE69" s="174" t="str">
        <f>IF(PG69=0," ",VLOOKUP(PG69,PROTOKOL!$A:$F,6,FALSE))</f>
        <v xml:space="preserve"> </v>
      </c>
      <c r="PF69" s="43"/>
      <c r="PG69" s="43"/>
      <c r="PH69" s="43"/>
      <c r="PI69" s="42" t="str">
        <f>IF(PG69=0," ",(VLOOKUP(PG69,PROTOKOL!$A$1:$E$29,2,FALSE))*PH69)</f>
        <v xml:space="preserve"> </v>
      </c>
      <c r="PJ69" s="175" t="str">
        <f t="shared" si="38"/>
        <v xml:space="preserve"> </v>
      </c>
      <c r="PK69" s="212" t="str">
        <f>IF(PG69=0," ",VLOOKUP(PG69,PROTOKOL!$A:$E,5,FALSE))</f>
        <v xml:space="preserve"> </v>
      </c>
      <c r="PL69" s="176"/>
      <c r="PM69" s="177" t="str">
        <f t="shared" si="178"/>
        <v xml:space="preserve"> </v>
      </c>
      <c r="PN69" s="217" t="str">
        <f>IF(PP69=0," ",VLOOKUP(PP69,PROTOKOL!$A:$F,6,FALSE))</f>
        <v xml:space="preserve"> </v>
      </c>
      <c r="PO69" s="43"/>
      <c r="PP69" s="43"/>
      <c r="PQ69" s="43"/>
      <c r="PR69" s="91" t="str">
        <f>IF(PP69=0," ",(VLOOKUP(PP69,PROTOKOL!$A$1:$E$29,2,FALSE))*PQ69)</f>
        <v xml:space="preserve"> </v>
      </c>
      <c r="PS69" s="175" t="str">
        <f t="shared" si="39"/>
        <v xml:space="preserve"> </v>
      </c>
      <c r="PT69" s="176" t="str">
        <f>IF(PP69=0," ",VLOOKUP(PP69,PROTOKOL!$A:$E,5,FALSE))</f>
        <v xml:space="preserve"> </v>
      </c>
      <c r="PU69" s="212" t="str">
        <f t="shared" si="196"/>
        <v xml:space="preserve"> </v>
      </c>
      <c r="PV69" s="176">
        <f t="shared" si="126"/>
        <v>0</v>
      </c>
      <c r="PW69" s="177" t="str">
        <f t="shared" si="127"/>
        <v xml:space="preserve"> </v>
      </c>
      <c r="PY69" s="173">
        <v>16</v>
      </c>
      <c r="PZ69" s="229"/>
      <c r="QA69" s="174" t="str">
        <f>IF(QC69=0," ",VLOOKUP(QC69,PROTOKOL!$A:$F,6,FALSE))</f>
        <v xml:space="preserve"> </v>
      </c>
      <c r="QB69" s="43"/>
      <c r="QC69" s="43"/>
      <c r="QD69" s="43"/>
      <c r="QE69" s="42" t="str">
        <f>IF(QC69=0," ",(VLOOKUP(QC69,PROTOKOL!$A$1:$E$29,2,FALSE))*QD69)</f>
        <v xml:space="preserve"> </v>
      </c>
      <c r="QF69" s="175" t="str">
        <f t="shared" si="40"/>
        <v xml:space="preserve"> </v>
      </c>
      <c r="QG69" s="212" t="str">
        <f>IF(QC69=0," ",VLOOKUP(QC69,PROTOKOL!$A:$E,5,FALSE))</f>
        <v xml:space="preserve"> </v>
      </c>
      <c r="QH69" s="176"/>
      <c r="QI69" s="177" t="str">
        <f t="shared" si="128"/>
        <v xml:space="preserve"> </v>
      </c>
      <c r="QJ69" s="217" t="str">
        <f>IF(QL69=0," ",VLOOKUP(QL69,PROTOKOL!$A:$F,6,FALSE))</f>
        <v xml:space="preserve"> </v>
      </c>
      <c r="QK69" s="43"/>
      <c r="QL69" s="43"/>
      <c r="QM69" s="43"/>
      <c r="QN69" s="91" t="str">
        <f>IF(QL69=0," ",(VLOOKUP(QL69,PROTOKOL!$A$1:$E$29,2,FALSE))*QM69)</f>
        <v xml:space="preserve"> </v>
      </c>
      <c r="QO69" s="175" t="str">
        <f t="shared" si="41"/>
        <v xml:space="preserve"> </v>
      </c>
      <c r="QP69" s="176" t="str">
        <f>IF(QL69=0," ",VLOOKUP(QL69,PROTOKOL!$A:$E,5,FALSE))</f>
        <v xml:space="preserve"> </v>
      </c>
      <c r="QQ69" s="212" t="str">
        <f t="shared" si="197"/>
        <v xml:space="preserve"> </v>
      </c>
      <c r="QR69" s="176">
        <f t="shared" si="130"/>
        <v>0</v>
      </c>
      <c r="QS69" s="177" t="str">
        <f t="shared" si="131"/>
        <v xml:space="preserve"> </v>
      </c>
      <c r="QU69" s="173">
        <v>16</v>
      </c>
      <c r="QV69" s="229"/>
      <c r="QW69" s="174" t="str">
        <f>IF(QY69=0," ",VLOOKUP(QY69,PROTOKOL!$A:$F,6,FALSE))</f>
        <v xml:space="preserve"> </v>
      </c>
      <c r="QX69" s="43"/>
      <c r="QY69" s="43"/>
      <c r="QZ69" s="43"/>
      <c r="RA69" s="42" t="str">
        <f>IF(QY69=0," ",(VLOOKUP(QY69,PROTOKOL!$A$1:$E$29,2,FALSE))*QZ69)</f>
        <v xml:space="preserve"> </v>
      </c>
      <c r="RB69" s="175" t="str">
        <f t="shared" si="42"/>
        <v xml:space="preserve"> </v>
      </c>
      <c r="RC69" s="212" t="str">
        <f>IF(QY69=0," ",VLOOKUP(QY69,PROTOKOL!$A:$E,5,FALSE))</f>
        <v xml:space="preserve"> </v>
      </c>
      <c r="RD69" s="176"/>
      <c r="RE69" s="177" t="str">
        <f t="shared" si="132"/>
        <v xml:space="preserve"> </v>
      </c>
      <c r="RF69" s="217" t="str">
        <f>IF(RH69=0," ",VLOOKUP(RH69,PROTOKOL!$A:$F,6,FALSE))</f>
        <v xml:space="preserve"> </v>
      </c>
      <c r="RG69" s="43"/>
      <c r="RH69" s="43"/>
      <c r="RI69" s="43"/>
      <c r="RJ69" s="91" t="str">
        <f>IF(RH69=0," ",(VLOOKUP(RH69,PROTOKOL!$A$1:$E$29,2,FALSE))*RI69)</f>
        <v xml:space="preserve"> </v>
      </c>
      <c r="RK69" s="175" t="str">
        <f t="shared" si="43"/>
        <v xml:space="preserve"> </v>
      </c>
      <c r="RL69" s="176" t="str">
        <f>IF(RH69=0," ",VLOOKUP(RH69,PROTOKOL!$A:$E,5,FALSE))</f>
        <v xml:space="preserve"> </v>
      </c>
      <c r="RM69" s="212" t="str">
        <f t="shared" si="198"/>
        <v xml:space="preserve"> </v>
      </c>
      <c r="RN69" s="176">
        <f t="shared" si="134"/>
        <v>0</v>
      </c>
      <c r="RO69" s="177" t="str">
        <f t="shared" si="135"/>
        <v xml:space="preserve"> </v>
      </c>
      <c r="RQ69" s="173">
        <v>16</v>
      </c>
      <c r="RR69" s="229"/>
      <c r="RS69" s="174" t="str">
        <f>IF(RU69=0," ",VLOOKUP(RU69,PROTOKOL!$A:$F,6,FALSE))</f>
        <v xml:space="preserve"> </v>
      </c>
      <c r="RT69" s="43"/>
      <c r="RU69" s="43"/>
      <c r="RV69" s="43"/>
      <c r="RW69" s="42" t="str">
        <f>IF(RU69=0," ",(VLOOKUP(RU69,PROTOKOL!$A$1:$E$29,2,FALSE))*RV69)</f>
        <v xml:space="preserve"> </v>
      </c>
      <c r="RX69" s="175" t="str">
        <f t="shared" si="44"/>
        <v xml:space="preserve"> </v>
      </c>
      <c r="RY69" s="212" t="str">
        <f>IF(RU69=0," ",VLOOKUP(RU69,PROTOKOL!$A:$E,5,FALSE))</f>
        <v xml:space="preserve"> </v>
      </c>
      <c r="RZ69" s="176"/>
      <c r="SA69" s="177" t="str">
        <f t="shared" si="179"/>
        <v xml:space="preserve"> </v>
      </c>
      <c r="SB69" s="217" t="str">
        <f>IF(SD69=0," ",VLOOKUP(SD69,PROTOKOL!$A:$F,6,FALSE))</f>
        <v xml:space="preserve"> </v>
      </c>
      <c r="SC69" s="43"/>
      <c r="SD69" s="43"/>
      <c r="SE69" s="43"/>
      <c r="SF69" s="91" t="str">
        <f>IF(SD69=0," ",(VLOOKUP(SD69,PROTOKOL!$A$1:$E$29,2,FALSE))*SE69)</f>
        <v xml:space="preserve"> </v>
      </c>
      <c r="SG69" s="175" t="str">
        <f t="shared" si="45"/>
        <v xml:space="preserve"> </v>
      </c>
      <c r="SH69" s="176" t="str">
        <f>IF(SD69=0," ",VLOOKUP(SD69,PROTOKOL!$A:$E,5,FALSE))</f>
        <v xml:space="preserve"> </v>
      </c>
      <c r="SI69" s="212" t="str">
        <f t="shared" si="199"/>
        <v xml:space="preserve"> </v>
      </c>
      <c r="SJ69" s="176">
        <f t="shared" si="137"/>
        <v>0</v>
      </c>
      <c r="SK69" s="177" t="str">
        <f t="shared" si="138"/>
        <v xml:space="preserve"> </v>
      </c>
      <c r="SM69" s="173">
        <v>16</v>
      </c>
      <c r="SN69" s="229"/>
      <c r="SO69" s="174" t="str">
        <f>IF(SQ69=0," ",VLOOKUP(SQ69,PROTOKOL!$A:$F,6,FALSE))</f>
        <v xml:space="preserve"> </v>
      </c>
      <c r="SP69" s="43"/>
      <c r="SQ69" s="43"/>
      <c r="SR69" s="43"/>
      <c r="SS69" s="42" t="str">
        <f>IF(SQ69=0," ",(VLOOKUP(SQ69,PROTOKOL!$A$1:$E$29,2,FALSE))*SR69)</f>
        <v xml:space="preserve"> </v>
      </c>
      <c r="ST69" s="175" t="str">
        <f t="shared" si="46"/>
        <v xml:space="preserve"> </v>
      </c>
      <c r="SU69" s="212" t="str">
        <f>IF(SQ69=0," ",VLOOKUP(SQ69,PROTOKOL!$A:$E,5,FALSE))</f>
        <v xml:space="preserve"> </v>
      </c>
      <c r="SV69" s="176"/>
      <c r="SW69" s="177" t="str">
        <f t="shared" si="139"/>
        <v xml:space="preserve"> </v>
      </c>
      <c r="SX69" s="217" t="str">
        <f>IF(SZ69=0," ",VLOOKUP(SZ69,PROTOKOL!$A:$F,6,FALSE))</f>
        <v xml:space="preserve"> </v>
      </c>
      <c r="SY69" s="43"/>
      <c r="SZ69" s="43"/>
      <c r="TA69" s="43"/>
      <c r="TB69" s="91" t="str">
        <f>IF(SZ69=0," ",(VLOOKUP(SZ69,PROTOKOL!$A$1:$E$29,2,FALSE))*TA69)</f>
        <v xml:space="preserve"> </v>
      </c>
      <c r="TC69" s="175" t="str">
        <f t="shared" si="47"/>
        <v xml:space="preserve"> </v>
      </c>
      <c r="TD69" s="176" t="str">
        <f>IF(SZ69=0," ",VLOOKUP(SZ69,PROTOKOL!$A:$E,5,FALSE))</f>
        <v xml:space="preserve"> </v>
      </c>
      <c r="TE69" s="212" t="str">
        <f t="shared" si="200"/>
        <v xml:space="preserve"> </v>
      </c>
      <c r="TF69" s="176">
        <f t="shared" si="141"/>
        <v>0</v>
      </c>
      <c r="TG69" s="177" t="str">
        <f t="shared" si="142"/>
        <v xml:space="preserve"> </v>
      </c>
      <c r="TI69" s="173">
        <v>16</v>
      </c>
      <c r="TJ69" s="229"/>
      <c r="TK69" s="174" t="str">
        <f>IF(TM69=0," ",VLOOKUP(TM69,PROTOKOL!$A:$F,6,FALSE))</f>
        <v xml:space="preserve"> </v>
      </c>
      <c r="TL69" s="43"/>
      <c r="TM69" s="43"/>
      <c r="TN69" s="43"/>
      <c r="TO69" s="42" t="str">
        <f>IF(TM69=0," ",(VLOOKUP(TM69,PROTOKOL!$A$1:$E$29,2,FALSE))*TN69)</f>
        <v xml:space="preserve"> </v>
      </c>
      <c r="TP69" s="175" t="str">
        <f t="shared" si="48"/>
        <v xml:space="preserve"> </v>
      </c>
      <c r="TQ69" s="212" t="str">
        <f>IF(TM69=0," ",VLOOKUP(TM69,PROTOKOL!$A:$E,5,FALSE))</f>
        <v xml:space="preserve"> </v>
      </c>
      <c r="TR69" s="176"/>
      <c r="TS69" s="177" t="str">
        <f t="shared" si="143"/>
        <v xml:space="preserve"> </v>
      </c>
      <c r="TT69" s="217" t="str">
        <f>IF(TV69=0," ",VLOOKUP(TV69,PROTOKOL!$A:$F,6,FALSE))</f>
        <v xml:space="preserve"> </v>
      </c>
      <c r="TU69" s="43"/>
      <c r="TV69" s="43"/>
      <c r="TW69" s="43"/>
      <c r="TX69" s="91" t="str">
        <f>IF(TV69=0," ",(VLOOKUP(TV69,PROTOKOL!$A$1:$E$29,2,FALSE))*TW69)</f>
        <v xml:space="preserve"> </v>
      </c>
      <c r="TY69" s="175" t="str">
        <f t="shared" si="49"/>
        <v xml:space="preserve"> </v>
      </c>
      <c r="TZ69" s="176" t="str">
        <f>IF(TV69=0," ",VLOOKUP(TV69,PROTOKOL!$A:$E,5,FALSE))</f>
        <v xml:space="preserve"> </v>
      </c>
      <c r="UA69" s="212" t="str">
        <f t="shared" si="201"/>
        <v xml:space="preserve"> </v>
      </c>
      <c r="UB69" s="176">
        <f t="shared" si="145"/>
        <v>0</v>
      </c>
      <c r="UC69" s="177" t="str">
        <f t="shared" si="146"/>
        <v xml:space="preserve"> </v>
      </c>
      <c r="UE69" s="173">
        <v>16</v>
      </c>
      <c r="UF69" s="229"/>
      <c r="UG69" s="174" t="str">
        <f>IF(UI69=0," ",VLOOKUP(UI69,PROTOKOL!$A:$F,6,FALSE))</f>
        <v xml:space="preserve"> </v>
      </c>
      <c r="UH69" s="43"/>
      <c r="UI69" s="43"/>
      <c r="UJ69" s="43"/>
      <c r="UK69" s="42" t="str">
        <f>IF(UI69=0," ",(VLOOKUP(UI69,PROTOKOL!$A$1:$E$29,2,FALSE))*UJ69)</f>
        <v xml:space="preserve"> </v>
      </c>
      <c r="UL69" s="175" t="str">
        <f t="shared" si="50"/>
        <v xml:space="preserve"> </v>
      </c>
      <c r="UM69" s="212" t="str">
        <f>IF(UI69=0," ",VLOOKUP(UI69,PROTOKOL!$A:$E,5,FALSE))</f>
        <v xml:space="preserve"> </v>
      </c>
      <c r="UN69" s="176"/>
      <c r="UO69" s="177" t="str">
        <f t="shared" si="147"/>
        <v xml:space="preserve"> </v>
      </c>
      <c r="UP69" s="217" t="str">
        <f>IF(UR69=0," ",VLOOKUP(UR69,PROTOKOL!$A:$F,6,FALSE))</f>
        <v xml:space="preserve"> </v>
      </c>
      <c r="UQ69" s="43"/>
      <c r="UR69" s="43"/>
      <c r="US69" s="43"/>
      <c r="UT69" s="91" t="str">
        <f>IF(UR69=0," ",(VLOOKUP(UR69,PROTOKOL!$A$1:$E$29,2,FALSE))*US69)</f>
        <v xml:space="preserve"> </v>
      </c>
      <c r="UU69" s="175" t="str">
        <f t="shared" si="51"/>
        <v xml:space="preserve"> </v>
      </c>
      <c r="UV69" s="176" t="str">
        <f>IF(UR69=0," ",VLOOKUP(UR69,PROTOKOL!$A:$E,5,FALSE))</f>
        <v xml:space="preserve"> </v>
      </c>
      <c r="UW69" s="212" t="str">
        <f t="shared" si="202"/>
        <v xml:space="preserve"> </v>
      </c>
      <c r="UX69" s="176">
        <f t="shared" si="149"/>
        <v>0</v>
      </c>
      <c r="UY69" s="177" t="str">
        <f t="shared" si="150"/>
        <v xml:space="preserve"> </v>
      </c>
      <c r="VA69" s="173">
        <v>16</v>
      </c>
      <c r="VB69" s="229"/>
      <c r="VC69" s="174" t="str">
        <f>IF(VE69=0," ",VLOOKUP(VE69,PROTOKOL!$A:$F,6,FALSE))</f>
        <v xml:space="preserve"> </v>
      </c>
      <c r="VD69" s="43"/>
      <c r="VE69" s="43"/>
      <c r="VF69" s="43"/>
      <c r="VG69" s="42" t="str">
        <f>IF(VE69=0," ",(VLOOKUP(VE69,PROTOKOL!$A$1:$E$29,2,FALSE))*VF69)</f>
        <v xml:space="preserve"> </v>
      </c>
      <c r="VH69" s="175" t="str">
        <f t="shared" si="52"/>
        <v xml:space="preserve"> </v>
      </c>
      <c r="VI69" s="212" t="str">
        <f>IF(VE69=0," ",VLOOKUP(VE69,PROTOKOL!$A:$E,5,FALSE))</f>
        <v xml:space="preserve"> </v>
      </c>
      <c r="VJ69" s="176"/>
      <c r="VK69" s="177" t="str">
        <f t="shared" si="151"/>
        <v xml:space="preserve"> </v>
      </c>
      <c r="VL69" s="217" t="str">
        <f>IF(VN69=0," ",VLOOKUP(VN69,PROTOKOL!$A:$F,6,FALSE))</f>
        <v xml:space="preserve"> </v>
      </c>
      <c r="VM69" s="43"/>
      <c r="VN69" s="43"/>
      <c r="VO69" s="43"/>
      <c r="VP69" s="91" t="str">
        <f>IF(VN69=0," ",(VLOOKUP(VN69,PROTOKOL!$A$1:$E$29,2,FALSE))*VO69)</f>
        <v xml:space="preserve"> </v>
      </c>
      <c r="VQ69" s="175" t="str">
        <f t="shared" si="53"/>
        <v xml:space="preserve"> </v>
      </c>
      <c r="VR69" s="176" t="str">
        <f>IF(VN69=0," ",VLOOKUP(VN69,PROTOKOL!$A:$E,5,FALSE))</f>
        <v xml:space="preserve"> </v>
      </c>
      <c r="VS69" s="212" t="str">
        <f t="shared" si="203"/>
        <v xml:space="preserve"> </v>
      </c>
      <c r="VT69" s="176">
        <f t="shared" si="153"/>
        <v>0</v>
      </c>
      <c r="VU69" s="177" t="str">
        <f t="shared" si="154"/>
        <v xml:space="preserve"> </v>
      </c>
      <c r="VW69" s="173">
        <v>16</v>
      </c>
      <c r="VX69" s="229"/>
      <c r="VY69" s="174" t="str">
        <f>IF(WA69=0," ",VLOOKUP(WA69,PROTOKOL!$A:$F,6,FALSE))</f>
        <v xml:space="preserve"> </v>
      </c>
      <c r="VZ69" s="43"/>
      <c r="WA69" s="43"/>
      <c r="WB69" s="43"/>
      <c r="WC69" s="42" t="str">
        <f>IF(WA69=0," ",(VLOOKUP(WA69,PROTOKOL!$A$1:$E$29,2,FALSE))*WB69)</f>
        <v xml:space="preserve"> </v>
      </c>
      <c r="WD69" s="175" t="str">
        <f t="shared" si="54"/>
        <v xml:space="preserve"> </v>
      </c>
      <c r="WE69" s="212" t="str">
        <f>IF(WA69=0," ",VLOOKUP(WA69,PROTOKOL!$A:$E,5,FALSE))</f>
        <v xml:space="preserve"> </v>
      </c>
      <c r="WF69" s="176"/>
      <c r="WG69" s="177" t="str">
        <f t="shared" si="155"/>
        <v xml:space="preserve"> </v>
      </c>
      <c r="WH69" s="217" t="str">
        <f>IF(WJ69=0," ",VLOOKUP(WJ69,PROTOKOL!$A:$F,6,FALSE))</f>
        <v xml:space="preserve"> </v>
      </c>
      <c r="WI69" s="43"/>
      <c r="WJ69" s="43"/>
      <c r="WK69" s="43"/>
      <c r="WL69" s="91" t="str">
        <f>IF(WJ69=0," ",(VLOOKUP(WJ69,PROTOKOL!$A$1:$E$29,2,FALSE))*WK69)</f>
        <v xml:space="preserve"> </v>
      </c>
      <c r="WM69" s="175" t="str">
        <f t="shared" si="55"/>
        <v xml:space="preserve"> </v>
      </c>
      <c r="WN69" s="176" t="str">
        <f>IF(WJ69=0," ",VLOOKUP(WJ69,PROTOKOL!$A:$E,5,FALSE))</f>
        <v xml:space="preserve"> </v>
      </c>
      <c r="WO69" s="212" t="str">
        <f t="shared" si="204"/>
        <v xml:space="preserve"> </v>
      </c>
      <c r="WP69" s="176">
        <f t="shared" si="157"/>
        <v>0</v>
      </c>
      <c r="WQ69" s="177" t="str">
        <f t="shared" si="158"/>
        <v xml:space="preserve"> </v>
      </c>
      <c r="WS69" s="173">
        <v>16</v>
      </c>
      <c r="WT69" s="229"/>
      <c r="WU69" s="174" t="str">
        <f>IF(WW69=0," ",VLOOKUP(WW69,PROTOKOL!$A:$F,6,FALSE))</f>
        <v xml:space="preserve"> </v>
      </c>
      <c r="WV69" s="43"/>
      <c r="WW69" s="43"/>
      <c r="WX69" s="43"/>
      <c r="WY69" s="42" t="str">
        <f>IF(WW69=0," ",(VLOOKUP(WW69,PROTOKOL!$A$1:$E$29,2,FALSE))*WX69)</f>
        <v xml:space="preserve"> </v>
      </c>
      <c r="WZ69" s="175" t="str">
        <f t="shared" si="56"/>
        <v xml:space="preserve"> </v>
      </c>
      <c r="XA69" s="212" t="str">
        <f>IF(WW69=0," ",VLOOKUP(WW69,PROTOKOL!$A:$E,5,FALSE))</f>
        <v xml:space="preserve"> </v>
      </c>
      <c r="XB69" s="176"/>
      <c r="XC69" s="177" t="str">
        <f t="shared" si="159"/>
        <v xml:space="preserve"> </v>
      </c>
      <c r="XD69" s="217" t="str">
        <f>IF(XF69=0," ",VLOOKUP(XF69,PROTOKOL!$A:$F,6,FALSE))</f>
        <v xml:space="preserve"> </v>
      </c>
      <c r="XE69" s="43"/>
      <c r="XF69" s="43"/>
      <c r="XG69" s="43"/>
      <c r="XH69" s="91" t="str">
        <f>IF(XF69=0," ",(VLOOKUP(XF69,PROTOKOL!$A$1:$E$29,2,FALSE))*XG69)</f>
        <v xml:space="preserve"> </v>
      </c>
      <c r="XI69" s="175" t="str">
        <f t="shared" si="57"/>
        <v xml:space="preserve"> </v>
      </c>
      <c r="XJ69" s="176" t="str">
        <f>IF(XF69=0," ",VLOOKUP(XF69,PROTOKOL!$A:$E,5,FALSE))</f>
        <v xml:space="preserve"> </v>
      </c>
      <c r="XK69" s="212" t="str">
        <f t="shared" si="205"/>
        <v xml:space="preserve"> </v>
      </c>
      <c r="XL69" s="176">
        <f t="shared" si="161"/>
        <v>0</v>
      </c>
      <c r="XM69" s="177" t="str">
        <f t="shared" si="162"/>
        <v xml:space="preserve"> </v>
      </c>
      <c r="XO69" s="173">
        <v>16</v>
      </c>
      <c r="XP69" s="229"/>
      <c r="XQ69" s="174" t="str">
        <f>IF(XS69=0," ",VLOOKUP(XS69,PROTOKOL!$A:$F,6,FALSE))</f>
        <v xml:space="preserve"> </v>
      </c>
      <c r="XR69" s="43"/>
      <c r="XS69" s="43"/>
      <c r="XT69" s="43"/>
      <c r="XU69" s="42" t="str">
        <f>IF(XS69=0," ",(VLOOKUP(XS69,PROTOKOL!$A$1:$E$29,2,FALSE))*XT69)</f>
        <v xml:space="preserve"> </v>
      </c>
      <c r="XV69" s="175" t="str">
        <f t="shared" si="58"/>
        <v xml:space="preserve"> </v>
      </c>
      <c r="XW69" s="212" t="str">
        <f>IF(XS69=0," ",VLOOKUP(XS69,PROTOKOL!$A:$E,5,FALSE))</f>
        <v xml:space="preserve"> </v>
      </c>
      <c r="XX69" s="176"/>
      <c r="XY69" s="177" t="str">
        <f t="shared" si="163"/>
        <v xml:space="preserve"> </v>
      </c>
      <c r="XZ69" s="217" t="str">
        <f>IF(YB69=0," ",VLOOKUP(YB69,PROTOKOL!$A:$F,6,FALSE))</f>
        <v xml:space="preserve"> </v>
      </c>
      <c r="YA69" s="43"/>
      <c r="YB69" s="43"/>
      <c r="YC69" s="43"/>
      <c r="YD69" s="91" t="str">
        <f>IF(YB69=0," ",(VLOOKUP(YB69,PROTOKOL!$A$1:$E$29,2,FALSE))*YC69)</f>
        <v xml:space="preserve"> </v>
      </c>
      <c r="YE69" s="175" t="str">
        <f t="shared" si="59"/>
        <v xml:space="preserve"> </v>
      </c>
      <c r="YF69" s="176" t="str">
        <f>IF(YB69=0," ",VLOOKUP(YB69,PROTOKOL!$A:$E,5,FALSE))</f>
        <v xml:space="preserve"> </v>
      </c>
      <c r="YG69" s="212" t="str">
        <f t="shared" si="206"/>
        <v xml:space="preserve"> </v>
      </c>
      <c r="YH69" s="176">
        <f t="shared" si="165"/>
        <v>0</v>
      </c>
      <c r="YI69" s="177" t="str">
        <f t="shared" si="166"/>
        <v xml:space="preserve"> </v>
      </c>
    </row>
    <row r="70" spans="1:659" ht="13.8">
      <c r="A70" s="173">
        <v>16</v>
      </c>
      <c r="B70" s="230"/>
      <c r="C70" s="174" t="str">
        <f>IF(E70=0," ",VLOOKUP(E70,PROTOKOL!$A:$F,6,FALSE))</f>
        <v xml:space="preserve"> </v>
      </c>
      <c r="D70" s="43"/>
      <c r="E70" s="43"/>
      <c r="F70" s="43"/>
      <c r="G70" s="42" t="str">
        <f>IF(E70=0," ",(VLOOKUP(E70,PROTOKOL!$A$1:$E$29,2,FALSE))*F70)</f>
        <v xml:space="preserve"> </v>
      </c>
      <c r="H70" s="175" t="str">
        <f t="shared" si="0"/>
        <v xml:space="preserve"> </v>
      </c>
      <c r="I70" s="212" t="str">
        <f>IF(E70=0," ",VLOOKUP(E70,PROTOKOL!$A:$E,5,FALSE))</f>
        <v xml:space="preserve"> </v>
      </c>
      <c r="J70" s="176"/>
      <c r="K70" s="177" t="str">
        <f t="shared" si="60"/>
        <v xml:space="preserve"> </v>
      </c>
      <c r="L70" s="217" t="str">
        <f>IF(N70=0," ",VLOOKUP(N70,PROTOKOL!$A:$F,6,FALSE))</f>
        <v xml:space="preserve"> </v>
      </c>
      <c r="M70" s="43"/>
      <c r="N70" s="43"/>
      <c r="O70" s="43"/>
      <c r="P70" s="91" t="str">
        <f>IF(N70=0," ",(VLOOKUP(N70,PROTOKOL!$A$1:$E$29,2,FALSE))*O70)</f>
        <v xml:space="preserve"> </v>
      </c>
      <c r="Q70" s="175" t="str">
        <f t="shared" si="1"/>
        <v xml:space="preserve"> </v>
      </c>
      <c r="R70" s="176" t="str">
        <f>IF(N70=0," ",VLOOKUP(N70,PROTOKOL!$A:$E,5,FALSE))</f>
        <v xml:space="preserve"> </v>
      </c>
      <c r="S70" s="212" t="str">
        <f t="shared" si="61"/>
        <v xml:space="preserve"> </v>
      </c>
      <c r="T70" s="176">
        <f t="shared" si="62"/>
        <v>0</v>
      </c>
      <c r="U70" s="177" t="str">
        <f t="shared" si="63"/>
        <v xml:space="preserve"> </v>
      </c>
      <c r="W70" s="173">
        <v>16</v>
      </c>
      <c r="X70" s="230"/>
      <c r="Y70" s="174" t="str">
        <f>IF(AA70=0," ",VLOOKUP(AA70,PROTOKOL!$A:$F,6,FALSE))</f>
        <v xml:space="preserve"> </v>
      </c>
      <c r="Z70" s="43"/>
      <c r="AA70" s="43"/>
      <c r="AB70" s="43"/>
      <c r="AC70" s="42" t="str">
        <f>IF(AA70=0," ",(VLOOKUP(AA70,PROTOKOL!$A$1:$E$29,2,FALSE))*AB70)</f>
        <v xml:space="preserve"> </v>
      </c>
      <c r="AD70" s="175" t="str">
        <f t="shared" si="2"/>
        <v xml:space="preserve"> </v>
      </c>
      <c r="AE70" s="212" t="str">
        <f>IF(AA70=0," ",VLOOKUP(AA70,PROTOKOL!$A:$E,5,FALSE))</f>
        <v xml:space="preserve"> </v>
      </c>
      <c r="AF70" s="176"/>
      <c r="AG70" s="177" t="str">
        <f t="shared" si="167"/>
        <v xml:space="preserve"> </v>
      </c>
      <c r="AH70" s="217" t="str">
        <f>IF(AJ70=0," ",VLOOKUP(AJ70,PROTOKOL!$A:$F,6,FALSE))</f>
        <v xml:space="preserve"> </v>
      </c>
      <c r="AI70" s="43"/>
      <c r="AJ70" s="43"/>
      <c r="AK70" s="43"/>
      <c r="AL70" s="91" t="str">
        <f>IF(AJ70=0," ",(VLOOKUP(AJ70,PROTOKOL!$A$1:$E$29,2,FALSE))*AK70)</f>
        <v xml:space="preserve"> </v>
      </c>
      <c r="AM70" s="175" t="str">
        <f t="shared" si="3"/>
        <v xml:space="preserve"> </v>
      </c>
      <c r="AN70" s="176" t="str">
        <f>IF(AJ70=0," ",VLOOKUP(AJ70,PROTOKOL!$A:$E,5,FALSE))</f>
        <v xml:space="preserve"> </v>
      </c>
      <c r="AO70" s="212" t="str">
        <f t="shared" si="180"/>
        <v xml:space="preserve"> </v>
      </c>
      <c r="AP70" s="176">
        <f t="shared" si="65"/>
        <v>0</v>
      </c>
      <c r="AQ70" s="177" t="str">
        <f t="shared" si="66"/>
        <v xml:space="preserve"> </v>
      </c>
      <c r="AS70" s="173">
        <v>16</v>
      </c>
      <c r="AT70" s="230"/>
      <c r="AU70" s="174" t="str">
        <f>IF(AW70=0," ",VLOOKUP(AW70,PROTOKOL!$A:$F,6,FALSE))</f>
        <v xml:space="preserve"> </v>
      </c>
      <c r="AV70" s="43"/>
      <c r="AW70" s="43"/>
      <c r="AX70" s="43"/>
      <c r="AY70" s="42" t="str">
        <f>IF(AW70=0," ",(VLOOKUP(AW70,PROTOKOL!$A$1:$E$29,2,FALSE))*AX70)</f>
        <v xml:space="preserve"> </v>
      </c>
      <c r="AZ70" s="175" t="str">
        <f t="shared" si="4"/>
        <v xml:space="preserve"> </v>
      </c>
      <c r="BA70" s="212" t="str">
        <f>IF(AW70=0," ",VLOOKUP(AW70,PROTOKOL!$A:$E,5,FALSE))</f>
        <v xml:space="preserve"> </v>
      </c>
      <c r="BB70" s="176"/>
      <c r="BC70" s="177" t="str">
        <f t="shared" si="168"/>
        <v xml:space="preserve"> </v>
      </c>
      <c r="BD70" s="217" t="str">
        <f>IF(BF70=0," ",VLOOKUP(BF70,PROTOKOL!$A:$F,6,FALSE))</f>
        <v xml:space="preserve"> </v>
      </c>
      <c r="BE70" s="43"/>
      <c r="BF70" s="43"/>
      <c r="BG70" s="43"/>
      <c r="BH70" s="91" t="str">
        <f>IF(BF70=0," ",(VLOOKUP(BF70,PROTOKOL!$A$1:$E$29,2,FALSE))*BG70)</f>
        <v xml:space="preserve"> </v>
      </c>
      <c r="BI70" s="175" t="str">
        <f t="shared" si="5"/>
        <v xml:space="preserve"> </v>
      </c>
      <c r="BJ70" s="176" t="str">
        <f>IF(BF70=0," ",VLOOKUP(BF70,PROTOKOL!$A:$E,5,FALSE))</f>
        <v xml:space="preserve"> </v>
      </c>
      <c r="BK70" s="212" t="str">
        <f t="shared" si="181"/>
        <v xml:space="preserve"> </v>
      </c>
      <c r="BL70" s="176">
        <f t="shared" si="67"/>
        <v>0</v>
      </c>
      <c r="BM70" s="177" t="str">
        <f t="shared" si="68"/>
        <v xml:space="preserve"> </v>
      </c>
      <c r="BO70" s="173">
        <v>16</v>
      </c>
      <c r="BP70" s="230"/>
      <c r="BQ70" s="174" t="str">
        <f>IF(BS70=0," ",VLOOKUP(BS70,PROTOKOL!$A:$F,6,FALSE))</f>
        <v xml:space="preserve"> </v>
      </c>
      <c r="BR70" s="43"/>
      <c r="BS70" s="43"/>
      <c r="BT70" s="43"/>
      <c r="BU70" s="42" t="str">
        <f>IF(BS70=0," ",(VLOOKUP(BS70,PROTOKOL!$A$1:$E$29,2,FALSE))*BT70)</f>
        <v xml:space="preserve"> </v>
      </c>
      <c r="BV70" s="175" t="str">
        <f t="shared" si="6"/>
        <v xml:space="preserve"> </v>
      </c>
      <c r="BW70" s="212" t="str">
        <f>IF(BS70=0," ",VLOOKUP(BS70,PROTOKOL!$A:$E,5,FALSE))</f>
        <v xml:space="preserve"> </v>
      </c>
      <c r="BX70" s="176"/>
      <c r="BY70" s="177" t="str">
        <f t="shared" si="170"/>
        <v xml:space="preserve"> </v>
      </c>
      <c r="BZ70" s="217" t="str">
        <f>IF(CB70=0," ",VLOOKUP(CB70,PROTOKOL!$A:$F,6,FALSE))</f>
        <v xml:space="preserve"> </v>
      </c>
      <c r="CA70" s="43"/>
      <c r="CB70" s="43"/>
      <c r="CC70" s="43"/>
      <c r="CD70" s="91" t="str">
        <f>IF(CB70=0," ",(VLOOKUP(CB70,PROTOKOL!$A$1:$E$29,2,FALSE))*CC70)</f>
        <v xml:space="preserve"> </v>
      </c>
      <c r="CE70" s="175" t="str">
        <f t="shared" si="7"/>
        <v xml:space="preserve"> </v>
      </c>
      <c r="CF70" s="176" t="str">
        <f>IF(CB70=0," ",VLOOKUP(CB70,PROTOKOL!$A:$E,5,FALSE))</f>
        <v xml:space="preserve"> </v>
      </c>
      <c r="CG70" s="212" t="str">
        <f t="shared" si="207"/>
        <v xml:space="preserve"> </v>
      </c>
      <c r="CH70" s="176">
        <f t="shared" si="70"/>
        <v>0</v>
      </c>
      <c r="CI70" s="177" t="str">
        <f t="shared" si="71"/>
        <v xml:space="preserve"> </v>
      </c>
      <c r="CK70" s="173">
        <v>16</v>
      </c>
      <c r="CL70" s="230"/>
      <c r="CM70" s="174" t="str">
        <f>IF(CO70=0," ",VLOOKUP(CO70,PROTOKOL!$A:$F,6,FALSE))</f>
        <v xml:space="preserve"> </v>
      </c>
      <c r="CN70" s="43"/>
      <c r="CO70" s="43"/>
      <c r="CP70" s="43"/>
      <c r="CQ70" s="42" t="str">
        <f>IF(CO70=0," ",(VLOOKUP(CO70,PROTOKOL!$A$1:$E$29,2,FALSE))*CP70)</f>
        <v xml:space="preserve"> </v>
      </c>
      <c r="CR70" s="175" t="str">
        <f t="shared" si="8"/>
        <v xml:space="preserve"> </v>
      </c>
      <c r="CS70" s="212" t="str">
        <f>IF(CO70=0," ",VLOOKUP(CO70,PROTOKOL!$A:$E,5,FALSE))</f>
        <v xml:space="preserve"> </v>
      </c>
      <c r="CT70" s="176"/>
      <c r="CU70" s="177" t="str">
        <f t="shared" si="171"/>
        <v xml:space="preserve"> </v>
      </c>
      <c r="CV70" s="217" t="str">
        <f>IF(CX70=0," ",VLOOKUP(CX70,PROTOKOL!$A:$F,6,FALSE))</f>
        <v xml:space="preserve"> </v>
      </c>
      <c r="CW70" s="43"/>
      <c r="CX70" s="43"/>
      <c r="CY70" s="43"/>
      <c r="CZ70" s="91" t="str">
        <f>IF(CX70=0," ",(VLOOKUP(CX70,PROTOKOL!$A$1:$E$29,2,FALSE))*CY70)</f>
        <v xml:space="preserve"> </v>
      </c>
      <c r="DA70" s="175" t="str">
        <f t="shared" si="9"/>
        <v xml:space="preserve"> </v>
      </c>
      <c r="DB70" s="176" t="str">
        <f>IF(CX70=0," ",VLOOKUP(CX70,PROTOKOL!$A:$E,5,FALSE))</f>
        <v xml:space="preserve"> </v>
      </c>
      <c r="DC70" s="212" t="str">
        <f t="shared" si="182"/>
        <v xml:space="preserve"> </v>
      </c>
      <c r="DD70" s="176">
        <f t="shared" si="73"/>
        <v>0</v>
      </c>
      <c r="DE70" s="177" t="str">
        <f t="shared" si="74"/>
        <v xml:space="preserve"> </v>
      </c>
      <c r="DG70" s="173">
        <v>16</v>
      </c>
      <c r="DH70" s="230"/>
      <c r="DI70" s="174" t="str">
        <f>IF(DK70=0," ",VLOOKUP(DK70,PROTOKOL!$A:$F,6,FALSE))</f>
        <v xml:space="preserve"> </v>
      </c>
      <c r="DJ70" s="43"/>
      <c r="DK70" s="43"/>
      <c r="DL70" s="43"/>
      <c r="DM70" s="42" t="str">
        <f>IF(DK70=0," ",(VLOOKUP(DK70,PROTOKOL!$A$1:$E$29,2,FALSE))*DL70)</f>
        <v xml:space="preserve"> </v>
      </c>
      <c r="DN70" s="175" t="str">
        <f t="shared" si="10"/>
        <v xml:space="preserve"> </v>
      </c>
      <c r="DO70" s="212" t="str">
        <f>IF(DK70=0," ",VLOOKUP(DK70,PROTOKOL!$A:$E,5,FALSE))</f>
        <v xml:space="preserve"> </v>
      </c>
      <c r="DP70" s="176"/>
      <c r="DQ70" s="177" t="str">
        <f t="shared" si="75"/>
        <v xml:space="preserve"> </v>
      </c>
      <c r="DR70" s="217" t="str">
        <f>IF(DT70=0," ",VLOOKUP(DT70,PROTOKOL!$A:$F,6,FALSE))</f>
        <v xml:space="preserve"> </v>
      </c>
      <c r="DS70" s="43"/>
      <c r="DT70" s="43"/>
      <c r="DU70" s="43"/>
      <c r="DV70" s="91" t="str">
        <f>IF(DT70=0," ",(VLOOKUP(DT70,PROTOKOL!$A$1:$E$29,2,FALSE))*DU70)</f>
        <v xml:space="preserve"> </v>
      </c>
      <c r="DW70" s="175" t="str">
        <f t="shared" si="11"/>
        <v xml:space="preserve"> </v>
      </c>
      <c r="DX70" s="176" t="str">
        <f>IF(DT70=0," ",VLOOKUP(DT70,PROTOKOL!$A:$E,5,FALSE))</f>
        <v xml:space="preserve"> </v>
      </c>
      <c r="DY70" s="212" t="str">
        <f t="shared" si="183"/>
        <v xml:space="preserve"> </v>
      </c>
      <c r="DZ70" s="176">
        <f t="shared" si="77"/>
        <v>0</v>
      </c>
      <c r="EA70" s="177" t="str">
        <f t="shared" si="78"/>
        <v xml:space="preserve"> </v>
      </c>
      <c r="EC70" s="173">
        <v>16</v>
      </c>
      <c r="ED70" s="230"/>
      <c r="EE70" s="174" t="str">
        <f>IF(EG70=0," ",VLOOKUP(EG70,PROTOKOL!$A:$F,6,FALSE))</f>
        <v xml:space="preserve"> </v>
      </c>
      <c r="EF70" s="43"/>
      <c r="EG70" s="43"/>
      <c r="EH70" s="43"/>
      <c r="EI70" s="42" t="str">
        <f>IF(EG70=0," ",(VLOOKUP(EG70,PROTOKOL!$A$1:$E$29,2,FALSE))*EH70)</f>
        <v xml:space="preserve"> </v>
      </c>
      <c r="EJ70" s="175" t="str">
        <f t="shared" si="12"/>
        <v xml:space="preserve"> </v>
      </c>
      <c r="EK70" s="212" t="str">
        <f>IF(EG70=0," ",VLOOKUP(EG70,PROTOKOL!$A:$E,5,FALSE))</f>
        <v xml:space="preserve"> </v>
      </c>
      <c r="EL70" s="176"/>
      <c r="EM70" s="177" t="str">
        <f t="shared" si="79"/>
        <v xml:space="preserve"> </v>
      </c>
      <c r="EN70" s="217" t="str">
        <f>IF(EP70=0," ",VLOOKUP(EP70,PROTOKOL!$A:$F,6,FALSE))</f>
        <v xml:space="preserve"> </v>
      </c>
      <c r="EO70" s="43"/>
      <c r="EP70" s="43"/>
      <c r="EQ70" s="43"/>
      <c r="ER70" s="91" t="str">
        <f>IF(EP70=0," ",(VLOOKUP(EP70,PROTOKOL!$A$1:$E$29,2,FALSE))*EQ70)</f>
        <v xml:space="preserve"> </v>
      </c>
      <c r="ES70" s="175" t="str">
        <f t="shared" si="13"/>
        <v xml:space="preserve"> </v>
      </c>
      <c r="ET70" s="176" t="str">
        <f>IF(EP70=0," ",VLOOKUP(EP70,PROTOKOL!$A:$E,5,FALSE))</f>
        <v xml:space="preserve"> </v>
      </c>
      <c r="EU70" s="212" t="str">
        <f t="shared" si="184"/>
        <v xml:space="preserve"> </v>
      </c>
      <c r="EV70" s="176">
        <f t="shared" si="81"/>
        <v>0</v>
      </c>
      <c r="EW70" s="177" t="str">
        <f t="shared" si="82"/>
        <v xml:space="preserve"> </v>
      </c>
      <c r="EY70" s="173">
        <v>16</v>
      </c>
      <c r="EZ70" s="230"/>
      <c r="FA70" s="174" t="str">
        <f>IF(FC70=0," ",VLOOKUP(FC70,PROTOKOL!$A:$F,6,FALSE))</f>
        <v xml:space="preserve"> </v>
      </c>
      <c r="FB70" s="43"/>
      <c r="FC70" s="43"/>
      <c r="FD70" s="43"/>
      <c r="FE70" s="42" t="str">
        <f>IF(FC70=0," ",(VLOOKUP(FC70,PROTOKOL!$A$1:$E$29,2,FALSE))*FD70)</f>
        <v xml:space="preserve"> </v>
      </c>
      <c r="FF70" s="175" t="str">
        <f t="shared" si="14"/>
        <v xml:space="preserve"> </v>
      </c>
      <c r="FG70" s="212" t="str">
        <f>IF(FC70=0," ",VLOOKUP(FC70,PROTOKOL!$A:$E,5,FALSE))</f>
        <v xml:space="preserve"> </v>
      </c>
      <c r="FH70" s="176"/>
      <c r="FI70" s="177" t="str">
        <f t="shared" si="83"/>
        <v xml:space="preserve"> </v>
      </c>
      <c r="FJ70" s="217" t="str">
        <f>IF(FL70=0," ",VLOOKUP(FL70,PROTOKOL!$A:$F,6,FALSE))</f>
        <v xml:space="preserve"> </v>
      </c>
      <c r="FK70" s="43"/>
      <c r="FL70" s="43"/>
      <c r="FM70" s="43"/>
      <c r="FN70" s="91" t="str">
        <f>IF(FL70=0," ",(VLOOKUP(FL70,PROTOKOL!$A$1:$E$29,2,FALSE))*FM70)</f>
        <v xml:space="preserve"> </v>
      </c>
      <c r="FO70" s="175" t="str">
        <f t="shared" si="15"/>
        <v xml:space="preserve"> </v>
      </c>
      <c r="FP70" s="176" t="str">
        <f>IF(FL70=0," ",VLOOKUP(FL70,PROTOKOL!$A:$E,5,FALSE))</f>
        <v xml:space="preserve"> </v>
      </c>
      <c r="FQ70" s="212" t="str">
        <f t="shared" si="185"/>
        <v xml:space="preserve"> </v>
      </c>
      <c r="FR70" s="176">
        <f t="shared" si="85"/>
        <v>0</v>
      </c>
      <c r="FS70" s="177" t="str">
        <f t="shared" si="86"/>
        <v xml:space="preserve"> </v>
      </c>
      <c r="FU70" s="173">
        <v>16</v>
      </c>
      <c r="FV70" s="230"/>
      <c r="FW70" s="174" t="str">
        <f>IF(FY70=0," ",VLOOKUP(FY70,PROTOKOL!$A:$F,6,FALSE))</f>
        <v xml:space="preserve"> </v>
      </c>
      <c r="FX70" s="43"/>
      <c r="FY70" s="43"/>
      <c r="FZ70" s="43"/>
      <c r="GA70" s="42" t="str">
        <f>IF(FY70=0," ",(VLOOKUP(FY70,PROTOKOL!$A$1:$E$29,2,FALSE))*FZ70)</f>
        <v xml:space="preserve"> </v>
      </c>
      <c r="GB70" s="175" t="str">
        <f t="shared" si="16"/>
        <v xml:space="preserve"> </v>
      </c>
      <c r="GC70" s="212" t="str">
        <f>IF(FY70=0," ",VLOOKUP(FY70,PROTOKOL!$A:$E,5,FALSE))</f>
        <v xml:space="preserve"> </v>
      </c>
      <c r="GD70" s="176"/>
      <c r="GE70" s="177" t="str">
        <f t="shared" si="87"/>
        <v xml:space="preserve"> </v>
      </c>
      <c r="GF70" s="217" t="str">
        <f>IF(GH70=0," ",VLOOKUP(GH70,PROTOKOL!$A:$F,6,FALSE))</f>
        <v xml:space="preserve"> </v>
      </c>
      <c r="GG70" s="43"/>
      <c r="GH70" s="43"/>
      <c r="GI70" s="43"/>
      <c r="GJ70" s="91" t="str">
        <f>IF(GH70=0," ",(VLOOKUP(GH70,PROTOKOL!$A$1:$E$29,2,FALSE))*GI70)</f>
        <v xml:space="preserve"> </v>
      </c>
      <c r="GK70" s="175" t="str">
        <f t="shared" si="17"/>
        <v xml:space="preserve"> </v>
      </c>
      <c r="GL70" s="176" t="str">
        <f>IF(GH70=0," ",VLOOKUP(GH70,PROTOKOL!$A:$E,5,FALSE))</f>
        <v xml:space="preserve"> </v>
      </c>
      <c r="GM70" s="212" t="str">
        <f t="shared" si="186"/>
        <v xml:space="preserve"> </v>
      </c>
      <c r="GN70" s="176">
        <f t="shared" si="89"/>
        <v>0</v>
      </c>
      <c r="GO70" s="177" t="str">
        <f t="shared" si="90"/>
        <v xml:space="preserve"> </v>
      </c>
      <c r="GQ70" s="173">
        <v>16</v>
      </c>
      <c r="GR70" s="230"/>
      <c r="GS70" s="174" t="str">
        <f>IF(GU70=0," ",VLOOKUP(GU70,PROTOKOL!$A:$F,6,FALSE))</f>
        <v xml:space="preserve"> </v>
      </c>
      <c r="GT70" s="43"/>
      <c r="GU70" s="43"/>
      <c r="GV70" s="43"/>
      <c r="GW70" s="42" t="str">
        <f>IF(GU70=0," ",(VLOOKUP(GU70,PROTOKOL!$A$1:$E$29,2,FALSE))*GV70)</f>
        <v xml:space="preserve"> </v>
      </c>
      <c r="GX70" s="175" t="str">
        <f t="shared" si="18"/>
        <v xml:space="preserve"> </v>
      </c>
      <c r="GY70" s="212" t="str">
        <f>IF(GU70=0," ",VLOOKUP(GU70,PROTOKOL!$A:$E,5,FALSE))</f>
        <v xml:space="preserve"> </v>
      </c>
      <c r="GZ70" s="176"/>
      <c r="HA70" s="177" t="str">
        <f t="shared" si="91"/>
        <v xml:space="preserve"> </v>
      </c>
      <c r="HB70" s="217" t="str">
        <f>IF(HD70=0," ",VLOOKUP(HD70,PROTOKOL!$A:$F,6,FALSE))</f>
        <v xml:space="preserve"> </v>
      </c>
      <c r="HC70" s="43"/>
      <c r="HD70" s="43"/>
      <c r="HE70" s="43"/>
      <c r="HF70" s="91" t="str">
        <f>IF(HD70=0," ",(VLOOKUP(HD70,PROTOKOL!$A$1:$E$29,2,FALSE))*HE70)</f>
        <v xml:space="preserve"> </v>
      </c>
      <c r="HG70" s="175" t="str">
        <f t="shared" si="19"/>
        <v xml:space="preserve"> </v>
      </c>
      <c r="HH70" s="176" t="str">
        <f>IF(HD70=0," ",VLOOKUP(HD70,PROTOKOL!$A:$E,5,FALSE))</f>
        <v xml:space="preserve"> </v>
      </c>
      <c r="HI70" s="212" t="str">
        <f t="shared" si="187"/>
        <v xml:space="preserve"> </v>
      </c>
      <c r="HJ70" s="176">
        <f t="shared" si="92"/>
        <v>0</v>
      </c>
      <c r="HK70" s="177" t="str">
        <f t="shared" si="93"/>
        <v xml:space="preserve"> </v>
      </c>
      <c r="HM70" s="173">
        <v>16</v>
      </c>
      <c r="HN70" s="230"/>
      <c r="HO70" s="174" t="str">
        <f>IF(HQ70=0," ",VLOOKUP(HQ70,PROTOKOL!$A:$F,6,FALSE))</f>
        <v xml:space="preserve"> </v>
      </c>
      <c r="HP70" s="43"/>
      <c r="HQ70" s="43"/>
      <c r="HR70" s="43"/>
      <c r="HS70" s="42" t="str">
        <f>IF(HQ70=0," ",(VLOOKUP(HQ70,PROTOKOL!$A$1:$E$29,2,FALSE))*HR70)</f>
        <v xml:space="preserve"> </v>
      </c>
      <c r="HT70" s="175" t="str">
        <f t="shared" si="20"/>
        <v xml:space="preserve"> </v>
      </c>
      <c r="HU70" s="212" t="str">
        <f>IF(HQ70=0," ",VLOOKUP(HQ70,PROTOKOL!$A:$E,5,FALSE))</f>
        <v xml:space="preserve"> </v>
      </c>
      <c r="HV70" s="176"/>
      <c r="HW70" s="177" t="str">
        <f t="shared" si="94"/>
        <v xml:space="preserve"> </v>
      </c>
      <c r="HX70" s="217" t="str">
        <f>IF(HZ70=0," ",VLOOKUP(HZ70,PROTOKOL!$A:$F,6,FALSE))</f>
        <v xml:space="preserve"> </v>
      </c>
      <c r="HY70" s="43"/>
      <c r="HZ70" s="43"/>
      <c r="IA70" s="43"/>
      <c r="IB70" s="91" t="str">
        <f>IF(HZ70=0," ",(VLOOKUP(HZ70,PROTOKOL!$A$1:$E$29,2,FALSE))*IA70)</f>
        <v xml:space="preserve"> </v>
      </c>
      <c r="IC70" s="175" t="str">
        <f t="shared" si="21"/>
        <v xml:space="preserve"> </v>
      </c>
      <c r="ID70" s="176" t="str">
        <f>IF(HZ70=0," ",VLOOKUP(HZ70,PROTOKOL!$A:$E,5,FALSE))</f>
        <v xml:space="preserve"> </v>
      </c>
      <c r="IE70" s="212" t="str">
        <f t="shared" si="208"/>
        <v xml:space="preserve"> </v>
      </c>
      <c r="IF70" s="176">
        <f t="shared" si="96"/>
        <v>0</v>
      </c>
      <c r="IG70" s="177" t="str">
        <f t="shared" si="97"/>
        <v xml:space="preserve"> </v>
      </c>
      <c r="II70" s="173">
        <v>16</v>
      </c>
      <c r="IJ70" s="230"/>
      <c r="IK70" s="174" t="str">
        <f>IF(IM70=0," ",VLOOKUP(IM70,PROTOKOL!$A:$F,6,FALSE))</f>
        <v xml:space="preserve"> </v>
      </c>
      <c r="IL70" s="43"/>
      <c r="IM70" s="43"/>
      <c r="IN70" s="43"/>
      <c r="IO70" s="42" t="str">
        <f>IF(IM70=0," ",(VLOOKUP(IM70,PROTOKOL!$A$1:$E$29,2,FALSE))*IN70)</f>
        <v xml:space="preserve"> </v>
      </c>
      <c r="IP70" s="175" t="str">
        <f t="shared" si="22"/>
        <v xml:space="preserve"> </v>
      </c>
      <c r="IQ70" s="212" t="str">
        <f>IF(IM70=0," ",VLOOKUP(IM70,PROTOKOL!$A:$E,5,FALSE))</f>
        <v xml:space="preserve"> </v>
      </c>
      <c r="IR70" s="176"/>
      <c r="IS70" s="177" t="str">
        <f t="shared" si="98"/>
        <v xml:space="preserve"> </v>
      </c>
      <c r="IT70" s="217" t="str">
        <f>IF(IV70=0," ",VLOOKUP(IV70,PROTOKOL!$A:$F,6,FALSE))</f>
        <v xml:space="preserve"> </v>
      </c>
      <c r="IU70" s="43"/>
      <c r="IV70" s="43"/>
      <c r="IW70" s="43"/>
      <c r="IX70" s="91" t="str">
        <f>IF(IV70=0," ",(VLOOKUP(IV70,PROTOKOL!$A$1:$E$29,2,FALSE))*IW70)</f>
        <v xml:space="preserve"> </v>
      </c>
      <c r="IY70" s="175" t="str">
        <f t="shared" si="23"/>
        <v xml:space="preserve"> </v>
      </c>
      <c r="IZ70" s="176" t="str">
        <f>IF(IV70=0," ",VLOOKUP(IV70,PROTOKOL!$A:$E,5,FALSE))</f>
        <v xml:space="preserve"> </v>
      </c>
      <c r="JA70" s="212" t="str">
        <f t="shared" si="188"/>
        <v xml:space="preserve"> </v>
      </c>
      <c r="JB70" s="176">
        <f t="shared" si="100"/>
        <v>0</v>
      </c>
      <c r="JC70" s="177" t="str">
        <f t="shared" si="101"/>
        <v xml:space="preserve"> </v>
      </c>
      <c r="JE70" s="173">
        <v>16</v>
      </c>
      <c r="JF70" s="230"/>
      <c r="JG70" s="174" t="str">
        <f>IF(JI70=0," ",VLOOKUP(JI70,PROTOKOL!$A:$F,6,FALSE))</f>
        <v xml:space="preserve"> </v>
      </c>
      <c r="JH70" s="43"/>
      <c r="JI70" s="43"/>
      <c r="JJ70" s="43"/>
      <c r="JK70" s="42" t="str">
        <f>IF(JI70=0," ",(VLOOKUP(JI70,PROTOKOL!$A$1:$E$29,2,FALSE))*JJ70)</f>
        <v xml:space="preserve"> </v>
      </c>
      <c r="JL70" s="175" t="str">
        <f t="shared" si="24"/>
        <v xml:space="preserve"> </v>
      </c>
      <c r="JM70" s="212" t="str">
        <f>IF(JI70=0," ",VLOOKUP(JI70,PROTOKOL!$A:$E,5,FALSE))</f>
        <v xml:space="preserve"> </v>
      </c>
      <c r="JN70" s="176"/>
      <c r="JO70" s="177" t="str">
        <f t="shared" si="102"/>
        <v xml:space="preserve"> </v>
      </c>
      <c r="JP70" s="217" t="str">
        <f>IF(JR70=0," ",VLOOKUP(JR70,PROTOKOL!$A:$F,6,FALSE))</f>
        <v xml:space="preserve"> </v>
      </c>
      <c r="JQ70" s="43"/>
      <c r="JR70" s="43"/>
      <c r="JS70" s="43"/>
      <c r="JT70" s="91" t="str">
        <f>IF(JR70=0," ",(VLOOKUP(JR70,PROTOKOL!$A$1:$E$29,2,FALSE))*JS70)</f>
        <v xml:space="preserve"> </v>
      </c>
      <c r="JU70" s="175" t="str">
        <f t="shared" si="25"/>
        <v xml:space="preserve"> </v>
      </c>
      <c r="JV70" s="176" t="str">
        <f>IF(JR70=0," ",VLOOKUP(JR70,PROTOKOL!$A:$E,5,FALSE))</f>
        <v xml:space="preserve"> </v>
      </c>
      <c r="JW70" s="212" t="str">
        <f t="shared" si="189"/>
        <v xml:space="preserve"> </v>
      </c>
      <c r="JX70" s="176">
        <f t="shared" si="104"/>
        <v>0</v>
      </c>
      <c r="JY70" s="177" t="str">
        <f t="shared" si="105"/>
        <v xml:space="preserve"> </v>
      </c>
      <c r="KA70" s="173">
        <v>16</v>
      </c>
      <c r="KB70" s="230"/>
      <c r="KC70" s="174" t="str">
        <f>IF(KE70=0," ",VLOOKUP(KE70,PROTOKOL!$A:$F,6,FALSE))</f>
        <v xml:space="preserve"> </v>
      </c>
      <c r="KD70" s="43"/>
      <c r="KE70" s="43"/>
      <c r="KF70" s="43"/>
      <c r="KG70" s="42" t="str">
        <f>IF(KE70=0," ",(VLOOKUP(KE70,PROTOKOL!$A$1:$E$29,2,FALSE))*KF70)</f>
        <v xml:space="preserve"> </v>
      </c>
      <c r="KH70" s="175" t="str">
        <f t="shared" si="26"/>
        <v xml:space="preserve"> </v>
      </c>
      <c r="KI70" s="212" t="str">
        <f>IF(KE70=0," ",VLOOKUP(KE70,PROTOKOL!$A:$E,5,FALSE))</f>
        <v xml:space="preserve"> </v>
      </c>
      <c r="KJ70" s="176"/>
      <c r="KK70" s="177" t="str">
        <f t="shared" si="173"/>
        <v xml:space="preserve"> </v>
      </c>
      <c r="KL70" s="217" t="str">
        <f>IF(KN70=0," ",VLOOKUP(KN70,PROTOKOL!$A:$F,6,FALSE))</f>
        <v xml:space="preserve"> </v>
      </c>
      <c r="KM70" s="43"/>
      <c r="KN70" s="43"/>
      <c r="KO70" s="43"/>
      <c r="KP70" s="91" t="str">
        <f>IF(KN70=0," ",(VLOOKUP(KN70,PROTOKOL!$A$1:$E$29,2,FALSE))*KO70)</f>
        <v xml:space="preserve"> </v>
      </c>
      <c r="KQ70" s="175" t="str">
        <f t="shared" si="27"/>
        <v xml:space="preserve"> </v>
      </c>
      <c r="KR70" s="176" t="str">
        <f>IF(KN70=0," ",VLOOKUP(KN70,PROTOKOL!$A:$E,5,FALSE))</f>
        <v xml:space="preserve"> </v>
      </c>
      <c r="KS70" s="212" t="str">
        <f t="shared" si="190"/>
        <v xml:space="preserve"> </v>
      </c>
      <c r="KT70" s="176">
        <f t="shared" si="106"/>
        <v>0</v>
      </c>
      <c r="KU70" s="177" t="str">
        <f t="shared" si="107"/>
        <v xml:space="preserve"> </v>
      </c>
      <c r="KW70" s="173">
        <v>16</v>
      </c>
      <c r="KX70" s="230"/>
      <c r="KY70" s="174" t="str">
        <f>IF(LA70=0," ",VLOOKUP(LA70,PROTOKOL!$A:$F,6,FALSE))</f>
        <v xml:space="preserve"> </v>
      </c>
      <c r="KZ70" s="43"/>
      <c r="LA70" s="43"/>
      <c r="LB70" s="43"/>
      <c r="LC70" s="42" t="str">
        <f>IF(LA70=0," ",(VLOOKUP(LA70,PROTOKOL!$A$1:$E$29,2,FALSE))*LB70)</f>
        <v xml:space="preserve"> </v>
      </c>
      <c r="LD70" s="175" t="str">
        <f t="shared" si="28"/>
        <v xml:space="preserve"> </v>
      </c>
      <c r="LE70" s="212" t="str">
        <f>IF(LA70=0," ",VLOOKUP(LA70,PROTOKOL!$A:$E,5,FALSE))</f>
        <v xml:space="preserve"> </v>
      </c>
      <c r="LF70" s="176"/>
      <c r="LG70" s="177" t="str">
        <f t="shared" si="108"/>
        <v xml:space="preserve"> </v>
      </c>
      <c r="LH70" s="217" t="str">
        <f>IF(LJ70=0," ",VLOOKUP(LJ70,PROTOKOL!$A:$F,6,FALSE))</f>
        <v xml:space="preserve"> </v>
      </c>
      <c r="LI70" s="43"/>
      <c r="LJ70" s="43"/>
      <c r="LK70" s="43"/>
      <c r="LL70" s="91" t="str">
        <f>IF(LJ70=0," ",(VLOOKUP(LJ70,PROTOKOL!$A$1:$E$29,2,FALSE))*LK70)</f>
        <v xml:space="preserve"> </v>
      </c>
      <c r="LM70" s="175" t="str">
        <f t="shared" si="29"/>
        <v xml:space="preserve"> </v>
      </c>
      <c r="LN70" s="176" t="str">
        <f>IF(LJ70=0," ",VLOOKUP(LJ70,PROTOKOL!$A:$E,5,FALSE))</f>
        <v xml:space="preserve"> </v>
      </c>
      <c r="LO70" s="212" t="str">
        <f t="shared" si="191"/>
        <v xml:space="preserve"> </v>
      </c>
      <c r="LP70" s="176">
        <f t="shared" si="110"/>
        <v>0</v>
      </c>
      <c r="LQ70" s="177" t="str">
        <f t="shared" si="111"/>
        <v xml:space="preserve"> </v>
      </c>
      <c r="LS70" s="173">
        <v>16</v>
      </c>
      <c r="LT70" s="230"/>
      <c r="LU70" s="174" t="str">
        <f>IF(LW70=0," ",VLOOKUP(LW70,PROTOKOL!$A:$F,6,FALSE))</f>
        <v xml:space="preserve"> </v>
      </c>
      <c r="LV70" s="43"/>
      <c r="LW70" s="43"/>
      <c r="LX70" s="43"/>
      <c r="LY70" s="42" t="str">
        <f>IF(LW70=0," ",(VLOOKUP(LW70,PROTOKOL!$A$1:$E$29,2,FALSE))*LX70)</f>
        <v xml:space="preserve"> </v>
      </c>
      <c r="LZ70" s="175" t="str">
        <f t="shared" si="30"/>
        <v xml:space="preserve"> </v>
      </c>
      <c r="MA70" s="212" t="str">
        <f>IF(LW70=0," ",VLOOKUP(LW70,PROTOKOL!$A:$E,5,FALSE))</f>
        <v xml:space="preserve"> </v>
      </c>
      <c r="MB70" s="176"/>
      <c r="MC70" s="177" t="str">
        <f t="shared" si="175"/>
        <v xml:space="preserve"> </v>
      </c>
      <c r="MD70" s="217" t="str">
        <f>IF(MF70=0," ",VLOOKUP(MF70,PROTOKOL!$A:$F,6,FALSE))</f>
        <v xml:space="preserve"> </v>
      </c>
      <c r="ME70" s="43"/>
      <c r="MF70" s="43"/>
      <c r="MG70" s="43"/>
      <c r="MH70" s="91" t="str">
        <f>IF(MF70=0," ",(VLOOKUP(MF70,PROTOKOL!$A$1:$E$29,2,FALSE))*MG70)</f>
        <v xml:space="preserve"> </v>
      </c>
      <c r="MI70" s="175" t="str">
        <f t="shared" si="31"/>
        <v xml:space="preserve"> </v>
      </c>
      <c r="MJ70" s="176" t="str">
        <f>IF(MF70=0," ",VLOOKUP(MF70,PROTOKOL!$A:$E,5,FALSE))</f>
        <v xml:space="preserve"> </v>
      </c>
      <c r="MK70" s="212" t="str">
        <f t="shared" si="192"/>
        <v xml:space="preserve"> </v>
      </c>
      <c r="ML70" s="176">
        <f t="shared" si="113"/>
        <v>0</v>
      </c>
      <c r="MM70" s="177" t="str">
        <f t="shared" si="114"/>
        <v xml:space="preserve"> </v>
      </c>
      <c r="MO70" s="173">
        <v>16</v>
      </c>
      <c r="MP70" s="230"/>
      <c r="MQ70" s="174" t="str">
        <f>IF(MS70=0," ",VLOOKUP(MS70,PROTOKOL!$A:$F,6,FALSE))</f>
        <v xml:space="preserve"> </v>
      </c>
      <c r="MR70" s="43"/>
      <c r="MS70" s="43"/>
      <c r="MT70" s="43"/>
      <c r="MU70" s="42" t="str">
        <f>IF(MS70=0," ",(VLOOKUP(MS70,PROTOKOL!$A$1:$E$29,2,FALSE))*MT70)</f>
        <v xml:space="preserve"> </v>
      </c>
      <c r="MV70" s="175" t="str">
        <f t="shared" si="32"/>
        <v xml:space="preserve"> </v>
      </c>
      <c r="MW70" s="212" t="str">
        <f>IF(MS70=0," ",VLOOKUP(MS70,PROTOKOL!$A:$E,5,FALSE))</f>
        <v xml:space="preserve"> </v>
      </c>
      <c r="MX70" s="176"/>
      <c r="MY70" s="177" t="str">
        <f t="shared" si="115"/>
        <v xml:space="preserve"> </v>
      </c>
      <c r="MZ70" s="217" t="str">
        <f>IF(NB70=0," ",VLOOKUP(NB70,PROTOKOL!$A:$F,6,FALSE))</f>
        <v xml:space="preserve"> </v>
      </c>
      <c r="NA70" s="43"/>
      <c r="NB70" s="43"/>
      <c r="NC70" s="43"/>
      <c r="ND70" s="91" t="str">
        <f>IF(NB70=0," ",(VLOOKUP(NB70,PROTOKOL!$A$1:$E$29,2,FALSE))*NC70)</f>
        <v xml:space="preserve"> </v>
      </c>
      <c r="NE70" s="175" t="str">
        <f t="shared" si="33"/>
        <v xml:space="preserve"> </v>
      </c>
      <c r="NF70" s="176" t="str">
        <f>IF(NB70=0," ",VLOOKUP(NB70,PROTOKOL!$A:$E,5,FALSE))</f>
        <v xml:space="preserve"> </v>
      </c>
      <c r="NG70" s="212" t="str">
        <f t="shared" si="193"/>
        <v xml:space="preserve"> </v>
      </c>
      <c r="NH70" s="176">
        <f t="shared" si="117"/>
        <v>0</v>
      </c>
      <c r="NI70" s="177" t="str">
        <f t="shared" si="118"/>
        <v xml:space="preserve"> </v>
      </c>
      <c r="NK70" s="173">
        <v>16</v>
      </c>
      <c r="NL70" s="230"/>
      <c r="NM70" s="174" t="str">
        <f>IF(NO70=0," ",VLOOKUP(NO70,PROTOKOL!$A:$F,6,FALSE))</f>
        <v xml:space="preserve"> </v>
      </c>
      <c r="NN70" s="43"/>
      <c r="NO70" s="43"/>
      <c r="NP70" s="43"/>
      <c r="NQ70" s="42" t="str">
        <f>IF(NO70=0," ",(VLOOKUP(NO70,PROTOKOL!$A$1:$E$29,2,FALSE))*NP70)</f>
        <v xml:space="preserve"> </v>
      </c>
      <c r="NR70" s="175" t="str">
        <f t="shared" si="34"/>
        <v xml:space="preserve"> </v>
      </c>
      <c r="NS70" s="212" t="str">
        <f>IF(NO70=0," ",VLOOKUP(NO70,PROTOKOL!$A:$E,5,FALSE))</f>
        <v xml:space="preserve"> </v>
      </c>
      <c r="NT70" s="176"/>
      <c r="NU70" s="177" t="str">
        <f t="shared" si="119"/>
        <v xml:space="preserve"> </v>
      </c>
      <c r="NV70" s="217" t="str">
        <f>IF(NX70=0," ",VLOOKUP(NX70,PROTOKOL!$A:$F,6,FALSE))</f>
        <v xml:space="preserve"> </v>
      </c>
      <c r="NW70" s="43"/>
      <c r="NX70" s="43"/>
      <c r="NY70" s="43"/>
      <c r="NZ70" s="91" t="str">
        <f>IF(NX70=0," ",(VLOOKUP(NX70,PROTOKOL!$A$1:$E$29,2,FALSE))*NY70)</f>
        <v xml:space="preserve"> </v>
      </c>
      <c r="OA70" s="175" t="str">
        <f t="shared" si="35"/>
        <v xml:space="preserve"> </v>
      </c>
      <c r="OB70" s="176" t="str">
        <f>IF(NX70=0," ",VLOOKUP(NX70,PROTOKOL!$A:$E,5,FALSE))</f>
        <v xml:space="preserve"> </v>
      </c>
      <c r="OC70" s="212" t="str">
        <f t="shared" si="194"/>
        <v xml:space="preserve"> </v>
      </c>
      <c r="OD70" s="176">
        <f t="shared" si="120"/>
        <v>0</v>
      </c>
      <c r="OE70" s="177" t="str">
        <f t="shared" si="121"/>
        <v xml:space="preserve"> </v>
      </c>
      <c r="OG70" s="173">
        <v>16</v>
      </c>
      <c r="OH70" s="230"/>
      <c r="OI70" s="174" t="str">
        <f>IF(OK70=0," ",VLOOKUP(OK70,PROTOKOL!$A:$F,6,FALSE))</f>
        <v xml:space="preserve"> </v>
      </c>
      <c r="OJ70" s="43"/>
      <c r="OK70" s="43"/>
      <c r="OL70" s="43"/>
      <c r="OM70" s="42" t="str">
        <f>IF(OK70=0," ",(VLOOKUP(OK70,PROTOKOL!$A$1:$E$29,2,FALSE))*OL70)</f>
        <v xml:space="preserve"> </v>
      </c>
      <c r="ON70" s="175" t="str">
        <f t="shared" si="36"/>
        <v xml:space="preserve"> </v>
      </c>
      <c r="OO70" s="212" t="str">
        <f>IF(OK70=0," ",VLOOKUP(OK70,PROTOKOL!$A:$E,5,FALSE))</f>
        <v xml:space="preserve"> </v>
      </c>
      <c r="OP70" s="176"/>
      <c r="OQ70" s="177" t="str">
        <f t="shared" si="177"/>
        <v xml:space="preserve"> </v>
      </c>
      <c r="OR70" s="217" t="str">
        <f>IF(OT70=0," ",VLOOKUP(OT70,PROTOKOL!$A:$F,6,FALSE))</f>
        <v xml:space="preserve"> </v>
      </c>
      <c r="OS70" s="43"/>
      <c r="OT70" s="43"/>
      <c r="OU70" s="43"/>
      <c r="OV70" s="91" t="str">
        <f>IF(OT70=0," ",(VLOOKUP(OT70,PROTOKOL!$A$1:$E$29,2,FALSE))*OU70)</f>
        <v xml:space="preserve"> </v>
      </c>
      <c r="OW70" s="175" t="str">
        <f t="shared" si="37"/>
        <v xml:space="preserve"> </v>
      </c>
      <c r="OX70" s="176" t="str">
        <f>IF(OT70=0," ",VLOOKUP(OT70,PROTOKOL!$A:$E,5,FALSE))</f>
        <v xml:space="preserve"> </v>
      </c>
      <c r="OY70" s="212" t="str">
        <f t="shared" si="195"/>
        <v xml:space="preserve"> </v>
      </c>
      <c r="OZ70" s="176">
        <f t="shared" si="123"/>
        <v>0</v>
      </c>
      <c r="PA70" s="177" t="str">
        <f t="shared" si="124"/>
        <v xml:space="preserve"> </v>
      </c>
      <c r="PC70" s="173">
        <v>16</v>
      </c>
      <c r="PD70" s="230"/>
      <c r="PE70" s="174" t="str">
        <f>IF(PG70=0," ",VLOOKUP(PG70,PROTOKOL!$A:$F,6,FALSE))</f>
        <v xml:space="preserve"> </v>
      </c>
      <c r="PF70" s="43"/>
      <c r="PG70" s="43"/>
      <c r="PH70" s="43"/>
      <c r="PI70" s="42" t="str">
        <f>IF(PG70=0," ",(VLOOKUP(PG70,PROTOKOL!$A$1:$E$29,2,FALSE))*PH70)</f>
        <v xml:space="preserve"> </v>
      </c>
      <c r="PJ70" s="175" t="str">
        <f t="shared" si="38"/>
        <v xml:space="preserve"> </v>
      </c>
      <c r="PK70" s="212" t="str">
        <f>IF(PG70=0," ",VLOOKUP(PG70,PROTOKOL!$A:$E,5,FALSE))</f>
        <v xml:space="preserve"> </v>
      </c>
      <c r="PL70" s="176"/>
      <c r="PM70" s="177" t="str">
        <f t="shared" si="178"/>
        <v xml:space="preserve"> </v>
      </c>
      <c r="PN70" s="217" t="str">
        <f>IF(PP70=0," ",VLOOKUP(PP70,PROTOKOL!$A:$F,6,FALSE))</f>
        <v xml:space="preserve"> </v>
      </c>
      <c r="PO70" s="43"/>
      <c r="PP70" s="43"/>
      <c r="PQ70" s="43"/>
      <c r="PR70" s="91" t="str">
        <f>IF(PP70=0," ",(VLOOKUP(PP70,PROTOKOL!$A$1:$E$29,2,FALSE))*PQ70)</f>
        <v xml:space="preserve"> </v>
      </c>
      <c r="PS70" s="175" t="str">
        <f t="shared" si="39"/>
        <v xml:space="preserve"> </v>
      </c>
      <c r="PT70" s="176" t="str">
        <f>IF(PP70=0," ",VLOOKUP(PP70,PROTOKOL!$A:$E,5,FALSE))</f>
        <v xml:space="preserve"> </v>
      </c>
      <c r="PU70" s="212" t="str">
        <f t="shared" si="196"/>
        <v xml:space="preserve"> </v>
      </c>
      <c r="PV70" s="176">
        <f t="shared" si="126"/>
        <v>0</v>
      </c>
      <c r="PW70" s="177" t="str">
        <f t="shared" si="127"/>
        <v xml:space="preserve"> </v>
      </c>
      <c r="PY70" s="173">
        <v>16</v>
      </c>
      <c r="PZ70" s="230"/>
      <c r="QA70" s="174" t="str">
        <f>IF(QC70=0," ",VLOOKUP(QC70,PROTOKOL!$A:$F,6,FALSE))</f>
        <v xml:space="preserve"> </v>
      </c>
      <c r="QB70" s="43"/>
      <c r="QC70" s="43"/>
      <c r="QD70" s="43"/>
      <c r="QE70" s="42" t="str">
        <f>IF(QC70=0," ",(VLOOKUP(QC70,PROTOKOL!$A$1:$E$29,2,FALSE))*QD70)</f>
        <v xml:space="preserve"> </v>
      </c>
      <c r="QF70" s="175" t="str">
        <f t="shared" si="40"/>
        <v xml:space="preserve"> </v>
      </c>
      <c r="QG70" s="212" t="str">
        <f>IF(QC70=0," ",VLOOKUP(QC70,PROTOKOL!$A:$E,5,FALSE))</f>
        <v xml:space="preserve"> </v>
      </c>
      <c r="QH70" s="176"/>
      <c r="QI70" s="177" t="str">
        <f t="shared" si="128"/>
        <v xml:space="preserve"> </v>
      </c>
      <c r="QJ70" s="217" t="str">
        <f>IF(QL70=0," ",VLOOKUP(QL70,PROTOKOL!$A:$F,6,FALSE))</f>
        <v xml:space="preserve"> </v>
      </c>
      <c r="QK70" s="43"/>
      <c r="QL70" s="43"/>
      <c r="QM70" s="43"/>
      <c r="QN70" s="91" t="str">
        <f>IF(QL70=0," ",(VLOOKUP(QL70,PROTOKOL!$A$1:$E$29,2,FALSE))*QM70)</f>
        <v xml:space="preserve"> </v>
      </c>
      <c r="QO70" s="175" t="str">
        <f t="shared" si="41"/>
        <v xml:space="preserve"> </v>
      </c>
      <c r="QP70" s="176" t="str">
        <f>IF(QL70=0," ",VLOOKUP(QL70,PROTOKOL!$A:$E,5,FALSE))</f>
        <v xml:space="preserve"> </v>
      </c>
      <c r="QQ70" s="212" t="str">
        <f t="shared" si="197"/>
        <v xml:space="preserve"> </v>
      </c>
      <c r="QR70" s="176">
        <f t="shared" si="130"/>
        <v>0</v>
      </c>
      <c r="QS70" s="177" t="str">
        <f t="shared" si="131"/>
        <v xml:space="preserve"> </v>
      </c>
      <c r="QU70" s="173">
        <v>16</v>
      </c>
      <c r="QV70" s="230"/>
      <c r="QW70" s="174" t="str">
        <f>IF(QY70=0," ",VLOOKUP(QY70,PROTOKOL!$A:$F,6,FALSE))</f>
        <v xml:space="preserve"> </v>
      </c>
      <c r="QX70" s="43"/>
      <c r="QY70" s="43"/>
      <c r="QZ70" s="43"/>
      <c r="RA70" s="42" t="str">
        <f>IF(QY70=0," ",(VLOOKUP(QY70,PROTOKOL!$A$1:$E$29,2,FALSE))*QZ70)</f>
        <v xml:space="preserve"> </v>
      </c>
      <c r="RB70" s="175" t="str">
        <f t="shared" si="42"/>
        <v xml:space="preserve"> </v>
      </c>
      <c r="RC70" s="212" t="str">
        <f>IF(QY70=0," ",VLOOKUP(QY70,PROTOKOL!$A:$E,5,FALSE))</f>
        <v xml:space="preserve"> </v>
      </c>
      <c r="RD70" s="176"/>
      <c r="RE70" s="177" t="str">
        <f t="shared" si="132"/>
        <v xml:space="preserve"> </v>
      </c>
      <c r="RF70" s="217" t="str">
        <f>IF(RH70=0," ",VLOOKUP(RH70,PROTOKOL!$A:$F,6,FALSE))</f>
        <v xml:space="preserve"> </v>
      </c>
      <c r="RG70" s="43"/>
      <c r="RH70" s="43"/>
      <c r="RI70" s="43"/>
      <c r="RJ70" s="91" t="str">
        <f>IF(RH70=0," ",(VLOOKUP(RH70,PROTOKOL!$A$1:$E$29,2,FALSE))*RI70)</f>
        <v xml:space="preserve"> </v>
      </c>
      <c r="RK70" s="175" t="str">
        <f t="shared" si="43"/>
        <v xml:space="preserve"> </v>
      </c>
      <c r="RL70" s="176" t="str">
        <f>IF(RH70=0," ",VLOOKUP(RH70,PROTOKOL!$A:$E,5,FALSE))</f>
        <v xml:space="preserve"> </v>
      </c>
      <c r="RM70" s="212" t="str">
        <f t="shared" si="198"/>
        <v xml:space="preserve"> </v>
      </c>
      <c r="RN70" s="176">
        <f t="shared" si="134"/>
        <v>0</v>
      </c>
      <c r="RO70" s="177" t="str">
        <f t="shared" si="135"/>
        <v xml:space="preserve"> </v>
      </c>
      <c r="RQ70" s="173">
        <v>16</v>
      </c>
      <c r="RR70" s="230"/>
      <c r="RS70" s="174" t="str">
        <f>IF(RU70=0," ",VLOOKUP(RU70,PROTOKOL!$A:$F,6,FALSE))</f>
        <v xml:space="preserve"> </v>
      </c>
      <c r="RT70" s="43"/>
      <c r="RU70" s="43"/>
      <c r="RV70" s="43"/>
      <c r="RW70" s="42" t="str">
        <f>IF(RU70=0," ",(VLOOKUP(RU70,PROTOKOL!$A$1:$E$29,2,FALSE))*RV70)</f>
        <v xml:space="preserve"> </v>
      </c>
      <c r="RX70" s="175" t="str">
        <f t="shared" si="44"/>
        <v xml:space="preserve"> </v>
      </c>
      <c r="RY70" s="212" t="str">
        <f>IF(RU70=0," ",VLOOKUP(RU70,PROTOKOL!$A:$E,5,FALSE))</f>
        <v xml:space="preserve"> </v>
      </c>
      <c r="RZ70" s="176"/>
      <c r="SA70" s="177" t="str">
        <f t="shared" si="179"/>
        <v xml:space="preserve"> </v>
      </c>
      <c r="SB70" s="217" t="str">
        <f>IF(SD70=0," ",VLOOKUP(SD70,PROTOKOL!$A:$F,6,FALSE))</f>
        <v xml:space="preserve"> </v>
      </c>
      <c r="SC70" s="43"/>
      <c r="SD70" s="43"/>
      <c r="SE70" s="43"/>
      <c r="SF70" s="91" t="str">
        <f>IF(SD70=0," ",(VLOOKUP(SD70,PROTOKOL!$A$1:$E$29,2,FALSE))*SE70)</f>
        <v xml:space="preserve"> </v>
      </c>
      <c r="SG70" s="175" t="str">
        <f t="shared" si="45"/>
        <v xml:space="preserve"> </v>
      </c>
      <c r="SH70" s="176" t="str">
        <f>IF(SD70=0," ",VLOOKUP(SD70,PROTOKOL!$A:$E,5,FALSE))</f>
        <v xml:space="preserve"> </v>
      </c>
      <c r="SI70" s="212" t="str">
        <f t="shared" si="199"/>
        <v xml:space="preserve"> </v>
      </c>
      <c r="SJ70" s="176">
        <f t="shared" si="137"/>
        <v>0</v>
      </c>
      <c r="SK70" s="177" t="str">
        <f t="shared" si="138"/>
        <v xml:space="preserve"> </v>
      </c>
      <c r="SM70" s="173">
        <v>16</v>
      </c>
      <c r="SN70" s="230"/>
      <c r="SO70" s="174" t="str">
        <f>IF(SQ70=0," ",VLOOKUP(SQ70,PROTOKOL!$A:$F,6,FALSE))</f>
        <v xml:space="preserve"> </v>
      </c>
      <c r="SP70" s="43"/>
      <c r="SQ70" s="43"/>
      <c r="SR70" s="43"/>
      <c r="SS70" s="42" t="str">
        <f>IF(SQ70=0," ",(VLOOKUP(SQ70,PROTOKOL!$A$1:$E$29,2,FALSE))*SR70)</f>
        <v xml:space="preserve"> </v>
      </c>
      <c r="ST70" s="175" t="str">
        <f t="shared" si="46"/>
        <v xml:space="preserve"> </v>
      </c>
      <c r="SU70" s="212" t="str">
        <f>IF(SQ70=0," ",VLOOKUP(SQ70,PROTOKOL!$A:$E,5,FALSE))</f>
        <v xml:space="preserve"> </v>
      </c>
      <c r="SV70" s="176"/>
      <c r="SW70" s="177" t="str">
        <f t="shared" si="139"/>
        <v xml:space="preserve"> </v>
      </c>
      <c r="SX70" s="217" t="str">
        <f>IF(SZ70=0," ",VLOOKUP(SZ70,PROTOKOL!$A:$F,6,FALSE))</f>
        <v xml:space="preserve"> </v>
      </c>
      <c r="SY70" s="43"/>
      <c r="SZ70" s="43"/>
      <c r="TA70" s="43"/>
      <c r="TB70" s="91" t="str">
        <f>IF(SZ70=0," ",(VLOOKUP(SZ70,PROTOKOL!$A$1:$E$29,2,FALSE))*TA70)</f>
        <v xml:space="preserve"> </v>
      </c>
      <c r="TC70" s="175" t="str">
        <f t="shared" si="47"/>
        <v xml:space="preserve"> </v>
      </c>
      <c r="TD70" s="176" t="str">
        <f>IF(SZ70=0," ",VLOOKUP(SZ70,PROTOKOL!$A:$E,5,FALSE))</f>
        <v xml:space="preserve"> </v>
      </c>
      <c r="TE70" s="212" t="str">
        <f t="shared" si="200"/>
        <v xml:space="preserve"> </v>
      </c>
      <c r="TF70" s="176">
        <f t="shared" si="141"/>
        <v>0</v>
      </c>
      <c r="TG70" s="177" t="str">
        <f t="shared" si="142"/>
        <v xml:space="preserve"> </v>
      </c>
      <c r="TI70" s="173">
        <v>16</v>
      </c>
      <c r="TJ70" s="230"/>
      <c r="TK70" s="174" t="str">
        <f>IF(TM70=0," ",VLOOKUP(TM70,PROTOKOL!$A:$F,6,FALSE))</f>
        <v xml:space="preserve"> </v>
      </c>
      <c r="TL70" s="43"/>
      <c r="TM70" s="43"/>
      <c r="TN70" s="43"/>
      <c r="TO70" s="42" t="str">
        <f>IF(TM70=0," ",(VLOOKUP(TM70,PROTOKOL!$A$1:$E$29,2,FALSE))*TN70)</f>
        <v xml:space="preserve"> </v>
      </c>
      <c r="TP70" s="175" t="str">
        <f t="shared" si="48"/>
        <v xml:space="preserve"> </v>
      </c>
      <c r="TQ70" s="212" t="str">
        <f>IF(TM70=0," ",VLOOKUP(TM70,PROTOKOL!$A:$E,5,FALSE))</f>
        <v xml:space="preserve"> </v>
      </c>
      <c r="TR70" s="176"/>
      <c r="TS70" s="177" t="str">
        <f t="shared" si="143"/>
        <v xml:space="preserve"> </v>
      </c>
      <c r="TT70" s="217" t="str">
        <f>IF(TV70=0," ",VLOOKUP(TV70,PROTOKOL!$A:$F,6,FALSE))</f>
        <v xml:space="preserve"> </v>
      </c>
      <c r="TU70" s="43"/>
      <c r="TV70" s="43"/>
      <c r="TW70" s="43"/>
      <c r="TX70" s="91" t="str">
        <f>IF(TV70=0," ",(VLOOKUP(TV70,PROTOKOL!$A$1:$E$29,2,FALSE))*TW70)</f>
        <v xml:space="preserve"> </v>
      </c>
      <c r="TY70" s="175" t="str">
        <f t="shared" si="49"/>
        <v xml:space="preserve"> </v>
      </c>
      <c r="TZ70" s="176" t="str">
        <f>IF(TV70=0," ",VLOOKUP(TV70,PROTOKOL!$A:$E,5,FALSE))</f>
        <v xml:space="preserve"> </v>
      </c>
      <c r="UA70" s="212" t="str">
        <f t="shared" si="201"/>
        <v xml:space="preserve"> </v>
      </c>
      <c r="UB70" s="176">
        <f t="shared" si="145"/>
        <v>0</v>
      </c>
      <c r="UC70" s="177" t="str">
        <f t="shared" si="146"/>
        <v xml:space="preserve"> </v>
      </c>
      <c r="UE70" s="173">
        <v>16</v>
      </c>
      <c r="UF70" s="230"/>
      <c r="UG70" s="174" t="str">
        <f>IF(UI70=0," ",VLOOKUP(UI70,PROTOKOL!$A:$F,6,FALSE))</f>
        <v xml:space="preserve"> </v>
      </c>
      <c r="UH70" s="43"/>
      <c r="UI70" s="43"/>
      <c r="UJ70" s="43"/>
      <c r="UK70" s="42" t="str">
        <f>IF(UI70=0," ",(VLOOKUP(UI70,PROTOKOL!$A$1:$E$29,2,FALSE))*UJ70)</f>
        <v xml:space="preserve"> </v>
      </c>
      <c r="UL70" s="175" t="str">
        <f t="shared" si="50"/>
        <v xml:space="preserve"> </v>
      </c>
      <c r="UM70" s="212" t="str">
        <f>IF(UI70=0," ",VLOOKUP(UI70,PROTOKOL!$A:$E,5,FALSE))</f>
        <v xml:space="preserve"> </v>
      </c>
      <c r="UN70" s="176"/>
      <c r="UO70" s="177" t="str">
        <f t="shared" si="147"/>
        <v xml:space="preserve"> </v>
      </c>
      <c r="UP70" s="217" t="str">
        <f>IF(UR70=0," ",VLOOKUP(UR70,PROTOKOL!$A:$F,6,FALSE))</f>
        <v xml:space="preserve"> </v>
      </c>
      <c r="UQ70" s="43"/>
      <c r="UR70" s="43"/>
      <c r="US70" s="43"/>
      <c r="UT70" s="91" t="str">
        <f>IF(UR70=0," ",(VLOOKUP(UR70,PROTOKOL!$A$1:$E$29,2,FALSE))*US70)</f>
        <v xml:space="preserve"> </v>
      </c>
      <c r="UU70" s="175" t="str">
        <f t="shared" si="51"/>
        <v xml:space="preserve"> </v>
      </c>
      <c r="UV70" s="176" t="str">
        <f>IF(UR70=0," ",VLOOKUP(UR70,PROTOKOL!$A:$E,5,FALSE))</f>
        <v xml:space="preserve"> </v>
      </c>
      <c r="UW70" s="212" t="str">
        <f t="shared" si="202"/>
        <v xml:space="preserve"> </v>
      </c>
      <c r="UX70" s="176">
        <f t="shared" si="149"/>
        <v>0</v>
      </c>
      <c r="UY70" s="177" t="str">
        <f t="shared" si="150"/>
        <v xml:space="preserve"> </v>
      </c>
      <c r="VA70" s="173">
        <v>16</v>
      </c>
      <c r="VB70" s="230"/>
      <c r="VC70" s="174" t="str">
        <f>IF(VE70=0," ",VLOOKUP(VE70,PROTOKOL!$A:$F,6,FALSE))</f>
        <v xml:space="preserve"> </v>
      </c>
      <c r="VD70" s="43"/>
      <c r="VE70" s="43"/>
      <c r="VF70" s="43"/>
      <c r="VG70" s="42" t="str">
        <f>IF(VE70=0," ",(VLOOKUP(VE70,PROTOKOL!$A$1:$E$29,2,FALSE))*VF70)</f>
        <v xml:space="preserve"> </v>
      </c>
      <c r="VH70" s="175" t="str">
        <f t="shared" si="52"/>
        <v xml:space="preserve"> </v>
      </c>
      <c r="VI70" s="212" t="str">
        <f>IF(VE70=0," ",VLOOKUP(VE70,PROTOKOL!$A:$E,5,FALSE))</f>
        <v xml:space="preserve"> </v>
      </c>
      <c r="VJ70" s="176"/>
      <c r="VK70" s="177" t="str">
        <f t="shared" si="151"/>
        <v xml:space="preserve"> </v>
      </c>
      <c r="VL70" s="217" t="str">
        <f>IF(VN70=0," ",VLOOKUP(VN70,PROTOKOL!$A:$F,6,FALSE))</f>
        <v xml:space="preserve"> </v>
      </c>
      <c r="VM70" s="43"/>
      <c r="VN70" s="43"/>
      <c r="VO70" s="43"/>
      <c r="VP70" s="91" t="str">
        <f>IF(VN70=0," ",(VLOOKUP(VN70,PROTOKOL!$A$1:$E$29,2,FALSE))*VO70)</f>
        <v xml:space="preserve"> </v>
      </c>
      <c r="VQ70" s="175" t="str">
        <f t="shared" si="53"/>
        <v xml:space="preserve"> </v>
      </c>
      <c r="VR70" s="176" t="str">
        <f>IF(VN70=0," ",VLOOKUP(VN70,PROTOKOL!$A:$E,5,FALSE))</f>
        <v xml:space="preserve"> </v>
      </c>
      <c r="VS70" s="212" t="str">
        <f t="shared" si="203"/>
        <v xml:space="preserve"> </v>
      </c>
      <c r="VT70" s="176">
        <f t="shared" si="153"/>
        <v>0</v>
      </c>
      <c r="VU70" s="177" t="str">
        <f t="shared" si="154"/>
        <v xml:space="preserve"> </v>
      </c>
      <c r="VW70" s="173">
        <v>16</v>
      </c>
      <c r="VX70" s="230"/>
      <c r="VY70" s="174" t="str">
        <f>IF(WA70=0," ",VLOOKUP(WA70,PROTOKOL!$A:$F,6,FALSE))</f>
        <v xml:space="preserve"> </v>
      </c>
      <c r="VZ70" s="43"/>
      <c r="WA70" s="43"/>
      <c r="WB70" s="43"/>
      <c r="WC70" s="42" t="str">
        <f>IF(WA70=0," ",(VLOOKUP(WA70,PROTOKOL!$A$1:$E$29,2,FALSE))*WB70)</f>
        <v xml:space="preserve"> </v>
      </c>
      <c r="WD70" s="175" t="str">
        <f t="shared" si="54"/>
        <v xml:space="preserve"> </v>
      </c>
      <c r="WE70" s="212" t="str">
        <f>IF(WA70=0," ",VLOOKUP(WA70,PROTOKOL!$A:$E,5,FALSE))</f>
        <v xml:space="preserve"> </v>
      </c>
      <c r="WF70" s="176"/>
      <c r="WG70" s="177" t="str">
        <f t="shared" si="155"/>
        <v xml:space="preserve"> </v>
      </c>
      <c r="WH70" s="217" t="str">
        <f>IF(WJ70=0," ",VLOOKUP(WJ70,PROTOKOL!$A:$F,6,FALSE))</f>
        <v xml:space="preserve"> </v>
      </c>
      <c r="WI70" s="43"/>
      <c r="WJ70" s="43"/>
      <c r="WK70" s="43"/>
      <c r="WL70" s="91" t="str">
        <f>IF(WJ70=0," ",(VLOOKUP(WJ70,PROTOKOL!$A$1:$E$29,2,FALSE))*WK70)</f>
        <v xml:space="preserve"> </v>
      </c>
      <c r="WM70" s="175" t="str">
        <f t="shared" si="55"/>
        <v xml:space="preserve"> </v>
      </c>
      <c r="WN70" s="176" t="str">
        <f>IF(WJ70=0," ",VLOOKUP(WJ70,PROTOKOL!$A:$E,5,FALSE))</f>
        <v xml:space="preserve"> </v>
      </c>
      <c r="WO70" s="212" t="str">
        <f t="shared" si="204"/>
        <v xml:space="preserve"> </v>
      </c>
      <c r="WP70" s="176">
        <f t="shared" si="157"/>
        <v>0</v>
      </c>
      <c r="WQ70" s="177" t="str">
        <f t="shared" si="158"/>
        <v xml:space="preserve"> </v>
      </c>
      <c r="WS70" s="173">
        <v>16</v>
      </c>
      <c r="WT70" s="230"/>
      <c r="WU70" s="174" t="str">
        <f>IF(WW70=0," ",VLOOKUP(WW70,PROTOKOL!$A:$F,6,FALSE))</f>
        <v xml:space="preserve"> </v>
      </c>
      <c r="WV70" s="43"/>
      <c r="WW70" s="43"/>
      <c r="WX70" s="43"/>
      <c r="WY70" s="42" t="str">
        <f>IF(WW70=0," ",(VLOOKUP(WW70,PROTOKOL!$A$1:$E$29,2,FALSE))*WX70)</f>
        <v xml:space="preserve"> </v>
      </c>
      <c r="WZ70" s="175" t="str">
        <f t="shared" si="56"/>
        <v xml:space="preserve"> </v>
      </c>
      <c r="XA70" s="212" t="str">
        <f>IF(WW70=0," ",VLOOKUP(WW70,PROTOKOL!$A:$E,5,FALSE))</f>
        <v xml:space="preserve"> </v>
      </c>
      <c r="XB70" s="176"/>
      <c r="XC70" s="177" t="str">
        <f t="shared" si="159"/>
        <v xml:space="preserve"> </v>
      </c>
      <c r="XD70" s="217" t="str">
        <f>IF(XF70=0," ",VLOOKUP(XF70,PROTOKOL!$A:$F,6,FALSE))</f>
        <v xml:space="preserve"> </v>
      </c>
      <c r="XE70" s="43"/>
      <c r="XF70" s="43"/>
      <c r="XG70" s="43"/>
      <c r="XH70" s="91" t="str">
        <f>IF(XF70=0," ",(VLOOKUP(XF70,PROTOKOL!$A$1:$E$29,2,FALSE))*XG70)</f>
        <v xml:space="preserve"> </v>
      </c>
      <c r="XI70" s="175" t="str">
        <f t="shared" si="57"/>
        <v xml:space="preserve"> </v>
      </c>
      <c r="XJ70" s="176" t="str">
        <f>IF(XF70=0," ",VLOOKUP(XF70,PROTOKOL!$A:$E,5,FALSE))</f>
        <v xml:space="preserve"> </v>
      </c>
      <c r="XK70" s="212" t="str">
        <f t="shared" si="205"/>
        <v xml:space="preserve"> </v>
      </c>
      <c r="XL70" s="176">
        <f t="shared" si="161"/>
        <v>0</v>
      </c>
      <c r="XM70" s="177" t="str">
        <f t="shared" si="162"/>
        <v xml:space="preserve"> </v>
      </c>
      <c r="XO70" s="173">
        <v>16</v>
      </c>
      <c r="XP70" s="230"/>
      <c r="XQ70" s="174" t="str">
        <f>IF(XS70=0," ",VLOOKUP(XS70,PROTOKOL!$A:$F,6,FALSE))</f>
        <v xml:space="preserve"> </v>
      </c>
      <c r="XR70" s="43"/>
      <c r="XS70" s="43"/>
      <c r="XT70" s="43"/>
      <c r="XU70" s="42" t="str">
        <f>IF(XS70=0," ",(VLOOKUP(XS70,PROTOKOL!$A$1:$E$29,2,FALSE))*XT70)</f>
        <v xml:space="preserve"> </v>
      </c>
      <c r="XV70" s="175" t="str">
        <f t="shared" si="58"/>
        <v xml:space="preserve"> </v>
      </c>
      <c r="XW70" s="212" t="str">
        <f>IF(XS70=0," ",VLOOKUP(XS70,PROTOKOL!$A:$E,5,FALSE))</f>
        <v xml:space="preserve"> </v>
      </c>
      <c r="XX70" s="176"/>
      <c r="XY70" s="177" t="str">
        <f t="shared" si="163"/>
        <v xml:space="preserve"> </v>
      </c>
      <c r="XZ70" s="217" t="str">
        <f>IF(YB70=0," ",VLOOKUP(YB70,PROTOKOL!$A:$F,6,FALSE))</f>
        <v xml:space="preserve"> </v>
      </c>
      <c r="YA70" s="43"/>
      <c r="YB70" s="43"/>
      <c r="YC70" s="43"/>
      <c r="YD70" s="91" t="str">
        <f>IF(YB70=0," ",(VLOOKUP(YB70,PROTOKOL!$A$1:$E$29,2,FALSE))*YC70)</f>
        <v xml:space="preserve"> </v>
      </c>
      <c r="YE70" s="175" t="str">
        <f t="shared" si="59"/>
        <v xml:space="preserve"> </v>
      </c>
      <c r="YF70" s="176" t="str">
        <f>IF(YB70=0," ",VLOOKUP(YB70,PROTOKOL!$A:$E,5,FALSE))</f>
        <v xml:space="preserve"> </v>
      </c>
      <c r="YG70" s="212" t="str">
        <f t="shared" si="206"/>
        <v xml:space="preserve"> </v>
      </c>
      <c r="YH70" s="176">
        <f t="shared" si="165"/>
        <v>0</v>
      </c>
      <c r="YI70" s="177" t="str">
        <f t="shared" si="166"/>
        <v xml:space="preserve"> </v>
      </c>
    </row>
    <row r="71" spans="1:659" ht="13.8">
      <c r="A71" s="173">
        <v>17</v>
      </c>
      <c r="B71" s="231">
        <v>17</v>
      </c>
      <c r="C71" s="174" t="str">
        <f>IF(E71=0," ",VLOOKUP(E71,PROTOKOL!$A:$F,6,FALSE))</f>
        <v xml:space="preserve"> </v>
      </c>
      <c r="D71" s="43"/>
      <c r="E71" s="43"/>
      <c r="F71" s="43"/>
      <c r="G71" s="42" t="str">
        <f>IF(E71=0," ",(VLOOKUP(E71,PROTOKOL!$A$1:$E$29,2,FALSE))*F71)</f>
        <v xml:space="preserve"> </v>
      </c>
      <c r="H71" s="175" t="str">
        <f t="shared" si="0"/>
        <v xml:space="preserve"> </v>
      </c>
      <c r="I71" s="212" t="str">
        <f>IF(E71=0," ",VLOOKUP(E71,PROTOKOL!$A:$E,5,FALSE))</f>
        <v xml:space="preserve"> </v>
      </c>
      <c r="J71" s="176"/>
      <c r="K71" s="177" t="str">
        <f t="shared" si="60"/>
        <v xml:space="preserve"> </v>
      </c>
      <c r="L71" s="217" t="str">
        <f>IF(N71=0," ",VLOOKUP(N71,PROTOKOL!$A:$F,6,FALSE))</f>
        <v xml:space="preserve"> </v>
      </c>
      <c r="M71" s="43"/>
      <c r="N71" s="43"/>
      <c r="O71" s="43"/>
      <c r="P71" s="91" t="str">
        <f>IF(N71=0," ",(VLOOKUP(N71,PROTOKOL!$A$1:$E$29,2,FALSE))*O71)</f>
        <v xml:space="preserve"> </v>
      </c>
      <c r="Q71" s="175" t="str">
        <f t="shared" si="1"/>
        <v xml:space="preserve"> </v>
      </c>
      <c r="R71" s="176" t="str">
        <f>IF(N71=0," ",VLOOKUP(N71,PROTOKOL!$A:$E,5,FALSE))</f>
        <v xml:space="preserve"> </v>
      </c>
      <c r="S71" s="212" t="str">
        <f t="shared" si="61"/>
        <v xml:space="preserve"> </v>
      </c>
      <c r="T71" s="176">
        <f t="shared" si="62"/>
        <v>0</v>
      </c>
      <c r="U71" s="177" t="str">
        <f t="shared" si="63"/>
        <v xml:space="preserve"> </v>
      </c>
      <c r="W71" s="173">
        <v>17</v>
      </c>
      <c r="X71" s="231">
        <v>17</v>
      </c>
      <c r="Y71" s="174" t="str">
        <f>IF(AA71=0," ",VLOOKUP(AA71,PROTOKOL!$A:$F,6,FALSE))</f>
        <v xml:space="preserve"> </v>
      </c>
      <c r="Z71" s="43"/>
      <c r="AA71" s="43"/>
      <c r="AB71" s="43"/>
      <c r="AC71" s="42" t="str">
        <f>IF(AA71=0," ",(VLOOKUP(AA71,PROTOKOL!$A$1:$E$29,2,FALSE))*AB71)</f>
        <v xml:space="preserve"> </v>
      </c>
      <c r="AD71" s="175" t="str">
        <f t="shared" si="2"/>
        <v xml:space="preserve"> </v>
      </c>
      <c r="AE71" s="212" t="str">
        <f>IF(AA71=0," ",VLOOKUP(AA71,PROTOKOL!$A:$E,5,FALSE))</f>
        <v xml:space="preserve"> </v>
      </c>
      <c r="AF71" s="176"/>
      <c r="AG71" s="177" t="str">
        <f t="shared" si="167"/>
        <v xml:space="preserve"> </v>
      </c>
      <c r="AH71" s="217" t="str">
        <f>IF(AJ71=0," ",VLOOKUP(AJ71,PROTOKOL!$A:$F,6,FALSE))</f>
        <v xml:space="preserve"> </v>
      </c>
      <c r="AI71" s="43"/>
      <c r="AJ71" s="43"/>
      <c r="AK71" s="43"/>
      <c r="AL71" s="91" t="str">
        <f>IF(AJ71=0," ",(VLOOKUP(AJ71,PROTOKOL!$A$1:$E$29,2,FALSE))*AK71)</f>
        <v xml:space="preserve"> </v>
      </c>
      <c r="AM71" s="175" t="str">
        <f t="shared" si="3"/>
        <v xml:space="preserve"> </v>
      </c>
      <c r="AN71" s="176" t="str">
        <f>IF(AJ71=0," ",VLOOKUP(AJ71,PROTOKOL!$A:$E,5,FALSE))</f>
        <v xml:space="preserve"> </v>
      </c>
      <c r="AO71" s="212" t="str">
        <f t="shared" si="180"/>
        <v xml:space="preserve"> </v>
      </c>
      <c r="AP71" s="176">
        <f t="shared" si="65"/>
        <v>0</v>
      </c>
      <c r="AQ71" s="177" t="str">
        <f t="shared" si="66"/>
        <v xml:space="preserve"> </v>
      </c>
      <c r="AS71" s="173">
        <v>17</v>
      </c>
      <c r="AT71" s="231">
        <v>17</v>
      </c>
      <c r="AU71" s="174" t="str">
        <f>IF(AW71=0," ",VLOOKUP(AW71,PROTOKOL!$A:$F,6,FALSE))</f>
        <v xml:space="preserve"> </v>
      </c>
      <c r="AV71" s="43"/>
      <c r="AW71" s="43"/>
      <c r="AX71" s="43"/>
      <c r="AY71" s="42" t="str">
        <f>IF(AW71=0," ",(VLOOKUP(AW71,PROTOKOL!$A$1:$E$29,2,FALSE))*AX71)</f>
        <v xml:space="preserve"> </v>
      </c>
      <c r="AZ71" s="175" t="str">
        <f t="shared" si="4"/>
        <v xml:space="preserve"> </v>
      </c>
      <c r="BA71" s="212" t="str">
        <f>IF(AW71=0," ",VLOOKUP(AW71,PROTOKOL!$A:$E,5,FALSE))</f>
        <v xml:space="preserve"> </v>
      </c>
      <c r="BB71" s="176"/>
      <c r="BC71" s="177" t="str">
        <f t="shared" si="168"/>
        <v xml:space="preserve"> </v>
      </c>
      <c r="BD71" s="217" t="str">
        <f>IF(BF71=0," ",VLOOKUP(BF71,PROTOKOL!$A:$F,6,FALSE))</f>
        <v xml:space="preserve"> </v>
      </c>
      <c r="BE71" s="43"/>
      <c r="BF71" s="43"/>
      <c r="BG71" s="43"/>
      <c r="BH71" s="91" t="str">
        <f>IF(BF71=0," ",(VLOOKUP(BF71,PROTOKOL!$A$1:$E$29,2,FALSE))*BG71)</f>
        <v xml:space="preserve"> </v>
      </c>
      <c r="BI71" s="175" t="str">
        <f t="shared" si="5"/>
        <v xml:space="preserve"> </v>
      </c>
      <c r="BJ71" s="176" t="str">
        <f>IF(BF71=0," ",VLOOKUP(BF71,PROTOKOL!$A:$E,5,FALSE))</f>
        <v xml:space="preserve"> </v>
      </c>
      <c r="BK71" s="212" t="str">
        <f t="shared" si="181"/>
        <v xml:space="preserve"> </v>
      </c>
      <c r="BL71" s="176">
        <f t="shared" si="67"/>
        <v>0</v>
      </c>
      <c r="BM71" s="177" t="str">
        <f t="shared" si="68"/>
        <v xml:space="preserve"> </v>
      </c>
      <c r="BO71" s="173">
        <v>17</v>
      </c>
      <c r="BP71" s="231">
        <v>17</v>
      </c>
      <c r="BQ71" s="174" t="str">
        <f>IF(BS71=0," ",VLOOKUP(BS71,PROTOKOL!$A:$F,6,FALSE))</f>
        <v xml:space="preserve"> </v>
      </c>
      <c r="BR71" s="43"/>
      <c r="BS71" s="43"/>
      <c r="BT71" s="43"/>
      <c r="BU71" s="42" t="str">
        <f>IF(BS71=0," ",(VLOOKUP(BS71,PROTOKOL!$A$1:$E$29,2,FALSE))*BT71)</f>
        <v xml:space="preserve"> </v>
      </c>
      <c r="BV71" s="175" t="str">
        <f t="shared" si="6"/>
        <v xml:space="preserve"> </v>
      </c>
      <c r="BW71" s="212" t="str">
        <f>IF(BS71=0," ",VLOOKUP(BS71,PROTOKOL!$A:$E,5,FALSE))</f>
        <v xml:space="preserve"> </v>
      </c>
      <c r="BX71" s="176"/>
      <c r="BY71" s="177" t="str">
        <f t="shared" si="170"/>
        <v xml:space="preserve"> </v>
      </c>
      <c r="BZ71" s="217" t="str">
        <f>IF(CB71=0," ",VLOOKUP(CB71,PROTOKOL!$A:$F,6,FALSE))</f>
        <v xml:space="preserve"> </v>
      </c>
      <c r="CA71" s="43"/>
      <c r="CB71" s="43"/>
      <c r="CC71" s="43"/>
      <c r="CD71" s="91" t="str">
        <f>IF(CB71=0," ",(VLOOKUP(CB71,PROTOKOL!$A$1:$E$29,2,FALSE))*CC71)</f>
        <v xml:space="preserve"> </v>
      </c>
      <c r="CE71" s="175" t="str">
        <f t="shared" si="7"/>
        <v xml:space="preserve"> </v>
      </c>
      <c r="CF71" s="176" t="str">
        <f>IF(CB71=0," ",VLOOKUP(CB71,PROTOKOL!$A:$E,5,FALSE))</f>
        <v xml:space="preserve"> </v>
      </c>
      <c r="CG71" s="212" t="str">
        <f t="shared" si="207"/>
        <v xml:space="preserve"> </v>
      </c>
      <c r="CH71" s="176">
        <f t="shared" si="70"/>
        <v>0</v>
      </c>
      <c r="CI71" s="177" t="str">
        <f t="shared" si="71"/>
        <v xml:space="preserve"> </v>
      </c>
      <c r="CK71" s="173">
        <v>17</v>
      </c>
      <c r="CL71" s="231">
        <v>17</v>
      </c>
      <c r="CM71" s="174" t="str">
        <f>IF(CO71=0," ",VLOOKUP(CO71,PROTOKOL!$A:$F,6,FALSE))</f>
        <v xml:space="preserve"> </v>
      </c>
      <c r="CN71" s="43"/>
      <c r="CO71" s="43"/>
      <c r="CP71" s="43"/>
      <c r="CQ71" s="42" t="str">
        <f>IF(CO71=0," ",(VLOOKUP(CO71,PROTOKOL!$A$1:$E$29,2,FALSE))*CP71)</f>
        <v xml:space="preserve"> </v>
      </c>
      <c r="CR71" s="175" t="str">
        <f t="shared" si="8"/>
        <v xml:space="preserve"> </v>
      </c>
      <c r="CS71" s="212" t="str">
        <f>IF(CO71=0," ",VLOOKUP(CO71,PROTOKOL!$A:$E,5,FALSE))</f>
        <v xml:space="preserve"> </v>
      </c>
      <c r="CT71" s="176"/>
      <c r="CU71" s="177" t="str">
        <f t="shared" si="171"/>
        <v xml:space="preserve"> </v>
      </c>
      <c r="CV71" s="217" t="str">
        <f>IF(CX71=0," ",VLOOKUP(CX71,PROTOKOL!$A:$F,6,FALSE))</f>
        <v xml:space="preserve"> </v>
      </c>
      <c r="CW71" s="43"/>
      <c r="CX71" s="43"/>
      <c r="CY71" s="43"/>
      <c r="CZ71" s="91" t="str">
        <f>IF(CX71=0," ",(VLOOKUP(CX71,PROTOKOL!$A$1:$E$29,2,FALSE))*CY71)</f>
        <v xml:space="preserve"> </v>
      </c>
      <c r="DA71" s="175" t="str">
        <f t="shared" si="9"/>
        <v xml:space="preserve"> </v>
      </c>
      <c r="DB71" s="176" t="str">
        <f>IF(CX71=0," ",VLOOKUP(CX71,PROTOKOL!$A:$E,5,FALSE))</f>
        <v xml:space="preserve"> </v>
      </c>
      <c r="DC71" s="212" t="str">
        <f t="shared" si="182"/>
        <v xml:space="preserve"> </v>
      </c>
      <c r="DD71" s="176">
        <f t="shared" si="73"/>
        <v>0</v>
      </c>
      <c r="DE71" s="177" t="str">
        <f t="shared" si="74"/>
        <v xml:space="preserve"> </v>
      </c>
      <c r="DG71" s="173">
        <v>17</v>
      </c>
      <c r="DH71" s="231">
        <v>17</v>
      </c>
      <c r="DI71" s="174" t="str">
        <f>IF(DK71=0," ",VLOOKUP(DK71,PROTOKOL!$A:$F,6,FALSE))</f>
        <v xml:space="preserve"> </v>
      </c>
      <c r="DJ71" s="43"/>
      <c r="DK71" s="43"/>
      <c r="DL71" s="43"/>
      <c r="DM71" s="42" t="str">
        <f>IF(DK71=0," ",(VLOOKUP(DK71,PROTOKOL!$A$1:$E$29,2,FALSE))*DL71)</f>
        <v xml:space="preserve"> </v>
      </c>
      <c r="DN71" s="175" t="str">
        <f t="shared" si="10"/>
        <v xml:space="preserve"> </v>
      </c>
      <c r="DO71" s="212" t="str">
        <f>IF(DK71=0," ",VLOOKUP(DK71,PROTOKOL!$A:$E,5,FALSE))</f>
        <v xml:space="preserve"> </v>
      </c>
      <c r="DP71" s="176"/>
      <c r="DQ71" s="177" t="str">
        <f t="shared" si="75"/>
        <v xml:space="preserve"> </v>
      </c>
      <c r="DR71" s="217" t="str">
        <f>IF(DT71=0," ",VLOOKUP(DT71,PROTOKOL!$A:$F,6,FALSE))</f>
        <v xml:space="preserve"> </v>
      </c>
      <c r="DS71" s="43"/>
      <c r="DT71" s="43"/>
      <c r="DU71" s="43"/>
      <c r="DV71" s="91" t="str">
        <f>IF(DT71=0," ",(VLOOKUP(DT71,PROTOKOL!$A$1:$E$29,2,FALSE))*DU71)</f>
        <v xml:space="preserve"> </v>
      </c>
      <c r="DW71" s="175" t="str">
        <f t="shared" si="11"/>
        <v xml:space="preserve"> </v>
      </c>
      <c r="DX71" s="176" t="str">
        <f>IF(DT71=0," ",VLOOKUP(DT71,PROTOKOL!$A:$E,5,FALSE))</f>
        <v xml:space="preserve"> </v>
      </c>
      <c r="DY71" s="212" t="str">
        <f t="shared" si="183"/>
        <v xml:space="preserve"> </v>
      </c>
      <c r="DZ71" s="176">
        <f t="shared" si="77"/>
        <v>0</v>
      </c>
      <c r="EA71" s="177" t="str">
        <f t="shared" si="78"/>
        <v xml:space="preserve"> </v>
      </c>
      <c r="EC71" s="173">
        <v>17</v>
      </c>
      <c r="ED71" s="231">
        <v>17</v>
      </c>
      <c r="EE71" s="174" t="str">
        <f>IF(EG71=0," ",VLOOKUP(EG71,PROTOKOL!$A:$F,6,FALSE))</f>
        <v xml:space="preserve"> </v>
      </c>
      <c r="EF71" s="43"/>
      <c r="EG71" s="43"/>
      <c r="EH71" s="43"/>
      <c r="EI71" s="42" t="str">
        <f>IF(EG71=0," ",(VLOOKUP(EG71,PROTOKOL!$A$1:$E$29,2,FALSE))*EH71)</f>
        <v xml:space="preserve"> </v>
      </c>
      <c r="EJ71" s="175" t="str">
        <f t="shared" si="12"/>
        <v xml:space="preserve"> </v>
      </c>
      <c r="EK71" s="212" t="str">
        <f>IF(EG71=0," ",VLOOKUP(EG71,PROTOKOL!$A:$E,5,FALSE))</f>
        <v xml:space="preserve"> </v>
      </c>
      <c r="EL71" s="176"/>
      <c r="EM71" s="177" t="str">
        <f t="shared" si="79"/>
        <v xml:space="preserve"> </v>
      </c>
      <c r="EN71" s="217" t="str">
        <f>IF(EP71=0," ",VLOOKUP(EP71,PROTOKOL!$A:$F,6,FALSE))</f>
        <v xml:space="preserve"> </v>
      </c>
      <c r="EO71" s="43"/>
      <c r="EP71" s="43"/>
      <c r="EQ71" s="43"/>
      <c r="ER71" s="91" t="str">
        <f>IF(EP71=0," ",(VLOOKUP(EP71,PROTOKOL!$A$1:$E$29,2,FALSE))*EQ71)</f>
        <v xml:space="preserve"> </v>
      </c>
      <c r="ES71" s="175" t="str">
        <f t="shared" si="13"/>
        <v xml:space="preserve"> </v>
      </c>
      <c r="ET71" s="176" t="str">
        <f>IF(EP71=0," ",VLOOKUP(EP71,PROTOKOL!$A:$E,5,FALSE))</f>
        <v xml:space="preserve"> </v>
      </c>
      <c r="EU71" s="212" t="str">
        <f t="shared" si="184"/>
        <v xml:space="preserve"> </v>
      </c>
      <c r="EV71" s="176">
        <f t="shared" si="81"/>
        <v>0</v>
      </c>
      <c r="EW71" s="177" t="str">
        <f t="shared" si="82"/>
        <v xml:space="preserve"> </v>
      </c>
      <c r="EY71" s="173">
        <v>17</v>
      </c>
      <c r="EZ71" s="231">
        <v>17</v>
      </c>
      <c r="FA71" s="174" t="str">
        <f>IF(FC71=0," ",VLOOKUP(FC71,PROTOKOL!$A:$F,6,FALSE))</f>
        <v xml:space="preserve"> </v>
      </c>
      <c r="FB71" s="43"/>
      <c r="FC71" s="43"/>
      <c r="FD71" s="43"/>
      <c r="FE71" s="42" t="str">
        <f>IF(FC71=0," ",(VLOOKUP(FC71,PROTOKOL!$A$1:$E$29,2,FALSE))*FD71)</f>
        <v xml:space="preserve"> </v>
      </c>
      <c r="FF71" s="175" t="str">
        <f t="shared" si="14"/>
        <v xml:space="preserve"> </v>
      </c>
      <c r="FG71" s="212" t="str">
        <f>IF(FC71=0," ",VLOOKUP(FC71,PROTOKOL!$A:$E,5,FALSE))</f>
        <v xml:space="preserve"> </v>
      </c>
      <c r="FH71" s="176"/>
      <c r="FI71" s="177" t="str">
        <f t="shared" si="83"/>
        <v xml:space="preserve"> </v>
      </c>
      <c r="FJ71" s="217" t="str">
        <f>IF(FL71=0," ",VLOOKUP(FL71,PROTOKOL!$A:$F,6,FALSE))</f>
        <v xml:space="preserve"> </v>
      </c>
      <c r="FK71" s="43"/>
      <c r="FL71" s="43"/>
      <c r="FM71" s="43"/>
      <c r="FN71" s="91" t="str">
        <f>IF(FL71=0," ",(VLOOKUP(FL71,PROTOKOL!$A$1:$E$29,2,FALSE))*FM71)</f>
        <v xml:space="preserve"> </v>
      </c>
      <c r="FO71" s="175" t="str">
        <f t="shared" si="15"/>
        <v xml:space="preserve"> </v>
      </c>
      <c r="FP71" s="176" t="str">
        <f>IF(FL71=0," ",VLOOKUP(FL71,PROTOKOL!$A:$E,5,FALSE))</f>
        <v xml:space="preserve"> </v>
      </c>
      <c r="FQ71" s="212" t="str">
        <f t="shared" si="185"/>
        <v xml:space="preserve"> </v>
      </c>
      <c r="FR71" s="176">
        <f t="shared" si="85"/>
        <v>0</v>
      </c>
      <c r="FS71" s="177" t="str">
        <f t="shared" si="86"/>
        <v xml:space="preserve"> </v>
      </c>
      <c r="FU71" s="173">
        <v>17</v>
      </c>
      <c r="FV71" s="231">
        <v>17</v>
      </c>
      <c r="FW71" s="174" t="str">
        <f>IF(FY71=0," ",VLOOKUP(FY71,PROTOKOL!$A:$F,6,FALSE))</f>
        <v xml:space="preserve"> </v>
      </c>
      <c r="FX71" s="43"/>
      <c r="FY71" s="43"/>
      <c r="FZ71" s="43"/>
      <c r="GA71" s="42" t="str">
        <f>IF(FY71=0," ",(VLOOKUP(FY71,PROTOKOL!$A$1:$E$29,2,FALSE))*FZ71)</f>
        <v xml:space="preserve"> </v>
      </c>
      <c r="GB71" s="175" t="str">
        <f t="shared" si="16"/>
        <v xml:space="preserve"> </v>
      </c>
      <c r="GC71" s="212" t="str">
        <f>IF(FY71=0," ",VLOOKUP(FY71,PROTOKOL!$A:$E,5,FALSE))</f>
        <v xml:space="preserve"> </v>
      </c>
      <c r="GD71" s="176"/>
      <c r="GE71" s="177" t="str">
        <f t="shared" si="87"/>
        <v xml:space="preserve"> </v>
      </c>
      <c r="GF71" s="217" t="str">
        <f>IF(GH71=0," ",VLOOKUP(GH71,PROTOKOL!$A:$F,6,FALSE))</f>
        <v xml:space="preserve"> </v>
      </c>
      <c r="GG71" s="43"/>
      <c r="GH71" s="43"/>
      <c r="GI71" s="43"/>
      <c r="GJ71" s="91" t="str">
        <f>IF(GH71=0," ",(VLOOKUP(GH71,PROTOKOL!$A$1:$E$29,2,FALSE))*GI71)</f>
        <v xml:space="preserve"> </v>
      </c>
      <c r="GK71" s="175" t="str">
        <f t="shared" si="17"/>
        <v xml:space="preserve"> </v>
      </c>
      <c r="GL71" s="176" t="str">
        <f>IF(GH71=0," ",VLOOKUP(GH71,PROTOKOL!$A:$E,5,FALSE))</f>
        <v xml:space="preserve"> </v>
      </c>
      <c r="GM71" s="212" t="str">
        <f t="shared" si="186"/>
        <v xml:space="preserve"> </v>
      </c>
      <c r="GN71" s="176">
        <f t="shared" si="89"/>
        <v>0</v>
      </c>
      <c r="GO71" s="177" t="str">
        <f t="shared" si="90"/>
        <v xml:space="preserve"> </v>
      </c>
      <c r="GQ71" s="173">
        <v>17</v>
      </c>
      <c r="GR71" s="231">
        <v>17</v>
      </c>
      <c r="GS71" s="174" t="str">
        <f>IF(GU71=0," ",VLOOKUP(GU71,PROTOKOL!$A:$F,6,FALSE))</f>
        <v xml:space="preserve"> </v>
      </c>
      <c r="GT71" s="43"/>
      <c r="GU71" s="43"/>
      <c r="GV71" s="43"/>
      <c r="GW71" s="42" t="str">
        <f>IF(GU71=0," ",(VLOOKUP(GU71,PROTOKOL!$A$1:$E$29,2,FALSE))*GV71)</f>
        <v xml:space="preserve"> </v>
      </c>
      <c r="GX71" s="175" t="str">
        <f t="shared" si="18"/>
        <v xml:space="preserve"> </v>
      </c>
      <c r="GY71" s="212" t="str">
        <f>IF(GU71=0," ",VLOOKUP(GU71,PROTOKOL!$A:$E,5,FALSE))</f>
        <v xml:space="preserve"> </v>
      </c>
      <c r="GZ71" s="176"/>
      <c r="HA71" s="177" t="str">
        <f t="shared" si="91"/>
        <v xml:space="preserve"> </v>
      </c>
      <c r="HB71" s="217" t="str">
        <f>IF(HD71=0," ",VLOOKUP(HD71,PROTOKOL!$A:$F,6,FALSE))</f>
        <v xml:space="preserve"> </v>
      </c>
      <c r="HC71" s="43"/>
      <c r="HD71" s="43"/>
      <c r="HE71" s="43"/>
      <c r="HF71" s="91" t="str">
        <f>IF(HD71=0," ",(VLOOKUP(HD71,PROTOKOL!$A$1:$E$29,2,FALSE))*HE71)</f>
        <v xml:space="preserve"> </v>
      </c>
      <c r="HG71" s="175" t="str">
        <f t="shared" si="19"/>
        <v xml:space="preserve"> </v>
      </c>
      <c r="HH71" s="176" t="str">
        <f>IF(HD71=0," ",VLOOKUP(HD71,PROTOKOL!$A:$E,5,FALSE))</f>
        <v xml:space="preserve"> </v>
      </c>
      <c r="HI71" s="212" t="str">
        <f t="shared" si="187"/>
        <v xml:space="preserve"> </v>
      </c>
      <c r="HJ71" s="176">
        <f t="shared" si="92"/>
        <v>0</v>
      </c>
      <c r="HK71" s="177" t="str">
        <f t="shared" si="93"/>
        <v xml:space="preserve"> </v>
      </c>
      <c r="HM71" s="173">
        <v>17</v>
      </c>
      <c r="HN71" s="231">
        <v>17</v>
      </c>
      <c r="HO71" s="174" t="str">
        <f>IF(HQ71=0," ",VLOOKUP(HQ71,PROTOKOL!$A:$F,6,FALSE))</f>
        <v xml:space="preserve"> </v>
      </c>
      <c r="HP71" s="43"/>
      <c r="HQ71" s="43"/>
      <c r="HR71" s="43"/>
      <c r="HS71" s="42" t="str">
        <f>IF(HQ71=0," ",(VLOOKUP(HQ71,PROTOKOL!$A$1:$E$29,2,FALSE))*HR71)</f>
        <v xml:space="preserve"> </v>
      </c>
      <c r="HT71" s="175" t="str">
        <f t="shared" si="20"/>
        <v xml:space="preserve"> </v>
      </c>
      <c r="HU71" s="212" t="str">
        <f>IF(HQ71=0," ",VLOOKUP(HQ71,PROTOKOL!$A:$E,5,FALSE))</f>
        <v xml:space="preserve"> </v>
      </c>
      <c r="HV71" s="176"/>
      <c r="HW71" s="177" t="str">
        <f t="shared" si="94"/>
        <v xml:space="preserve"> </v>
      </c>
      <c r="HX71" s="217" t="str">
        <f>IF(HZ71=0," ",VLOOKUP(HZ71,PROTOKOL!$A:$F,6,FALSE))</f>
        <v xml:space="preserve"> </v>
      </c>
      <c r="HY71" s="43"/>
      <c r="HZ71" s="43"/>
      <c r="IA71" s="43"/>
      <c r="IB71" s="91" t="str">
        <f>IF(HZ71=0," ",(VLOOKUP(HZ71,PROTOKOL!$A$1:$E$29,2,FALSE))*IA71)</f>
        <v xml:space="preserve"> </v>
      </c>
      <c r="IC71" s="175" t="str">
        <f t="shared" si="21"/>
        <v xml:space="preserve"> </v>
      </c>
      <c r="ID71" s="176" t="str">
        <f>IF(HZ71=0," ",VLOOKUP(HZ71,PROTOKOL!$A:$E,5,FALSE))</f>
        <v xml:space="preserve"> </v>
      </c>
      <c r="IE71" s="212" t="str">
        <f t="shared" si="208"/>
        <v xml:space="preserve"> </v>
      </c>
      <c r="IF71" s="176">
        <f t="shared" si="96"/>
        <v>0</v>
      </c>
      <c r="IG71" s="177" t="str">
        <f t="shared" si="97"/>
        <v xml:space="preserve"> </v>
      </c>
      <c r="II71" s="173">
        <v>17</v>
      </c>
      <c r="IJ71" s="231">
        <v>17</v>
      </c>
      <c r="IK71" s="174" t="str">
        <f>IF(IM71=0," ",VLOOKUP(IM71,PROTOKOL!$A:$F,6,FALSE))</f>
        <v xml:space="preserve"> </v>
      </c>
      <c r="IL71" s="43"/>
      <c r="IM71" s="43"/>
      <c r="IN71" s="43"/>
      <c r="IO71" s="42" t="str">
        <f>IF(IM71=0," ",(VLOOKUP(IM71,PROTOKOL!$A$1:$E$29,2,FALSE))*IN71)</f>
        <v xml:space="preserve"> </v>
      </c>
      <c r="IP71" s="175" t="str">
        <f t="shared" si="22"/>
        <v xml:space="preserve"> </v>
      </c>
      <c r="IQ71" s="212" t="str">
        <f>IF(IM71=0," ",VLOOKUP(IM71,PROTOKOL!$A:$E,5,FALSE))</f>
        <v xml:space="preserve"> </v>
      </c>
      <c r="IR71" s="176"/>
      <c r="IS71" s="177" t="str">
        <f t="shared" si="98"/>
        <v xml:space="preserve"> </v>
      </c>
      <c r="IT71" s="217" t="str">
        <f>IF(IV71=0," ",VLOOKUP(IV71,PROTOKOL!$A:$F,6,FALSE))</f>
        <v xml:space="preserve"> </v>
      </c>
      <c r="IU71" s="43"/>
      <c r="IV71" s="43"/>
      <c r="IW71" s="43"/>
      <c r="IX71" s="91" t="str">
        <f>IF(IV71=0," ",(VLOOKUP(IV71,PROTOKOL!$A$1:$E$29,2,FALSE))*IW71)</f>
        <v xml:space="preserve"> </v>
      </c>
      <c r="IY71" s="175" t="str">
        <f t="shared" si="23"/>
        <v xml:space="preserve"> </v>
      </c>
      <c r="IZ71" s="176" t="str">
        <f>IF(IV71=0," ",VLOOKUP(IV71,PROTOKOL!$A:$E,5,FALSE))</f>
        <v xml:space="preserve"> </v>
      </c>
      <c r="JA71" s="212" t="str">
        <f t="shared" si="188"/>
        <v xml:space="preserve"> </v>
      </c>
      <c r="JB71" s="176">
        <f t="shared" si="100"/>
        <v>0</v>
      </c>
      <c r="JC71" s="177" t="str">
        <f t="shared" si="101"/>
        <v xml:space="preserve"> </v>
      </c>
      <c r="JE71" s="173">
        <v>17</v>
      </c>
      <c r="JF71" s="231">
        <v>17</v>
      </c>
      <c r="JG71" s="174" t="str">
        <f>IF(JI71=0," ",VLOOKUP(JI71,PROTOKOL!$A:$F,6,FALSE))</f>
        <v xml:space="preserve"> </v>
      </c>
      <c r="JH71" s="43"/>
      <c r="JI71" s="43"/>
      <c r="JJ71" s="43"/>
      <c r="JK71" s="42" t="str">
        <f>IF(JI71=0," ",(VLOOKUP(JI71,PROTOKOL!$A$1:$E$29,2,FALSE))*JJ71)</f>
        <v xml:space="preserve"> </v>
      </c>
      <c r="JL71" s="175" t="str">
        <f t="shared" si="24"/>
        <v xml:space="preserve"> </v>
      </c>
      <c r="JM71" s="212" t="str">
        <f>IF(JI71=0," ",VLOOKUP(JI71,PROTOKOL!$A:$E,5,FALSE))</f>
        <v xml:space="preserve"> </v>
      </c>
      <c r="JN71" s="176"/>
      <c r="JO71" s="177" t="str">
        <f t="shared" si="102"/>
        <v xml:space="preserve"> </v>
      </c>
      <c r="JP71" s="217" t="str">
        <f>IF(JR71=0," ",VLOOKUP(JR71,PROTOKOL!$A:$F,6,FALSE))</f>
        <v xml:space="preserve"> </v>
      </c>
      <c r="JQ71" s="43"/>
      <c r="JR71" s="43"/>
      <c r="JS71" s="43"/>
      <c r="JT71" s="91" t="str">
        <f>IF(JR71=0," ",(VLOOKUP(JR71,PROTOKOL!$A$1:$E$29,2,FALSE))*JS71)</f>
        <v xml:space="preserve"> </v>
      </c>
      <c r="JU71" s="175" t="str">
        <f t="shared" si="25"/>
        <v xml:space="preserve"> </v>
      </c>
      <c r="JV71" s="176" t="str">
        <f>IF(JR71=0," ",VLOOKUP(JR71,PROTOKOL!$A:$E,5,FALSE))</f>
        <v xml:space="preserve"> </v>
      </c>
      <c r="JW71" s="212" t="str">
        <f t="shared" si="189"/>
        <v xml:space="preserve"> </v>
      </c>
      <c r="JX71" s="176">
        <f t="shared" si="104"/>
        <v>0</v>
      </c>
      <c r="JY71" s="177" t="str">
        <f t="shared" si="105"/>
        <v xml:space="preserve"> </v>
      </c>
      <c r="KA71" s="173">
        <v>17</v>
      </c>
      <c r="KB71" s="231">
        <v>17</v>
      </c>
      <c r="KC71" s="174" t="str">
        <f>IF(KE71=0," ",VLOOKUP(KE71,PROTOKOL!$A:$F,6,FALSE))</f>
        <v xml:space="preserve"> </v>
      </c>
      <c r="KD71" s="43"/>
      <c r="KE71" s="43"/>
      <c r="KF71" s="43"/>
      <c r="KG71" s="42" t="str">
        <f>IF(KE71=0," ",(VLOOKUP(KE71,PROTOKOL!$A$1:$E$29,2,FALSE))*KF71)</f>
        <v xml:space="preserve"> </v>
      </c>
      <c r="KH71" s="175" t="str">
        <f t="shared" si="26"/>
        <v xml:space="preserve"> </v>
      </c>
      <c r="KI71" s="212" t="str">
        <f>IF(KE71=0," ",VLOOKUP(KE71,PROTOKOL!$A:$E,5,FALSE))</f>
        <v xml:space="preserve"> </v>
      </c>
      <c r="KJ71" s="176"/>
      <c r="KK71" s="177" t="str">
        <f t="shared" si="173"/>
        <v xml:space="preserve"> </v>
      </c>
      <c r="KL71" s="217" t="str">
        <f>IF(KN71=0," ",VLOOKUP(KN71,PROTOKOL!$A:$F,6,FALSE))</f>
        <v xml:space="preserve"> </v>
      </c>
      <c r="KM71" s="43"/>
      <c r="KN71" s="43"/>
      <c r="KO71" s="43"/>
      <c r="KP71" s="91" t="str">
        <f>IF(KN71=0," ",(VLOOKUP(KN71,PROTOKOL!$A$1:$E$29,2,FALSE))*KO71)</f>
        <v xml:space="preserve"> </v>
      </c>
      <c r="KQ71" s="175" t="str">
        <f t="shared" si="27"/>
        <v xml:space="preserve"> </v>
      </c>
      <c r="KR71" s="176" t="str">
        <f>IF(KN71=0," ",VLOOKUP(KN71,PROTOKOL!$A:$E,5,FALSE))</f>
        <v xml:space="preserve"> </v>
      </c>
      <c r="KS71" s="212" t="str">
        <f t="shared" si="190"/>
        <v xml:space="preserve"> </v>
      </c>
      <c r="KT71" s="176">
        <f t="shared" si="106"/>
        <v>0</v>
      </c>
      <c r="KU71" s="177" t="str">
        <f t="shared" si="107"/>
        <v xml:space="preserve"> </v>
      </c>
      <c r="KW71" s="173">
        <v>17</v>
      </c>
      <c r="KX71" s="231">
        <v>17</v>
      </c>
      <c r="KY71" s="174" t="str">
        <f>IF(LA71=0," ",VLOOKUP(LA71,PROTOKOL!$A:$F,6,FALSE))</f>
        <v xml:space="preserve"> </v>
      </c>
      <c r="KZ71" s="43"/>
      <c r="LA71" s="43"/>
      <c r="LB71" s="43"/>
      <c r="LC71" s="42" t="str">
        <f>IF(LA71=0," ",(VLOOKUP(LA71,PROTOKOL!$A$1:$E$29,2,FALSE))*LB71)</f>
        <v xml:space="preserve"> </v>
      </c>
      <c r="LD71" s="175" t="str">
        <f t="shared" si="28"/>
        <v xml:space="preserve"> </v>
      </c>
      <c r="LE71" s="212" t="str">
        <f>IF(LA71=0," ",VLOOKUP(LA71,PROTOKOL!$A:$E,5,FALSE))</f>
        <v xml:space="preserve"> </v>
      </c>
      <c r="LF71" s="176"/>
      <c r="LG71" s="177" t="str">
        <f t="shared" si="108"/>
        <v xml:space="preserve"> </v>
      </c>
      <c r="LH71" s="217" t="str">
        <f>IF(LJ71=0," ",VLOOKUP(LJ71,PROTOKOL!$A:$F,6,FALSE))</f>
        <v xml:space="preserve"> </v>
      </c>
      <c r="LI71" s="43"/>
      <c r="LJ71" s="43"/>
      <c r="LK71" s="43"/>
      <c r="LL71" s="91" t="str">
        <f>IF(LJ71=0," ",(VLOOKUP(LJ71,PROTOKOL!$A$1:$E$29,2,FALSE))*LK71)</f>
        <v xml:space="preserve"> </v>
      </c>
      <c r="LM71" s="175" t="str">
        <f t="shared" si="29"/>
        <v xml:space="preserve"> </v>
      </c>
      <c r="LN71" s="176" t="str">
        <f>IF(LJ71=0," ",VLOOKUP(LJ71,PROTOKOL!$A:$E,5,FALSE))</f>
        <v xml:space="preserve"> </v>
      </c>
      <c r="LO71" s="212" t="str">
        <f t="shared" si="191"/>
        <v xml:space="preserve"> </v>
      </c>
      <c r="LP71" s="176">
        <f t="shared" si="110"/>
        <v>0</v>
      </c>
      <c r="LQ71" s="177" t="str">
        <f t="shared" si="111"/>
        <v xml:space="preserve"> </v>
      </c>
      <c r="LS71" s="173">
        <v>17</v>
      </c>
      <c r="LT71" s="231">
        <v>17</v>
      </c>
      <c r="LU71" s="174" t="str">
        <f>IF(LW71=0," ",VLOOKUP(LW71,PROTOKOL!$A:$F,6,FALSE))</f>
        <v xml:space="preserve"> </v>
      </c>
      <c r="LV71" s="43"/>
      <c r="LW71" s="43"/>
      <c r="LX71" s="43"/>
      <c r="LY71" s="42" t="str">
        <f>IF(LW71=0," ",(VLOOKUP(LW71,PROTOKOL!$A$1:$E$29,2,FALSE))*LX71)</f>
        <v xml:space="preserve"> </v>
      </c>
      <c r="LZ71" s="175" t="str">
        <f t="shared" si="30"/>
        <v xml:space="preserve"> </v>
      </c>
      <c r="MA71" s="212" t="str">
        <f>IF(LW71=0," ",VLOOKUP(LW71,PROTOKOL!$A:$E,5,FALSE))</f>
        <v xml:space="preserve"> </v>
      </c>
      <c r="MB71" s="176"/>
      <c r="MC71" s="177" t="str">
        <f t="shared" si="175"/>
        <v xml:space="preserve"> </v>
      </c>
      <c r="MD71" s="217" t="str">
        <f>IF(MF71=0," ",VLOOKUP(MF71,PROTOKOL!$A:$F,6,FALSE))</f>
        <v xml:space="preserve"> </v>
      </c>
      <c r="ME71" s="43"/>
      <c r="MF71" s="43"/>
      <c r="MG71" s="43"/>
      <c r="MH71" s="91" t="str">
        <f>IF(MF71=0," ",(VLOOKUP(MF71,PROTOKOL!$A$1:$E$29,2,FALSE))*MG71)</f>
        <v xml:space="preserve"> </v>
      </c>
      <c r="MI71" s="175" t="str">
        <f t="shared" si="31"/>
        <v xml:space="preserve"> </v>
      </c>
      <c r="MJ71" s="176" t="str">
        <f>IF(MF71=0," ",VLOOKUP(MF71,PROTOKOL!$A:$E,5,FALSE))</f>
        <v xml:space="preserve"> </v>
      </c>
      <c r="MK71" s="212" t="str">
        <f t="shared" si="192"/>
        <v xml:space="preserve"> </v>
      </c>
      <c r="ML71" s="176">
        <f t="shared" si="113"/>
        <v>0</v>
      </c>
      <c r="MM71" s="177" t="str">
        <f t="shared" si="114"/>
        <v xml:space="preserve"> </v>
      </c>
      <c r="MO71" s="173">
        <v>17</v>
      </c>
      <c r="MP71" s="231">
        <v>17</v>
      </c>
      <c r="MQ71" s="174" t="str">
        <f>IF(MS71=0," ",VLOOKUP(MS71,PROTOKOL!$A:$F,6,FALSE))</f>
        <v xml:space="preserve"> </v>
      </c>
      <c r="MR71" s="43"/>
      <c r="MS71" s="43"/>
      <c r="MT71" s="43"/>
      <c r="MU71" s="42" t="str">
        <f>IF(MS71=0," ",(VLOOKUP(MS71,PROTOKOL!$A$1:$E$29,2,FALSE))*MT71)</f>
        <v xml:space="preserve"> </v>
      </c>
      <c r="MV71" s="175" t="str">
        <f t="shared" si="32"/>
        <v xml:space="preserve"> </v>
      </c>
      <c r="MW71" s="212" t="str">
        <f>IF(MS71=0," ",VLOOKUP(MS71,PROTOKOL!$A:$E,5,FALSE))</f>
        <v xml:space="preserve"> </v>
      </c>
      <c r="MX71" s="176"/>
      <c r="MY71" s="177" t="str">
        <f t="shared" si="115"/>
        <v xml:space="preserve"> </v>
      </c>
      <c r="MZ71" s="217" t="str">
        <f>IF(NB71=0," ",VLOOKUP(NB71,PROTOKOL!$A:$F,6,FALSE))</f>
        <v xml:space="preserve"> </v>
      </c>
      <c r="NA71" s="43"/>
      <c r="NB71" s="43"/>
      <c r="NC71" s="43"/>
      <c r="ND71" s="91" t="str">
        <f>IF(NB71=0," ",(VLOOKUP(NB71,PROTOKOL!$A$1:$E$29,2,FALSE))*NC71)</f>
        <v xml:space="preserve"> </v>
      </c>
      <c r="NE71" s="175" t="str">
        <f t="shared" si="33"/>
        <v xml:space="preserve"> </v>
      </c>
      <c r="NF71" s="176" t="str">
        <f>IF(NB71=0," ",VLOOKUP(NB71,PROTOKOL!$A:$E,5,FALSE))</f>
        <v xml:space="preserve"> </v>
      </c>
      <c r="NG71" s="212" t="str">
        <f t="shared" si="193"/>
        <v xml:space="preserve"> </v>
      </c>
      <c r="NH71" s="176">
        <f t="shared" si="117"/>
        <v>0</v>
      </c>
      <c r="NI71" s="177" t="str">
        <f t="shared" si="118"/>
        <v xml:space="preserve"> </v>
      </c>
      <c r="NK71" s="173">
        <v>17</v>
      </c>
      <c r="NL71" s="231">
        <v>17</v>
      </c>
      <c r="NM71" s="174" t="str">
        <f>IF(NO71=0," ",VLOOKUP(NO71,PROTOKOL!$A:$F,6,FALSE))</f>
        <v xml:space="preserve"> </v>
      </c>
      <c r="NN71" s="43"/>
      <c r="NO71" s="43"/>
      <c r="NP71" s="43"/>
      <c r="NQ71" s="42" t="str">
        <f>IF(NO71=0," ",(VLOOKUP(NO71,PROTOKOL!$A$1:$E$29,2,FALSE))*NP71)</f>
        <v xml:space="preserve"> </v>
      </c>
      <c r="NR71" s="175" t="str">
        <f t="shared" si="34"/>
        <v xml:space="preserve"> </v>
      </c>
      <c r="NS71" s="212" t="str">
        <f>IF(NO71=0," ",VLOOKUP(NO71,PROTOKOL!$A:$E,5,FALSE))</f>
        <v xml:space="preserve"> </v>
      </c>
      <c r="NT71" s="176"/>
      <c r="NU71" s="177" t="str">
        <f t="shared" si="119"/>
        <v xml:space="preserve"> </v>
      </c>
      <c r="NV71" s="217" t="str">
        <f>IF(NX71=0," ",VLOOKUP(NX71,PROTOKOL!$A:$F,6,FALSE))</f>
        <v xml:space="preserve"> </v>
      </c>
      <c r="NW71" s="43"/>
      <c r="NX71" s="43"/>
      <c r="NY71" s="43"/>
      <c r="NZ71" s="91" t="str">
        <f>IF(NX71=0," ",(VLOOKUP(NX71,PROTOKOL!$A$1:$E$29,2,FALSE))*NY71)</f>
        <v xml:space="preserve"> </v>
      </c>
      <c r="OA71" s="175" t="str">
        <f t="shared" si="35"/>
        <v xml:space="preserve"> </v>
      </c>
      <c r="OB71" s="176" t="str">
        <f>IF(NX71=0," ",VLOOKUP(NX71,PROTOKOL!$A:$E,5,FALSE))</f>
        <v xml:space="preserve"> </v>
      </c>
      <c r="OC71" s="212" t="str">
        <f t="shared" si="194"/>
        <v xml:space="preserve"> </v>
      </c>
      <c r="OD71" s="176">
        <f t="shared" si="120"/>
        <v>0</v>
      </c>
      <c r="OE71" s="177" t="str">
        <f t="shared" si="121"/>
        <v xml:space="preserve"> </v>
      </c>
      <c r="OG71" s="173">
        <v>17</v>
      </c>
      <c r="OH71" s="231">
        <v>17</v>
      </c>
      <c r="OI71" s="174" t="str">
        <f>IF(OK71=0," ",VLOOKUP(OK71,PROTOKOL!$A:$F,6,FALSE))</f>
        <v xml:space="preserve"> </v>
      </c>
      <c r="OJ71" s="43"/>
      <c r="OK71" s="43"/>
      <c r="OL71" s="43"/>
      <c r="OM71" s="42" t="str">
        <f>IF(OK71=0," ",(VLOOKUP(OK71,PROTOKOL!$A$1:$E$29,2,FALSE))*OL71)</f>
        <v xml:space="preserve"> </v>
      </c>
      <c r="ON71" s="175" t="str">
        <f t="shared" si="36"/>
        <v xml:space="preserve"> </v>
      </c>
      <c r="OO71" s="212" t="str">
        <f>IF(OK71=0," ",VLOOKUP(OK71,PROTOKOL!$A:$E,5,FALSE))</f>
        <v xml:space="preserve"> </v>
      </c>
      <c r="OP71" s="176"/>
      <c r="OQ71" s="177" t="str">
        <f t="shared" si="177"/>
        <v xml:space="preserve"> </v>
      </c>
      <c r="OR71" s="217" t="str">
        <f>IF(OT71=0," ",VLOOKUP(OT71,PROTOKOL!$A:$F,6,FALSE))</f>
        <v xml:space="preserve"> </v>
      </c>
      <c r="OS71" s="43"/>
      <c r="OT71" s="43"/>
      <c r="OU71" s="43"/>
      <c r="OV71" s="91" t="str">
        <f>IF(OT71=0," ",(VLOOKUP(OT71,PROTOKOL!$A$1:$E$29,2,FALSE))*OU71)</f>
        <v xml:space="preserve"> </v>
      </c>
      <c r="OW71" s="175" t="str">
        <f t="shared" si="37"/>
        <v xml:space="preserve"> </v>
      </c>
      <c r="OX71" s="176" t="str">
        <f>IF(OT71=0," ",VLOOKUP(OT71,PROTOKOL!$A:$E,5,FALSE))</f>
        <v xml:space="preserve"> </v>
      </c>
      <c r="OY71" s="212" t="str">
        <f t="shared" si="195"/>
        <v xml:space="preserve"> </v>
      </c>
      <c r="OZ71" s="176">
        <f t="shared" si="123"/>
        <v>0</v>
      </c>
      <c r="PA71" s="177" t="str">
        <f t="shared" si="124"/>
        <v xml:space="preserve"> </v>
      </c>
      <c r="PC71" s="173">
        <v>17</v>
      </c>
      <c r="PD71" s="231">
        <v>17</v>
      </c>
      <c r="PE71" s="174" t="str">
        <f>IF(PG71=0," ",VLOOKUP(PG71,PROTOKOL!$A:$F,6,FALSE))</f>
        <v xml:space="preserve"> </v>
      </c>
      <c r="PF71" s="43"/>
      <c r="PG71" s="43"/>
      <c r="PH71" s="43"/>
      <c r="PI71" s="42" t="str">
        <f>IF(PG71=0," ",(VLOOKUP(PG71,PROTOKOL!$A$1:$E$29,2,FALSE))*PH71)</f>
        <v xml:space="preserve"> </v>
      </c>
      <c r="PJ71" s="175" t="str">
        <f t="shared" si="38"/>
        <v xml:space="preserve"> </v>
      </c>
      <c r="PK71" s="212" t="str">
        <f>IF(PG71=0," ",VLOOKUP(PG71,PROTOKOL!$A:$E,5,FALSE))</f>
        <v xml:space="preserve"> </v>
      </c>
      <c r="PL71" s="176"/>
      <c r="PM71" s="177" t="str">
        <f t="shared" si="178"/>
        <v xml:space="preserve"> </v>
      </c>
      <c r="PN71" s="217" t="str">
        <f>IF(PP71=0," ",VLOOKUP(PP71,PROTOKOL!$A:$F,6,FALSE))</f>
        <v xml:space="preserve"> </v>
      </c>
      <c r="PO71" s="43"/>
      <c r="PP71" s="43"/>
      <c r="PQ71" s="43"/>
      <c r="PR71" s="91" t="str">
        <f>IF(PP71=0," ",(VLOOKUP(PP71,PROTOKOL!$A$1:$E$29,2,FALSE))*PQ71)</f>
        <v xml:space="preserve"> </v>
      </c>
      <c r="PS71" s="175" t="str">
        <f t="shared" si="39"/>
        <v xml:space="preserve"> </v>
      </c>
      <c r="PT71" s="176" t="str">
        <f>IF(PP71=0," ",VLOOKUP(PP71,PROTOKOL!$A:$E,5,FALSE))</f>
        <v xml:space="preserve"> </v>
      </c>
      <c r="PU71" s="212" t="str">
        <f t="shared" si="196"/>
        <v xml:space="preserve"> </v>
      </c>
      <c r="PV71" s="176">
        <f t="shared" si="126"/>
        <v>0</v>
      </c>
      <c r="PW71" s="177" t="str">
        <f t="shared" si="127"/>
        <v xml:space="preserve"> </v>
      </c>
      <c r="PY71" s="173">
        <v>17</v>
      </c>
      <c r="PZ71" s="231">
        <v>17</v>
      </c>
      <c r="QA71" s="174" t="str">
        <f>IF(QC71=0," ",VLOOKUP(QC71,PROTOKOL!$A:$F,6,FALSE))</f>
        <v xml:space="preserve"> </v>
      </c>
      <c r="QB71" s="43"/>
      <c r="QC71" s="43"/>
      <c r="QD71" s="43"/>
      <c r="QE71" s="42" t="str">
        <f>IF(QC71=0," ",(VLOOKUP(QC71,PROTOKOL!$A$1:$E$29,2,FALSE))*QD71)</f>
        <v xml:space="preserve"> </v>
      </c>
      <c r="QF71" s="175" t="str">
        <f t="shared" si="40"/>
        <v xml:space="preserve"> </v>
      </c>
      <c r="QG71" s="212" t="str">
        <f>IF(QC71=0," ",VLOOKUP(QC71,PROTOKOL!$A:$E,5,FALSE))</f>
        <v xml:space="preserve"> </v>
      </c>
      <c r="QH71" s="176"/>
      <c r="QI71" s="177" t="str">
        <f t="shared" si="128"/>
        <v xml:space="preserve"> </v>
      </c>
      <c r="QJ71" s="217" t="str">
        <f>IF(QL71=0," ",VLOOKUP(QL71,PROTOKOL!$A:$F,6,FALSE))</f>
        <v xml:space="preserve"> </v>
      </c>
      <c r="QK71" s="43"/>
      <c r="QL71" s="43"/>
      <c r="QM71" s="43"/>
      <c r="QN71" s="91" t="str">
        <f>IF(QL71=0," ",(VLOOKUP(QL71,PROTOKOL!$A$1:$E$29,2,FALSE))*QM71)</f>
        <v xml:space="preserve"> </v>
      </c>
      <c r="QO71" s="175" t="str">
        <f t="shared" si="41"/>
        <v xml:space="preserve"> </v>
      </c>
      <c r="QP71" s="176" t="str">
        <f>IF(QL71=0," ",VLOOKUP(QL71,PROTOKOL!$A:$E,5,FALSE))</f>
        <v xml:space="preserve"> </v>
      </c>
      <c r="QQ71" s="212" t="str">
        <f t="shared" si="197"/>
        <v xml:space="preserve"> </v>
      </c>
      <c r="QR71" s="176">
        <f t="shared" si="130"/>
        <v>0</v>
      </c>
      <c r="QS71" s="177" t="str">
        <f t="shared" si="131"/>
        <v xml:space="preserve"> </v>
      </c>
      <c r="QU71" s="173">
        <v>17</v>
      </c>
      <c r="QV71" s="231">
        <v>17</v>
      </c>
      <c r="QW71" s="174" t="str">
        <f>IF(QY71=0," ",VLOOKUP(QY71,PROTOKOL!$A:$F,6,FALSE))</f>
        <v xml:space="preserve"> </v>
      </c>
      <c r="QX71" s="43"/>
      <c r="QY71" s="43"/>
      <c r="QZ71" s="43"/>
      <c r="RA71" s="42" t="str">
        <f>IF(QY71=0," ",(VLOOKUP(QY71,PROTOKOL!$A$1:$E$29,2,FALSE))*QZ71)</f>
        <v xml:space="preserve"> </v>
      </c>
      <c r="RB71" s="175" t="str">
        <f t="shared" si="42"/>
        <v xml:space="preserve"> </v>
      </c>
      <c r="RC71" s="212" t="str">
        <f>IF(QY71=0," ",VLOOKUP(QY71,PROTOKOL!$A:$E,5,FALSE))</f>
        <v xml:space="preserve"> </v>
      </c>
      <c r="RD71" s="176"/>
      <c r="RE71" s="177" t="str">
        <f t="shared" si="132"/>
        <v xml:space="preserve"> </v>
      </c>
      <c r="RF71" s="217" t="str">
        <f>IF(RH71=0," ",VLOOKUP(RH71,PROTOKOL!$A:$F,6,FALSE))</f>
        <v xml:space="preserve"> </v>
      </c>
      <c r="RG71" s="43"/>
      <c r="RH71" s="43"/>
      <c r="RI71" s="43"/>
      <c r="RJ71" s="91" t="str">
        <f>IF(RH71=0," ",(VLOOKUP(RH71,PROTOKOL!$A$1:$E$29,2,FALSE))*RI71)</f>
        <v xml:space="preserve"> </v>
      </c>
      <c r="RK71" s="175" t="str">
        <f t="shared" si="43"/>
        <v xml:space="preserve"> </v>
      </c>
      <c r="RL71" s="176" t="str">
        <f>IF(RH71=0," ",VLOOKUP(RH71,PROTOKOL!$A:$E,5,FALSE))</f>
        <v xml:space="preserve"> </v>
      </c>
      <c r="RM71" s="212" t="str">
        <f t="shared" si="198"/>
        <v xml:space="preserve"> </v>
      </c>
      <c r="RN71" s="176">
        <f t="shared" si="134"/>
        <v>0</v>
      </c>
      <c r="RO71" s="177" t="str">
        <f t="shared" si="135"/>
        <v xml:space="preserve"> </v>
      </c>
      <c r="RQ71" s="173">
        <v>17</v>
      </c>
      <c r="RR71" s="231">
        <v>17</v>
      </c>
      <c r="RS71" s="174" t="str">
        <f>IF(RU71=0," ",VLOOKUP(RU71,PROTOKOL!$A:$F,6,FALSE))</f>
        <v xml:space="preserve"> </v>
      </c>
      <c r="RT71" s="43"/>
      <c r="RU71" s="43"/>
      <c r="RV71" s="43"/>
      <c r="RW71" s="42" t="str">
        <f>IF(RU71=0," ",(VLOOKUP(RU71,PROTOKOL!$A$1:$E$29,2,FALSE))*RV71)</f>
        <v xml:space="preserve"> </v>
      </c>
      <c r="RX71" s="175" t="str">
        <f t="shared" si="44"/>
        <v xml:space="preserve"> </v>
      </c>
      <c r="RY71" s="212" t="str">
        <f>IF(RU71=0," ",VLOOKUP(RU71,PROTOKOL!$A:$E,5,FALSE))</f>
        <v xml:space="preserve"> </v>
      </c>
      <c r="RZ71" s="176"/>
      <c r="SA71" s="177" t="str">
        <f t="shared" si="179"/>
        <v xml:space="preserve"> </v>
      </c>
      <c r="SB71" s="217" t="str">
        <f>IF(SD71=0," ",VLOOKUP(SD71,PROTOKOL!$A:$F,6,FALSE))</f>
        <v xml:space="preserve"> </v>
      </c>
      <c r="SC71" s="43"/>
      <c r="SD71" s="43"/>
      <c r="SE71" s="43"/>
      <c r="SF71" s="91" t="str">
        <f>IF(SD71=0," ",(VLOOKUP(SD71,PROTOKOL!$A$1:$E$29,2,FALSE))*SE71)</f>
        <v xml:space="preserve"> </v>
      </c>
      <c r="SG71" s="175" t="str">
        <f t="shared" si="45"/>
        <v xml:space="preserve"> </v>
      </c>
      <c r="SH71" s="176" t="str">
        <f>IF(SD71=0," ",VLOOKUP(SD71,PROTOKOL!$A:$E,5,FALSE))</f>
        <v xml:space="preserve"> </v>
      </c>
      <c r="SI71" s="212" t="str">
        <f t="shared" si="199"/>
        <v xml:space="preserve"> </v>
      </c>
      <c r="SJ71" s="176">
        <f t="shared" si="137"/>
        <v>0</v>
      </c>
      <c r="SK71" s="177" t="str">
        <f t="shared" si="138"/>
        <v xml:space="preserve"> </v>
      </c>
      <c r="SM71" s="173">
        <v>17</v>
      </c>
      <c r="SN71" s="231">
        <v>17</v>
      </c>
      <c r="SO71" s="174" t="str">
        <f>IF(SQ71=0," ",VLOOKUP(SQ71,PROTOKOL!$A:$F,6,FALSE))</f>
        <v xml:space="preserve"> </v>
      </c>
      <c r="SP71" s="43"/>
      <c r="SQ71" s="43"/>
      <c r="SR71" s="43"/>
      <c r="SS71" s="42" t="str">
        <f>IF(SQ71=0," ",(VLOOKUP(SQ71,PROTOKOL!$A$1:$E$29,2,FALSE))*SR71)</f>
        <v xml:space="preserve"> </v>
      </c>
      <c r="ST71" s="175" t="str">
        <f t="shared" si="46"/>
        <v xml:space="preserve"> </v>
      </c>
      <c r="SU71" s="212" t="str">
        <f>IF(SQ71=0," ",VLOOKUP(SQ71,PROTOKOL!$A:$E,5,FALSE))</f>
        <v xml:space="preserve"> </v>
      </c>
      <c r="SV71" s="176"/>
      <c r="SW71" s="177" t="str">
        <f t="shared" si="139"/>
        <v xml:space="preserve"> </v>
      </c>
      <c r="SX71" s="217" t="str">
        <f>IF(SZ71=0," ",VLOOKUP(SZ71,PROTOKOL!$A:$F,6,FALSE))</f>
        <v xml:space="preserve"> </v>
      </c>
      <c r="SY71" s="43"/>
      <c r="SZ71" s="43"/>
      <c r="TA71" s="43"/>
      <c r="TB71" s="91" t="str">
        <f>IF(SZ71=0," ",(VLOOKUP(SZ71,PROTOKOL!$A$1:$E$29,2,FALSE))*TA71)</f>
        <v xml:space="preserve"> </v>
      </c>
      <c r="TC71" s="175" t="str">
        <f t="shared" si="47"/>
        <v xml:space="preserve"> </v>
      </c>
      <c r="TD71" s="176" t="str">
        <f>IF(SZ71=0," ",VLOOKUP(SZ71,PROTOKOL!$A:$E,5,FALSE))</f>
        <v xml:space="preserve"> </v>
      </c>
      <c r="TE71" s="212" t="str">
        <f t="shared" si="200"/>
        <v xml:space="preserve"> </v>
      </c>
      <c r="TF71" s="176">
        <f t="shared" si="141"/>
        <v>0</v>
      </c>
      <c r="TG71" s="177" t="str">
        <f t="shared" si="142"/>
        <v xml:space="preserve"> </v>
      </c>
      <c r="TI71" s="173">
        <v>17</v>
      </c>
      <c r="TJ71" s="231">
        <v>17</v>
      </c>
      <c r="TK71" s="174" t="str">
        <f>IF(TM71=0," ",VLOOKUP(TM71,PROTOKOL!$A:$F,6,FALSE))</f>
        <v xml:space="preserve"> </v>
      </c>
      <c r="TL71" s="43"/>
      <c r="TM71" s="43"/>
      <c r="TN71" s="43"/>
      <c r="TO71" s="42" t="str">
        <f>IF(TM71=0," ",(VLOOKUP(TM71,PROTOKOL!$A$1:$E$29,2,FALSE))*TN71)</f>
        <v xml:space="preserve"> </v>
      </c>
      <c r="TP71" s="175" t="str">
        <f t="shared" si="48"/>
        <v xml:space="preserve"> </v>
      </c>
      <c r="TQ71" s="212" t="str">
        <f>IF(TM71=0," ",VLOOKUP(TM71,PROTOKOL!$A:$E,5,FALSE))</f>
        <v xml:space="preserve"> </v>
      </c>
      <c r="TR71" s="176"/>
      <c r="TS71" s="177" t="str">
        <f t="shared" si="143"/>
        <v xml:space="preserve"> </v>
      </c>
      <c r="TT71" s="217" t="str">
        <f>IF(TV71=0," ",VLOOKUP(TV71,PROTOKOL!$A:$F,6,FALSE))</f>
        <v xml:space="preserve"> </v>
      </c>
      <c r="TU71" s="43"/>
      <c r="TV71" s="43"/>
      <c r="TW71" s="43"/>
      <c r="TX71" s="91" t="str">
        <f>IF(TV71=0," ",(VLOOKUP(TV71,PROTOKOL!$A$1:$E$29,2,FALSE))*TW71)</f>
        <v xml:space="preserve"> </v>
      </c>
      <c r="TY71" s="175" t="str">
        <f t="shared" si="49"/>
        <v xml:space="preserve"> </v>
      </c>
      <c r="TZ71" s="176" t="str">
        <f>IF(TV71=0," ",VLOOKUP(TV71,PROTOKOL!$A:$E,5,FALSE))</f>
        <v xml:space="preserve"> </v>
      </c>
      <c r="UA71" s="212" t="str">
        <f t="shared" si="201"/>
        <v xml:space="preserve"> </v>
      </c>
      <c r="UB71" s="176">
        <f t="shared" si="145"/>
        <v>0</v>
      </c>
      <c r="UC71" s="177" t="str">
        <f t="shared" si="146"/>
        <v xml:space="preserve"> </v>
      </c>
      <c r="UE71" s="173">
        <v>17</v>
      </c>
      <c r="UF71" s="231">
        <v>17</v>
      </c>
      <c r="UG71" s="174" t="str">
        <f>IF(UI71=0," ",VLOOKUP(UI71,PROTOKOL!$A:$F,6,FALSE))</f>
        <v xml:space="preserve"> </v>
      </c>
      <c r="UH71" s="43"/>
      <c r="UI71" s="43"/>
      <c r="UJ71" s="43"/>
      <c r="UK71" s="42" t="str">
        <f>IF(UI71=0," ",(VLOOKUP(UI71,PROTOKOL!$A$1:$E$29,2,FALSE))*UJ71)</f>
        <v xml:space="preserve"> </v>
      </c>
      <c r="UL71" s="175" t="str">
        <f t="shared" si="50"/>
        <v xml:space="preserve"> </v>
      </c>
      <c r="UM71" s="212" t="str">
        <f>IF(UI71=0," ",VLOOKUP(UI71,PROTOKOL!$A:$E,5,FALSE))</f>
        <v xml:space="preserve"> </v>
      </c>
      <c r="UN71" s="176"/>
      <c r="UO71" s="177" t="str">
        <f t="shared" si="147"/>
        <v xml:space="preserve"> </v>
      </c>
      <c r="UP71" s="217" t="str">
        <f>IF(UR71=0," ",VLOOKUP(UR71,PROTOKOL!$A:$F,6,FALSE))</f>
        <v xml:space="preserve"> </v>
      </c>
      <c r="UQ71" s="43"/>
      <c r="UR71" s="43"/>
      <c r="US71" s="43"/>
      <c r="UT71" s="91" t="str">
        <f>IF(UR71=0," ",(VLOOKUP(UR71,PROTOKOL!$A$1:$E$29,2,FALSE))*US71)</f>
        <v xml:space="preserve"> </v>
      </c>
      <c r="UU71" s="175" t="str">
        <f t="shared" si="51"/>
        <v xml:space="preserve"> </v>
      </c>
      <c r="UV71" s="176" t="str">
        <f>IF(UR71=0," ",VLOOKUP(UR71,PROTOKOL!$A:$E,5,FALSE))</f>
        <v xml:space="preserve"> </v>
      </c>
      <c r="UW71" s="212" t="str">
        <f t="shared" si="202"/>
        <v xml:space="preserve"> </v>
      </c>
      <c r="UX71" s="176">
        <f t="shared" si="149"/>
        <v>0</v>
      </c>
      <c r="UY71" s="177" t="str">
        <f t="shared" si="150"/>
        <v xml:space="preserve"> </v>
      </c>
      <c r="VA71" s="173">
        <v>17</v>
      </c>
      <c r="VB71" s="231">
        <v>17</v>
      </c>
      <c r="VC71" s="174" t="str">
        <f>IF(VE71=0," ",VLOOKUP(VE71,PROTOKOL!$A:$F,6,FALSE))</f>
        <v xml:space="preserve"> </v>
      </c>
      <c r="VD71" s="43"/>
      <c r="VE71" s="43"/>
      <c r="VF71" s="43"/>
      <c r="VG71" s="42" t="str">
        <f>IF(VE71=0," ",(VLOOKUP(VE71,PROTOKOL!$A$1:$E$29,2,FALSE))*VF71)</f>
        <v xml:space="preserve"> </v>
      </c>
      <c r="VH71" s="175" t="str">
        <f t="shared" si="52"/>
        <v xml:space="preserve"> </v>
      </c>
      <c r="VI71" s="212" t="str">
        <f>IF(VE71=0," ",VLOOKUP(VE71,PROTOKOL!$A:$E,5,FALSE))</f>
        <v xml:space="preserve"> </v>
      </c>
      <c r="VJ71" s="176"/>
      <c r="VK71" s="177" t="str">
        <f t="shared" si="151"/>
        <v xml:space="preserve"> </v>
      </c>
      <c r="VL71" s="217" t="str">
        <f>IF(VN71=0," ",VLOOKUP(VN71,PROTOKOL!$A:$F,6,FALSE))</f>
        <v xml:space="preserve"> </v>
      </c>
      <c r="VM71" s="43"/>
      <c r="VN71" s="43"/>
      <c r="VO71" s="43"/>
      <c r="VP71" s="91" t="str">
        <f>IF(VN71=0," ",(VLOOKUP(VN71,PROTOKOL!$A$1:$E$29,2,FALSE))*VO71)</f>
        <v xml:space="preserve"> </v>
      </c>
      <c r="VQ71" s="175" t="str">
        <f t="shared" si="53"/>
        <v xml:space="preserve"> </v>
      </c>
      <c r="VR71" s="176" t="str">
        <f>IF(VN71=0," ",VLOOKUP(VN71,PROTOKOL!$A:$E,5,FALSE))</f>
        <v xml:space="preserve"> </v>
      </c>
      <c r="VS71" s="212" t="str">
        <f t="shared" si="203"/>
        <v xml:space="preserve"> </v>
      </c>
      <c r="VT71" s="176">
        <f t="shared" si="153"/>
        <v>0</v>
      </c>
      <c r="VU71" s="177" t="str">
        <f t="shared" si="154"/>
        <v xml:space="preserve"> </v>
      </c>
      <c r="VW71" s="173">
        <v>17</v>
      </c>
      <c r="VX71" s="231">
        <v>17</v>
      </c>
      <c r="VY71" s="174" t="str">
        <f>IF(WA71=0," ",VLOOKUP(WA71,PROTOKOL!$A:$F,6,FALSE))</f>
        <v xml:space="preserve"> </v>
      </c>
      <c r="VZ71" s="43"/>
      <c r="WA71" s="43"/>
      <c r="WB71" s="43"/>
      <c r="WC71" s="42" t="str">
        <f>IF(WA71=0," ",(VLOOKUP(WA71,PROTOKOL!$A$1:$E$29,2,FALSE))*WB71)</f>
        <v xml:space="preserve"> </v>
      </c>
      <c r="WD71" s="175" t="str">
        <f t="shared" si="54"/>
        <v xml:space="preserve"> </v>
      </c>
      <c r="WE71" s="212" t="str">
        <f>IF(WA71=0," ",VLOOKUP(WA71,PROTOKOL!$A:$E,5,FALSE))</f>
        <v xml:space="preserve"> </v>
      </c>
      <c r="WF71" s="176"/>
      <c r="WG71" s="177" t="str">
        <f t="shared" si="155"/>
        <v xml:space="preserve"> </v>
      </c>
      <c r="WH71" s="217" t="str">
        <f>IF(WJ71=0," ",VLOOKUP(WJ71,PROTOKOL!$A:$F,6,FALSE))</f>
        <v xml:space="preserve"> </v>
      </c>
      <c r="WI71" s="43"/>
      <c r="WJ71" s="43"/>
      <c r="WK71" s="43"/>
      <c r="WL71" s="91" t="str">
        <f>IF(WJ71=0," ",(VLOOKUP(WJ71,PROTOKOL!$A$1:$E$29,2,FALSE))*WK71)</f>
        <v xml:space="preserve"> </v>
      </c>
      <c r="WM71" s="175" t="str">
        <f t="shared" si="55"/>
        <v xml:space="preserve"> </v>
      </c>
      <c r="WN71" s="176" t="str">
        <f>IF(WJ71=0," ",VLOOKUP(WJ71,PROTOKOL!$A:$E,5,FALSE))</f>
        <v xml:space="preserve"> </v>
      </c>
      <c r="WO71" s="212" t="str">
        <f t="shared" si="204"/>
        <v xml:space="preserve"> </v>
      </c>
      <c r="WP71" s="176">
        <f t="shared" si="157"/>
        <v>0</v>
      </c>
      <c r="WQ71" s="177" t="str">
        <f t="shared" si="158"/>
        <v xml:space="preserve"> </v>
      </c>
      <c r="WS71" s="173">
        <v>17</v>
      </c>
      <c r="WT71" s="231">
        <v>17</v>
      </c>
      <c r="WU71" s="174" t="str">
        <f>IF(WW71=0," ",VLOOKUP(WW71,PROTOKOL!$A:$F,6,FALSE))</f>
        <v xml:space="preserve"> </v>
      </c>
      <c r="WV71" s="43"/>
      <c r="WW71" s="43"/>
      <c r="WX71" s="43"/>
      <c r="WY71" s="42" t="str">
        <f>IF(WW71=0," ",(VLOOKUP(WW71,PROTOKOL!$A$1:$E$29,2,FALSE))*WX71)</f>
        <v xml:space="preserve"> </v>
      </c>
      <c r="WZ71" s="175" t="str">
        <f t="shared" si="56"/>
        <v xml:space="preserve"> </v>
      </c>
      <c r="XA71" s="212" t="str">
        <f>IF(WW71=0," ",VLOOKUP(WW71,PROTOKOL!$A:$E,5,FALSE))</f>
        <v xml:space="preserve"> </v>
      </c>
      <c r="XB71" s="176"/>
      <c r="XC71" s="177" t="str">
        <f t="shared" si="159"/>
        <v xml:space="preserve"> </v>
      </c>
      <c r="XD71" s="217" t="str">
        <f>IF(XF71=0," ",VLOOKUP(XF71,PROTOKOL!$A:$F,6,FALSE))</f>
        <v xml:space="preserve"> </v>
      </c>
      <c r="XE71" s="43"/>
      <c r="XF71" s="43"/>
      <c r="XG71" s="43"/>
      <c r="XH71" s="91" t="str">
        <f>IF(XF71=0," ",(VLOOKUP(XF71,PROTOKOL!$A$1:$E$29,2,FALSE))*XG71)</f>
        <v xml:space="preserve"> </v>
      </c>
      <c r="XI71" s="175" t="str">
        <f t="shared" si="57"/>
        <v xml:space="preserve"> </v>
      </c>
      <c r="XJ71" s="176" t="str">
        <f>IF(XF71=0," ",VLOOKUP(XF71,PROTOKOL!$A:$E,5,FALSE))</f>
        <v xml:space="preserve"> </v>
      </c>
      <c r="XK71" s="212" t="str">
        <f t="shared" si="205"/>
        <v xml:space="preserve"> </v>
      </c>
      <c r="XL71" s="176">
        <f t="shared" si="161"/>
        <v>0</v>
      </c>
      <c r="XM71" s="177" t="str">
        <f t="shared" si="162"/>
        <v xml:space="preserve"> </v>
      </c>
      <c r="XO71" s="173">
        <v>17</v>
      </c>
      <c r="XP71" s="231">
        <v>17</v>
      </c>
      <c r="XQ71" s="174" t="str">
        <f>IF(XS71=0," ",VLOOKUP(XS71,PROTOKOL!$A:$F,6,FALSE))</f>
        <v xml:space="preserve"> </v>
      </c>
      <c r="XR71" s="43"/>
      <c r="XS71" s="43"/>
      <c r="XT71" s="43"/>
      <c r="XU71" s="42" t="str">
        <f>IF(XS71=0," ",(VLOOKUP(XS71,PROTOKOL!$A$1:$E$29,2,FALSE))*XT71)</f>
        <v xml:space="preserve"> </v>
      </c>
      <c r="XV71" s="175" t="str">
        <f t="shared" si="58"/>
        <v xml:space="preserve"> </v>
      </c>
      <c r="XW71" s="212" t="str">
        <f>IF(XS71=0," ",VLOOKUP(XS71,PROTOKOL!$A:$E,5,FALSE))</f>
        <v xml:space="preserve"> </v>
      </c>
      <c r="XX71" s="176"/>
      <c r="XY71" s="177" t="str">
        <f t="shared" si="163"/>
        <v xml:space="preserve"> </v>
      </c>
      <c r="XZ71" s="217" t="str">
        <f>IF(YB71=0," ",VLOOKUP(YB71,PROTOKOL!$A:$F,6,FALSE))</f>
        <v xml:space="preserve"> </v>
      </c>
      <c r="YA71" s="43"/>
      <c r="YB71" s="43"/>
      <c r="YC71" s="43"/>
      <c r="YD71" s="91" t="str">
        <f>IF(YB71=0," ",(VLOOKUP(YB71,PROTOKOL!$A$1:$E$29,2,FALSE))*YC71)</f>
        <v xml:space="preserve"> </v>
      </c>
      <c r="YE71" s="175" t="str">
        <f t="shared" si="59"/>
        <v xml:space="preserve"> </v>
      </c>
      <c r="YF71" s="176" t="str">
        <f>IF(YB71=0," ",VLOOKUP(YB71,PROTOKOL!$A:$E,5,FALSE))</f>
        <v xml:space="preserve"> </v>
      </c>
      <c r="YG71" s="212" t="str">
        <f t="shared" si="206"/>
        <v xml:space="preserve"> </v>
      </c>
      <c r="YH71" s="176">
        <f t="shared" si="165"/>
        <v>0</v>
      </c>
      <c r="YI71" s="177" t="str">
        <f t="shared" si="166"/>
        <v xml:space="preserve"> </v>
      </c>
    </row>
    <row r="72" spans="1:659" ht="13.8">
      <c r="A72" s="173">
        <v>17</v>
      </c>
      <c r="B72" s="229"/>
      <c r="C72" s="174" t="str">
        <f>IF(E72=0," ",VLOOKUP(E72,PROTOKOL!$A:$F,6,FALSE))</f>
        <v xml:space="preserve"> </v>
      </c>
      <c r="D72" s="43"/>
      <c r="E72" s="43"/>
      <c r="F72" s="43"/>
      <c r="G72" s="42" t="str">
        <f>IF(E72=0," ",(VLOOKUP(E72,PROTOKOL!$A$1:$E$29,2,FALSE))*F72)</f>
        <v xml:space="preserve"> </v>
      </c>
      <c r="H72" s="175" t="str">
        <f t="shared" ref="H72:H100" si="209">IF(D72=0," ",D72-G72)</f>
        <v xml:space="preserve"> </v>
      </c>
      <c r="I72" s="212" t="str">
        <f>IF(E72=0," ",VLOOKUP(E72,PROTOKOL!$A:$E,5,FALSE))</f>
        <v xml:space="preserve"> </v>
      </c>
      <c r="J72" s="176"/>
      <c r="K72" s="177" t="str">
        <f t="shared" si="60"/>
        <v xml:space="preserve"> </v>
      </c>
      <c r="L72" s="217" t="str">
        <f>IF(N72=0," ",VLOOKUP(N72,PROTOKOL!$A:$F,6,FALSE))</f>
        <v xml:space="preserve"> </v>
      </c>
      <c r="M72" s="43"/>
      <c r="N72" s="43"/>
      <c r="O72" s="43"/>
      <c r="P72" s="91" t="str">
        <f>IF(N72=0," ",(VLOOKUP(N72,PROTOKOL!$A$1:$E$29,2,FALSE))*O72)</f>
        <v xml:space="preserve"> </v>
      </c>
      <c r="Q72" s="175" t="str">
        <f t="shared" ref="Q72:Q100" si="210">IF(M72=0," ",M72-P72)</f>
        <v xml:space="preserve"> </v>
      </c>
      <c r="R72" s="176" t="str">
        <f>IF(N72=0," ",VLOOKUP(N72,PROTOKOL!$A:$E,5,FALSE))</f>
        <v xml:space="preserve"> </v>
      </c>
      <c r="S72" s="212" t="str">
        <f t="shared" si="61"/>
        <v xml:space="preserve"> </v>
      </c>
      <c r="T72" s="176">
        <f t="shared" si="62"/>
        <v>0</v>
      </c>
      <c r="U72" s="177" t="str">
        <f t="shared" si="63"/>
        <v xml:space="preserve"> </v>
      </c>
      <c r="W72" s="173">
        <v>17</v>
      </c>
      <c r="X72" s="229"/>
      <c r="Y72" s="174" t="str">
        <f>IF(AA72=0," ",VLOOKUP(AA72,PROTOKOL!$A:$F,6,FALSE))</f>
        <v xml:space="preserve"> </v>
      </c>
      <c r="Z72" s="43"/>
      <c r="AA72" s="43"/>
      <c r="AB72" s="43"/>
      <c r="AC72" s="42" t="str">
        <f>IF(AA72=0," ",(VLOOKUP(AA72,PROTOKOL!$A$1:$E$29,2,FALSE))*AB72)</f>
        <v xml:space="preserve"> </v>
      </c>
      <c r="AD72" s="175" t="str">
        <f t="shared" ref="AD72:AD100" si="211">IF(Z72=0," ",Z72-AC72)</f>
        <v xml:space="preserve"> </v>
      </c>
      <c r="AE72" s="212" t="str">
        <f>IF(AA72=0," ",VLOOKUP(AA72,PROTOKOL!$A:$E,5,FALSE))</f>
        <v xml:space="preserve"> </v>
      </c>
      <c r="AF72" s="176"/>
      <c r="AG72" s="177" t="str">
        <f t="shared" si="167"/>
        <v xml:space="preserve"> </v>
      </c>
      <c r="AH72" s="217" t="str">
        <f>IF(AJ72=0," ",VLOOKUP(AJ72,PROTOKOL!$A:$F,6,FALSE))</f>
        <v xml:space="preserve"> </v>
      </c>
      <c r="AI72" s="43"/>
      <c r="AJ72" s="43"/>
      <c r="AK72" s="43"/>
      <c r="AL72" s="91" t="str">
        <f>IF(AJ72=0," ",(VLOOKUP(AJ72,PROTOKOL!$A$1:$E$29,2,FALSE))*AK72)</f>
        <v xml:space="preserve"> </v>
      </c>
      <c r="AM72" s="175" t="str">
        <f t="shared" ref="AM72:AM100" si="212">IF(AI72=0," ",AI72-AL72)</f>
        <v xml:space="preserve"> </v>
      </c>
      <c r="AN72" s="176" t="str">
        <f>IF(AJ72=0," ",VLOOKUP(AJ72,PROTOKOL!$A:$E,5,FALSE))</f>
        <v xml:space="preserve"> </v>
      </c>
      <c r="AO72" s="212" t="str">
        <f t="shared" si="180"/>
        <v xml:space="preserve"> </v>
      </c>
      <c r="AP72" s="176">
        <f t="shared" si="65"/>
        <v>0</v>
      </c>
      <c r="AQ72" s="177" t="str">
        <f t="shared" si="66"/>
        <v xml:space="preserve"> </v>
      </c>
      <c r="AS72" s="173">
        <v>17</v>
      </c>
      <c r="AT72" s="229"/>
      <c r="AU72" s="174" t="str">
        <f>IF(AW72=0," ",VLOOKUP(AW72,PROTOKOL!$A:$F,6,FALSE))</f>
        <v xml:space="preserve"> </v>
      </c>
      <c r="AV72" s="43"/>
      <c r="AW72" s="43"/>
      <c r="AX72" s="43"/>
      <c r="AY72" s="42" t="str">
        <f>IF(AW72=0," ",(VLOOKUP(AW72,PROTOKOL!$A$1:$E$29,2,FALSE))*AX72)</f>
        <v xml:space="preserve"> </v>
      </c>
      <c r="AZ72" s="175" t="str">
        <f t="shared" ref="AZ72:AZ100" si="213">IF(AV72=0," ",AV72-AY72)</f>
        <v xml:space="preserve"> </v>
      </c>
      <c r="BA72" s="212" t="str">
        <f>IF(AW72=0," ",VLOOKUP(AW72,PROTOKOL!$A:$E,5,FALSE))</f>
        <v xml:space="preserve"> </v>
      </c>
      <c r="BB72" s="176"/>
      <c r="BC72" s="177" t="str">
        <f t="shared" si="168"/>
        <v xml:space="preserve"> </v>
      </c>
      <c r="BD72" s="217" t="str">
        <f>IF(BF72=0," ",VLOOKUP(BF72,PROTOKOL!$A:$F,6,FALSE))</f>
        <v xml:space="preserve"> </v>
      </c>
      <c r="BE72" s="43"/>
      <c r="BF72" s="43"/>
      <c r="BG72" s="43"/>
      <c r="BH72" s="91" t="str">
        <f>IF(BF72=0," ",(VLOOKUP(BF72,PROTOKOL!$A$1:$E$29,2,FALSE))*BG72)</f>
        <v xml:space="preserve"> </v>
      </c>
      <c r="BI72" s="175" t="str">
        <f t="shared" ref="BI72:BI100" si="214">IF(BE72=0," ",BE72-BH72)</f>
        <v xml:space="preserve"> </v>
      </c>
      <c r="BJ72" s="176" t="str">
        <f>IF(BF72=0," ",VLOOKUP(BF72,PROTOKOL!$A:$E,5,FALSE))</f>
        <v xml:space="preserve"> </v>
      </c>
      <c r="BK72" s="212" t="str">
        <f t="shared" si="181"/>
        <v xml:space="preserve"> </v>
      </c>
      <c r="BL72" s="176">
        <f t="shared" si="67"/>
        <v>0</v>
      </c>
      <c r="BM72" s="177" t="str">
        <f t="shared" si="68"/>
        <v xml:space="preserve"> </v>
      </c>
      <c r="BO72" s="173">
        <v>17</v>
      </c>
      <c r="BP72" s="229"/>
      <c r="BQ72" s="174" t="str">
        <f>IF(BS72=0," ",VLOOKUP(BS72,PROTOKOL!$A:$F,6,FALSE))</f>
        <v xml:space="preserve"> </v>
      </c>
      <c r="BR72" s="43"/>
      <c r="BS72" s="43"/>
      <c r="BT72" s="43"/>
      <c r="BU72" s="42" t="str">
        <f>IF(BS72=0," ",(VLOOKUP(BS72,PROTOKOL!$A$1:$E$29,2,FALSE))*BT72)</f>
        <v xml:space="preserve"> </v>
      </c>
      <c r="BV72" s="175" t="str">
        <f t="shared" ref="BV72:BV100" si="215">IF(BR72=0," ",BR72-BU72)</f>
        <v xml:space="preserve"> </v>
      </c>
      <c r="BW72" s="212" t="str">
        <f>IF(BS72=0," ",VLOOKUP(BS72,PROTOKOL!$A:$E,5,FALSE))</f>
        <v xml:space="preserve"> </v>
      </c>
      <c r="BX72" s="176"/>
      <c r="BY72" s="177" t="str">
        <f t="shared" si="170"/>
        <v xml:space="preserve"> </v>
      </c>
      <c r="BZ72" s="217" t="str">
        <f>IF(CB72=0," ",VLOOKUP(CB72,PROTOKOL!$A:$F,6,FALSE))</f>
        <v xml:space="preserve"> </v>
      </c>
      <c r="CA72" s="43"/>
      <c r="CB72" s="43"/>
      <c r="CC72" s="43"/>
      <c r="CD72" s="91" t="str">
        <f>IF(CB72=0," ",(VLOOKUP(CB72,PROTOKOL!$A$1:$E$29,2,FALSE))*CC72)</f>
        <v xml:space="preserve"> </v>
      </c>
      <c r="CE72" s="175" t="str">
        <f t="shared" ref="CE72:CE100" si="216">IF(CA72=0," ",CA72-CD72)</f>
        <v xml:space="preserve"> </v>
      </c>
      <c r="CF72" s="176" t="str">
        <f>IF(CB72=0," ",VLOOKUP(CB72,PROTOKOL!$A:$E,5,FALSE))</f>
        <v xml:space="preserve"> </v>
      </c>
      <c r="CG72" s="212" t="str">
        <f t="shared" si="207"/>
        <v xml:space="preserve"> </v>
      </c>
      <c r="CH72" s="176">
        <f t="shared" si="70"/>
        <v>0</v>
      </c>
      <c r="CI72" s="177" t="str">
        <f t="shared" si="71"/>
        <v xml:space="preserve"> </v>
      </c>
      <c r="CK72" s="173">
        <v>17</v>
      </c>
      <c r="CL72" s="229"/>
      <c r="CM72" s="174" t="str">
        <f>IF(CO72=0," ",VLOOKUP(CO72,PROTOKOL!$A:$F,6,FALSE))</f>
        <v xml:space="preserve"> </v>
      </c>
      <c r="CN72" s="43"/>
      <c r="CO72" s="43"/>
      <c r="CP72" s="43"/>
      <c r="CQ72" s="42" t="str">
        <f>IF(CO72=0," ",(VLOOKUP(CO72,PROTOKOL!$A$1:$E$29,2,FALSE))*CP72)</f>
        <v xml:space="preserve"> </v>
      </c>
      <c r="CR72" s="175" t="str">
        <f t="shared" ref="CR72:CR100" si="217">IF(CN72=0," ",CN72-CQ72)</f>
        <v xml:space="preserve"> </v>
      </c>
      <c r="CS72" s="212" t="str">
        <f>IF(CO72=0," ",VLOOKUP(CO72,PROTOKOL!$A:$E,5,FALSE))</f>
        <v xml:space="preserve"> </v>
      </c>
      <c r="CT72" s="176"/>
      <c r="CU72" s="177" t="str">
        <f t="shared" si="171"/>
        <v xml:space="preserve"> </v>
      </c>
      <c r="CV72" s="217" t="str">
        <f>IF(CX72=0," ",VLOOKUP(CX72,PROTOKOL!$A:$F,6,FALSE))</f>
        <v xml:space="preserve"> </v>
      </c>
      <c r="CW72" s="43"/>
      <c r="CX72" s="43"/>
      <c r="CY72" s="43"/>
      <c r="CZ72" s="91" t="str">
        <f>IF(CX72=0," ",(VLOOKUP(CX72,PROTOKOL!$A$1:$E$29,2,FALSE))*CY72)</f>
        <v xml:space="preserve"> </v>
      </c>
      <c r="DA72" s="175" t="str">
        <f t="shared" ref="DA72:DA100" si="218">IF(CW72=0," ",CW72-CZ72)</f>
        <v xml:space="preserve"> </v>
      </c>
      <c r="DB72" s="176" t="str">
        <f>IF(CX72=0," ",VLOOKUP(CX72,PROTOKOL!$A:$E,5,FALSE))</f>
        <v xml:space="preserve"> </v>
      </c>
      <c r="DC72" s="212" t="str">
        <f t="shared" si="182"/>
        <v xml:space="preserve"> </v>
      </c>
      <c r="DD72" s="176">
        <f t="shared" si="73"/>
        <v>0</v>
      </c>
      <c r="DE72" s="177" t="str">
        <f t="shared" si="74"/>
        <v xml:space="preserve"> </v>
      </c>
      <c r="DG72" s="173">
        <v>17</v>
      </c>
      <c r="DH72" s="229"/>
      <c r="DI72" s="174" t="str">
        <f>IF(DK72=0," ",VLOOKUP(DK72,PROTOKOL!$A:$F,6,FALSE))</f>
        <v xml:space="preserve"> </v>
      </c>
      <c r="DJ72" s="43"/>
      <c r="DK72" s="43"/>
      <c r="DL72" s="43"/>
      <c r="DM72" s="42" t="str">
        <f>IF(DK72=0," ",(VLOOKUP(DK72,PROTOKOL!$A$1:$E$29,2,FALSE))*DL72)</f>
        <v xml:space="preserve"> </v>
      </c>
      <c r="DN72" s="175" t="str">
        <f t="shared" ref="DN72:DN100" si="219">IF(DJ72=0," ",DJ72-DM72)</f>
        <v xml:space="preserve"> </v>
      </c>
      <c r="DO72" s="212" t="str">
        <f>IF(DK72=0," ",VLOOKUP(DK72,PROTOKOL!$A:$E,5,FALSE))</f>
        <v xml:space="preserve"> </v>
      </c>
      <c r="DP72" s="176"/>
      <c r="DQ72" s="177" t="str">
        <f t="shared" si="75"/>
        <v xml:space="preserve"> </v>
      </c>
      <c r="DR72" s="217" t="str">
        <f>IF(DT72=0," ",VLOOKUP(DT72,PROTOKOL!$A:$F,6,FALSE))</f>
        <v xml:space="preserve"> </v>
      </c>
      <c r="DS72" s="43"/>
      <c r="DT72" s="43"/>
      <c r="DU72" s="43"/>
      <c r="DV72" s="91" t="str">
        <f>IF(DT72=0," ",(VLOOKUP(DT72,PROTOKOL!$A$1:$E$29,2,FALSE))*DU72)</f>
        <v xml:space="preserve"> </v>
      </c>
      <c r="DW72" s="175" t="str">
        <f t="shared" ref="DW72:DW100" si="220">IF(DS72=0," ",DS72-DV72)</f>
        <v xml:space="preserve"> </v>
      </c>
      <c r="DX72" s="176" t="str">
        <f>IF(DT72=0," ",VLOOKUP(DT72,PROTOKOL!$A:$E,5,FALSE))</f>
        <v xml:space="preserve"> </v>
      </c>
      <c r="DY72" s="212" t="str">
        <f t="shared" si="183"/>
        <v xml:space="preserve"> </v>
      </c>
      <c r="DZ72" s="176">
        <f t="shared" si="77"/>
        <v>0</v>
      </c>
      <c r="EA72" s="177" t="str">
        <f t="shared" si="78"/>
        <v xml:space="preserve"> </v>
      </c>
      <c r="EC72" s="173">
        <v>17</v>
      </c>
      <c r="ED72" s="229"/>
      <c r="EE72" s="174" t="str">
        <f>IF(EG72=0," ",VLOOKUP(EG72,PROTOKOL!$A:$F,6,FALSE))</f>
        <v xml:space="preserve"> </v>
      </c>
      <c r="EF72" s="43"/>
      <c r="EG72" s="43"/>
      <c r="EH72" s="43"/>
      <c r="EI72" s="42" t="str">
        <f>IF(EG72=0," ",(VLOOKUP(EG72,PROTOKOL!$A$1:$E$29,2,FALSE))*EH72)</f>
        <v xml:space="preserve"> </v>
      </c>
      <c r="EJ72" s="175" t="str">
        <f t="shared" ref="EJ72:EJ100" si="221">IF(EF72=0," ",EF72-EI72)</f>
        <v xml:space="preserve"> </v>
      </c>
      <c r="EK72" s="212" t="str">
        <f>IF(EG72=0," ",VLOOKUP(EG72,PROTOKOL!$A:$E,5,FALSE))</f>
        <v xml:space="preserve"> </v>
      </c>
      <c r="EL72" s="176"/>
      <c r="EM72" s="177" t="str">
        <f t="shared" si="79"/>
        <v xml:space="preserve"> </v>
      </c>
      <c r="EN72" s="217" t="str">
        <f>IF(EP72=0," ",VLOOKUP(EP72,PROTOKOL!$A:$F,6,FALSE))</f>
        <v xml:space="preserve"> </v>
      </c>
      <c r="EO72" s="43"/>
      <c r="EP72" s="43"/>
      <c r="EQ72" s="43"/>
      <c r="ER72" s="91" t="str">
        <f>IF(EP72=0," ",(VLOOKUP(EP72,PROTOKOL!$A$1:$E$29,2,FALSE))*EQ72)</f>
        <v xml:space="preserve"> </v>
      </c>
      <c r="ES72" s="175" t="str">
        <f t="shared" ref="ES72:ES100" si="222">IF(EO72=0," ",EO72-ER72)</f>
        <v xml:space="preserve"> </v>
      </c>
      <c r="ET72" s="176" t="str">
        <f>IF(EP72=0," ",VLOOKUP(EP72,PROTOKOL!$A:$E,5,FALSE))</f>
        <v xml:space="preserve"> </v>
      </c>
      <c r="EU72" s="212" t="str">
        <f t="shared" si="184"/>
        <v xml:space="preserve"> </v>
      </c>
      <c r="EV72" s="176">
        <f t="shared" si="81"/>
        <v>0</v>
      </c>
      <c r="EW72" s="177" t="str">
        <f t="shared" si="82"/>
        <v xml:space="preserve"> </v>
      </c>
      <c r="EY72" s="173">
        <v>17</v>
      </c>
      <c r="EZ72" s="229"/>
      <c r="FA72" s="174" t="str">
        <f>IF(FC72=0," ",VLOOKUP(FC72,PROTOKOL!$A:$F,6,FALSE))</f>
        <v xml:space="preserve"> </v>
      </c>
      <c r="FB72" s="43"/>
      <c r="FC72" s="43"/>
      <c r="FD72" s="43"/>
      <c r="FE72" s="42" t="str">
        <f>IF(FC72=0," ",(VLOOKUP(FC72,PROTOKOL!$A$1:$E$29,2,FALSE))*FD72)</f>
        <v xml:space="preserve"> </v>
      </c>
      <c r="FF72" s="175" t="str">
        <f t="shared" ref="FF72:FF100" si="223">IF(FB72=0," ",FB72-FE72)</f>
        <v xml:space="preserve"> </v>
      </c>
      <c r="FG72" s="212" t="str">
        <f>IF(FC72=0," ",VLOOKUP(FC72,PROTOKOL!$A:$E,5,FALSE))</f>
        <v xml:space="preserve"> </v>
      </c>
      <c r="FH72" s="176"/>
      <c r="FI72" s="177" t="str">
        <f t="shared" si="83"/>
        <v xml:space="preserve"> </v>
      </c>
      <c r="FJ72" s="217" t="str">
        <f>IF(FL72=0," ",VLOOKUP(FL72,PROTOKOL!$A:$F,6,FALSE))</f>
        <v xml:space="preserve"> </v>
      </c>
      <c r="FK72" s="43"/>
      <c r="FL72" s="43"/>
      <c r="FM72" s="43"/>
      <c r="FN72" s="91" t="str">
        <f>IF(FL72=0," ",(VLOOKUP(FL72,PROTOKOL!$A$1:$E$29,2,FALSE))*FM72)</f>
        <v xml:space="preserve"> </v>
      </c>
      <c r="FO72" s="175" t="str">
        <f t="shared" ref="FO72:FO100" si="224">IF(FK72=0," ",FK72-FN72)</f>
        <v xml:space="preserve"> </v>
      </c>
      <c r="FP72" s="176" t="str">
        <f>IF(FL72=0," ",VLOOKUP(FL72,PROTOKOL!$A:$E,5,FALSE))</f>
        <v xml:space="preserve"> </v>
      </c>
      <c r="FQ72" s="212" t="str">
        <f t="shared" si="185"/>
        <v xml:space="preserve"> </v>
      </c>
      <c r="FR72" s="176">
        <f t="shared" si="85"/>
        <v>0</v>
      </c>
      <c r="FS72" s="177" t="str">
        <f t="shared" si="86"/>
        <v xml:space="preserve"> </v>
      </c>
      <c r="FU72" s="173">
        <v>17</v>
      </c>
      <c r="FV72" s="229"/>
      <c r="FW72" s="174" t="str">
        <f>IF(FY72=0," ",VLOOKUP(FY72,PROTOKOL!$A:$F,6,FALSE))</f>
        <v xml:space="preserve"> </v>
      </c>
      <c r="FX72" s="43"/>
      <c r="FY72" s="43"/>
      <c r="FZ72" s="43"/>
      <c r="GA72" s="42" t="str">
        <f>IF(FY72=0," ",(VLOOKUP(FY72,PROTOKOL!$A$1:$E$29,2,FALSE))*FZ72)</f>
        <v xml:space="preserve"> </v>
      </c>
      <c r="GB72" s="175" t="str">
        <f t="shared" ref="GB72:GB100" si="225">IF(FX72=0," ",FX72-GA72)</f>
        <v xml:space="preserve"> </v>
      </c>
      <c r="GC72" s="212" t="str">
        <f>IF(FY72=0," ",VLOOKUP(FY72,PROTOKOL!$A:$E,5,FALSE))</f>
        <v xml:space="preserve"> </v>
      </c>
      <c r="GD72" s="176"/>
      <c r="GE72" s="177" t="str">
        <f t="shared" si="87"/>
        <v xml:space="preserve"> </v>
      </c>
      <c r="GF72" s="217" t="str">
        <f>IF(GH72=0," ",VLOOKUP(GH72,PROTOKOL!$A:$F,6,FALSE))</f>
        <v xml:space="preserve"> </v>
      </c>
      <c r="GG72" s="43"/>
      <c r="GH72" s="43"/>
      <c r="GI72" s="43"/>
      <c r="GJ72" s="91" t="str">
        <f>IF(GH72=0," ",(VLOOKUP(GH72,PROTOKOL!$A$1:$E$29,2,FALSE))*GI72)</f>
        <v xml:space="preserve"> </v>
      </c>
      <c r="GK72" s="175" t="str">
        <f t="shared" ref="GK72:GK100" si="226">IF(GG72=0," ",GG72-GJ72)</f>
        <v xml:space="preserve"> </v>
      </c>
      <c r="GL72" s="176" t="str">
        <f>IF(GH72=0," ",VLOOKUP(GH72,PROTOKOL!$A:$E,5,FALSE))</f>
        <v xml:space="preserve"> </v>
      </c>
      <c r="GM72" s="212" t="str">
        <f t="shared" si="186"/>
        <v xml:space="preserve"> </v>
      </c>
      <c r="GN72" s="176">
        <f t="shared" si="89"/>
        <v>0</v>
      </c>
      <c r="GO72" s="177" t="str">
        <f t="shared" si="90"/>
        <v xml:space="preserve"> </v>
      </c>
      <c r="GQ72" s="173">
        <v>17</v>
      </c>
      <c r="GR72" s="229"/>
      <c r="GS72" s="174" t="str">
        <f>IF(GU72=0," ",VLOOKUP(GU72,PROTOKOL!$A:$F,6,FALSE))</f>
        <v xml:space="preserve"> </v>
      </c>
      <c r="GT72" s="43"/>
      <c r="GU72" s="43"/>
      <c r="GV72" s="43"/>
      <c r="GW72" s="42" t="str">
        <f>IF(GU72=0," ",(VLOOKUP(GU72,PROTOKOL!$A$1:$E$29,2,FALSE))*GV72)</f>
        <v xml:space="preserve"> </v>
      </c>
      <c r="GX72" s="175" t="str">
        <f t="shared" ref="GX72:GX100" si="227">IF(GT72=0," ",GT72-GW72)</f>
        <v xml:space="preserve"> </v>
      </c>
      <c r="GY72" s="212" t="str">
        <f>IF(GU72=0," ",VLOOKUP(GU72,PROTOKOL!$A:$E,5,FALSE))</f>
        <v xml:space="preserve"> </v>
      </c>
      <c r="GZ72" s="176"/>
      <c r="HA72" s="177" t="str">
        <f t="shared" si="91"/>
        <v xml:space="preserve"> </v>
      </c>
      <c r="HB72" s="217" t="str">
        <f>IF(HD72=0," ",VLOOKUP(HD72,PROTOKOL!$A:$F,6,FALSE))</f>
        <v xml:space="preserve"> </v>
      </c>
      <c r="HC72" s="43"/>
      <c r="HD72" s="43"/>
      <c r="HE72" s="43"/>
      <c r="HF72" s="91" t="str">
        <f>IF(HD72=0," ",(VLOOKUP(HD72,PROTOKOL!$A$1:$E$29,2,FALSE))*HE72)</f>
        <v xml:space="preserve"> </v>
      </c>
      <c r="HG72" s="175" t="str">
        <f t="shared" ref="HG72:HG100" si="228">IF(HC72=0," ",HC72-HF72)</f>
        <v xml:space="preserve"> </v>
      </c>
      <c r="HH72" s="176" t="str">
        <f>IF(HD72=0," ",VLOOKUP(HD72,PROTOKOL!$A:$E,5,FALSE))</f>
        <v xml:space="preserve"> </v>
      </c>
      <c r="HI72" s="212" t="str">
        <f t="shared" si="187"/>
        <v xml:space="preserve"> </v>
      </c>
      <c r="HJ72" s="176">
        <f t="shared" si="92"/>
        <v>0</v>
      </c>
      <c r="HK72" s="177" t="str">
        <f t="shared" si="93"/>
        <v xml:space="preserve"> </v>
      </c>
      <c r="HM72" s="173">
        <v>17</v>
      </c>
      <c r="HN72" s="229"/>
      <c r="HO72" s="174" t="str">
        <f>IF(HQ72=0," ",VLOOKUP(HQ72,PROTOKOL!$A:$F,6,FALSE))</f>
        <v xml:space="preserve"> </v>
      </c>
      <c r="HP72" s="43"/>
      <c r="HQ72" s="43"/>
      <c r="HR72" s="43"/>
      <c r="HS72" s="42" t="str">
        <f>IF(HQ72=0," ",(VLOOKUP(HQ72,PROTOKOL!$A$1:$E$29,2,FALSE))*HR72)</f>
        <v xml:space="preserve"> </v>
      </c>
      <c r="HT72" s="175" t="str">
        <f t="shared" ref="HT72:HT100" si="229">IF(HP72=0," ",HP72-HS72)</f>
        <v xml:space="preserve"> </v>
      </c>
      <c r="HU72" s="212" t="str">
        <f>IF(HQ72=0," ",VLOOKUP(HQ72,PROTOKOL!$A:$E,5,FALSE))</f>
        <v xml:space="preserve"> </v>
      </c>
      <c r="HV72" s="176"/>
      <c r="HW72" s="177" t="str">
        <f t="shared" si="94"/>
        <v xml:space="preserve"> </v>
      </c>
      <c r="HX72" s="217" t="str">
        <f>IF(HZ72=0," ",VLOOKUP(HZ72,PROTOKOL!$A:$F,6,FALSE))</f>
        <v xml:space="preserve"> </v>
      </c>
      <c r="HY72" s="43"/>
      <c r="HZ72" s="43"/>
      <c r="IA72" s="43"/>
      <c r="IB72" s="91" t="str">
        <f>IF(HZ72=0," ",(VLOOKUP(HZ72,PROTOKOL!$A$1:$E$29,2,FALSE))*IA72)</f>
        <v xml:space="preserve"> </v>
      </c>
      <c r="IC72" s="175" t="str">
        <f t="shared" ref="IC72:IC100" si="230">IF(HY72=0," ",HY72-IB72)</f>
        <v xml:space="preserve"> </v>
      </c>
      <c r="ID72" s="176" t="str">
        <f>IF(HZ72=0," ",VLOOKUP(HZ72,PROTOKOL!$A:$E,5,FALSE))</f>
        <v xml:space="preserve"> </v>
      </c>
      <c r="IE72" s="212" t="str">
        <f t="shared" si="208"/>
        <v xml:space="preserve"> </v>
      </c>
      <c r="IF72" s="176">
        <f t="shared" si="96"/>
        <v>0</v>
      </c>
      <c r="IG72" s="177" t="str">
        <f t="shared" si="97"/>
        <v xml:space="preserve"> </v>
      </c>
      <c r="II72" s="173">
        <v>17</v>
      </c>
      <c r="IJ72" s="229"/>
      <c r="IK72" s="174" t="str">
        <f>IF(IM72=0," ",VLOOKUP(IM72,PROTOKOL!$A:$F,6,FALSE))</f>
        <v xml:space="preserve"> </v>
      </c>
      <c r="IL72" s="43"/>
      <c r="IM72" s="43"/>
      <c r="IN72" s="43"/>
      <c r="IO72" s="42" t="str">
        <f>IF(IM72=0," ",(VLOOKUP(IM72,PROTOKOL!$A$1:$E$29,2,FALSE))*IN72)</f>
        <v xml:space="preserve"> </v>
      </c>
      <c r="IP72" s="175" t="str">
        <f t="shared" ref="IP72:IP100" si="231">IF(IL72=0," ",IL72-IO72)</f>
        <v xml:space="preserve"> </v>
      </c>
      <c r="IQ72" s="212" t="str">
        <f>IF(IM72=0," ",VLOOKUP(IM72,PROTOKOL!$A:$E,5,FALSE))</f>
        <v xml:space="preserve"> </v>
      </c>
      <c r="IR72" s="176"/>
      <c r="IS72" s="177" t="str">
        <f t="shared" si="98"/>
        <v xml:space="preserve"> </v>
      </c>
      <c r="IT72" s="217" t="str">
        <f>IF(IV72=0," ",VLOOKUP(IV72,PROTOKOL!$A:$F,6,FALSE))</f>
        <v xml:space="preserve"> </v>
      </c>
      <c r="IU72" s="43"/>
      <c r="IV72" s="43"/>
      <c r="IW72" s="43"/>
      <c r="IX72" s="91" t="str">
        <f>IF(IV72=0," ",(VLOOKUP(IV72,PROTOKOL!$A$1:$E$29,2,FALSE))*IW72)</f>
        <v xml:space="preserve"> </v>
      </c>
      <c r="IY72" s="175" t="str">
        <f t="shared" ref="IY72:IY100" si="232">IF(IU72=0," ",IU72-IX72)</f>
        <v xml:space="preserve"> </v>
      </c>
      <c r="IZ72" s="176" t="str">
        <f>IF(IV72=0," ",VLOOKUP(IV72,PROTOKOL!$A:$E,5,FALSE))</f>
        <v xml:space="preserve"> </v>
      </c>
      <c r="JA72" s="212" t="str">
        <f t="shared" si="188"/>
        <v xml:space="preserve"> </v>
      </c>
      <c r="JB72" s="176">
        <f t="shared" si="100"/>
        <v>0</v>
      </c>
      <c r="JC72" s="177" t="str">
        <f t="shared" si="101"/>
        <v xml:space="preserve"> </v>
      </c>
      <c r="JE72" s="173">
        <v>17</v>
      </c>
      <c r="JF72" s="229"/>
      <c r="JG72" s="174" t="str">
        <f>IF(JI72=0," ",VLOOKUP(JI72,PROTOKOL!$A:$F,6,FALSE))</f>
        <v xml:space="preserve"> </v>
      </c>
      <c r="JH72" s="43"/>
      <c r="JI72" s="43"/>
      <c r="JJ72" s="43"/>
      <c r="JK72" s="42" t="str">
        <f>IF(JI72=0," ",(VLOOKUP(JI72,PROTOKOL!$A$1:$E$29,2,FALSE))*JJ72)</f>
        <v xml:space="preserve"> </v>
      </c>
      <c r="JL72" s="175" t="str">
        <f t="shared" ref="JL72:JL100" si="233">IF(JH72=0," ",JH72-JK72)</f>
        <v xml:space="preserve"> </v>
      </c>
      <c r="JM72" s="212" t="str">
        <f>IF(JI72=0," ",VLOOKUP(JI72,PROTOKOL!$A:$E,5,FALSE))</f>
        <v xml:space="preserve"> </v>
      </c>
      <c r="JN72" s="176"/>
      <c r="JO72" s="177" t="str">
        <f t="shared" si="102"/>
        <v xml:space="preserve"> </v>
      </c>
      <c r="JP72" s="217" t="str">
        <f>IF(JR72=0," ",VLOOKUP(JR72,PROTOKOL!$A:$F,6,FALSE))</f>
        <v xml:space="preserve"> </v>
      </c>
      <c r="JQ72" s="43"/>
      <c r="JR72" s="43"/>
      <c r="JS72" s="43"/>
      <c r="JT72" s="91" t="str">
        <f>IF(JR72=0," ",(VLOOKUP(JR72,PROTOKOL!$A$1:$E$29,2,FALSE))*JS72)</f>
        <v xml:space="preserve"> </v>
      </c>
      <c r="JU72" s="175" t="str">
        <f t="shared" ref="JU72:JU100" si="234">IF(JQ72=0," ",JQ72-JT72)</f>
        <v xml:space="preserve"> </v>
      </c>
      <c r="JV72" s="176" t="str">
        <f>IF(JR72=0," ",VLOOKUP(JR72,PROTOKOL!$A:$E,5,FALSE))</f>
        <v xml:space="preserve"> </v>
      </c>
      <c r="JW72" s="212" t="str">
        <f t="shared" si="189"/>
        <v xml:space="preserve"> </v>
      </c>
      <c r="JX72" s="176">
        <f t="shared" si="104"/>
        <v>0</v>
      </c>
      <c r="JY72" s="177" t="str">
        <f t="shared" si="105"/>
        <v xml:space="preserve"> </v>
      </c>
      <c r="KA72" s="173">
        <v>17</v>
      </c>
      <c r="KB72" s="229"/>
      <c r="KC72" s="174" t="str">
        <f>IF(KE72=0," ",VLOOKUP(KE72,PROTOKOL!$A:$F,6,FALSE))</f>
        <v xml:space="preserve"> </v>
      </c>
      <c r="KD72" s="43"/>
      <c r="KE72" s="43"/>
      <c r="KF72" s="43"/>
      <c r="KG72" s="42" t="str">
        <f>IF(KE72=0," ",(VLOOKUP(KE72,PROTOKOL!$A$1:$E$29,2,FALSE))*KF72)</f>
        <v xml:space="preserve"> </v>
      </c>
      <c r="KH72" s="175" t="str">
        <f t="shared" ref="KH72:KH100" si="235">IF(KD72=0," ",KD72-KG72)</f>
        <v xml:space="preserve"> </v>
      </c>
      <c r="KI72" s="212" t="str">
        <f>IF(KE72=0," ",VLOOKUP(KE72,PROTOKOL!$A:$E,5,FALSE))</f>
        <v xml:space="preserve"> </v>
      </c>
      <c r="KJ72" s="176"/>
      <c r="KK72" s="177" t="str">
        <f t="shared" si="173"/>
        <v xml:space="preserve"> </v>
      </c>
      <c r="KL72" s="217" t="str">
        <f>IF(KN72=0," ",VLOOKUP(KN72,PROTOKOL!$A:$F,6,FALSE))</f>
        <v xml:space="preserve"> </v>
      </c>
      <c r="KM72" s="43"/>
      <c r="KN72" s="43"/>
      <c r="KO72" s="43"/>
      <c r="KP72" s="91" t="str">
        <f>IF(KN72=0," ",(VLOOKUP(KN72,PROTOKOL!$A$1:$E$29,2,FALSE))*KO72)</f>
        <v xml:space="preserve"> </v>
      </c>
      <c r="KQ72" s="175" t="str">
        <f t="shared" ref="KQ72:KQ100" si="236">IF(KM72=0," ",KM72-KP72)</f>
        <v xml:space="preserve"> </v>
      </c>
      <c r="KR72" s="176" t="str">
        <f>IF(KN72=0," ",VLOOKUP(KN72,PROTOKOL!$A:$E,5,FALSE))</f>
        <v xml:space="preserve"> </v>
      </c>
      <c r="KS72" s="212" t="str">
        <f t="shared" si="190"/>
        <v xml:space="preserve"> </v>
      </c>
      <c r="KT72" s="176">
        <f t="shared" si="106"/>
        <v>0</v>
      </c>
      <c r="KU72" s="177" t="str">
        <f t="shared" si="107"/>
        <v xml:space="preserve"> </v>
      </c>
      <c r="KW72" s="173">
        <v>17</v>
      </c>
      <c r="KX72" s="229"/>
      <c r="KY72" s="174" t="str">
        <f>IF(LA72=0," ",VLOOKUP(LA72,PROTOKOL!$A:$F,6,FALSE))</f>
        <v xml:space="preserve"> </v>
      </c>
      <c r="KZ72" s="43"/>
      <c r="LA72" s="43"/>
      <c r="LB72" s="43"/>
      <c r="LC72" s="42" t="str">
        <f>IF(LA72=0," ",(VLOOKUP(LA72,PROTOKOL!$A$1:$E$29,2,FALSE))*LB72)</f>
        <v xml:space="preserve"> </v>
      </c>
      <c r="LD72" s="175" t="str">
        <f t="shared" ref="LD72:LD100" si="237">IF(KZ72=0," ",KZ72-LC72)</f>
        <v xml:space="preserve"> </v>
      </c>
      <c r="LE72" s="212" t="str">
        <f>IF(LA72=0," ",VLOOKUP(LA72,PROTOKOL!$A:$E,5,FALSE))</f>
        <v xml:space="preserve"> </v>
      </c>
      <c r="LF72" s="176"/>
      <c r="LG72" s="177" t="str">
        <f t="shared" si="108"/>
        <v xml:space="preserve"> </v>
      </c>
      <c r="LH72" s="217" t="str">
        <f>IF(LJ72=0," ",VLOOKUP(LJ72,PROTOKOL!$A:$F,6,FALSE))</f>
        <v xml:space="preserve"> </v>
      </c>
      <c r="LI72" s="43"/>
      <c r="LJ72" s="43"/>
      <c r="LK72" s="43"/>
      <c r="LL72" s="91" t="str">
        <f>IF(LJ72=0," ",(VLOOKUP(LJ72,PROTOKOL!$A$1:$E$29,2,FALSE))*LK72)</f>
        <v xml:space="preserve"> </v>
      </c>
      <c r="LM72" s="175" t="str">
        <f t="shared" ref="LM72:LM100" si="238">IF(LI72=0," ",LI72-LL72)</f>
        <v xml:space="preserve"> </v>
      </c>
      <c r="LN72" s="176" t="str">
        <f>IF(LJ72=0," ",VLOOKUP(LJ72,PROTOKOL!$A:$E,5,FALSE))</f>
        <v xml:space="preserve"> </v>
      </c>
      <c r="LO72" s="212" t="str">
        <f t="shared" si="191"/>
        <v xml:space="preserve"> </v>
      </c>
      <c r="LP72" s="176">
        <f t="shared" si="110"/>
        <v>0</v>
      </c>
      <c r="LQ72" s="177" t="str">
        <f t="shared" si="111"/>
        <v xml:space="preserve"> </v>
      </c>
      <c r="LS72" s="173">
        <v>17</v>
      </c>
      <c r="LT72" s="229"/>
      <c r="LU72" s="174" t="str">
        <f>IF(LW72=0," ",VLOOKUP(LW72,PROTOKOL!$A:$F,6,FALSE))</f>
        <v xml:space="preserve"> </v>
      </c>
      <c r="LV72" s="43"/>
      <c r="LW72" s="43"/>
      <c r="LX72" s="43"/>
      <c r="LY72" s="42" t="str">
        <f>IF(LW72=0," ",(VLOOKUP(LW72,PROTOKOL!$A$1:$E$29,2,FALSE))*LX72)</f>
        <v xml:space="preserve"> </v>
      </c>
      <c r="LZ72" s="175" t="str">
        <f t="shared" ref="LZ72:LZ100" si="239">IF(LV72=0," ",LV72-LY72)</f>
        <v xml:space="preserve"> </v>
      </c>
      <c r="MA72" s="212" t="str">
        <f>IF(LW72=0," ",VLOOKUP(LW72,PROTOKOL!$A:$E,5,FALSE))</f>
        <v xml:space="preserve"> </v>
      </c>
      <c r="MB72" s="176"/>
      <c r="MC72" s="177" t="str">
        <f t="shared" si="175"/>
        <v xml:space="preserve"> </v>
      </c>
      <c r="MD72" s="217" t="str">
        <f>IF(MF72=0," ",VLOOKUP(MF72,PROTOKOL!$A:$F,6,FALSE))</f>
        <v xml:space="preserve"> </v>
      </c>
      <c r="ME72" s="43"/>
      <c r="MF72" s="43"/>
      <c r="MG72" s="43"/>
      <c r="MH72" s="91" t="str">
        <f>IF(MF72=0," ",(VLOOKUP(MF72,PROTOKOL!$A$1:$E$29,2,FALSE))*MG72)</f>
        <v xml:space="preserve"> </v>
      </c>
      <c r="MI72" s="175" t="str">
        <f t="shared" ref="MI72:MI100" si="240">IF(ME72=0," ",ME72-MH72)</f>
        <v xml:space="preserve"> </v>
      </c>
      <c r="MJ72" s="176" t="str">
        <f>IF(MF72=0," ",VLOOKUP(MF72,PROTOKOL!$A:$E,5,FALSE))</f>
        <v xml:space="preserve"> </v>
      </c>
      <c r="MK72" s="212" t="str">
        <f t="shared" si="192"/>
        <v xml:space="preserve"> </v>
      </c>
      <c r="ML72" s="176">
        <f t="shared" si="113"/>
        <v>0</v>
      </c>
      <c r="MM72" s="177" t="str">
        <f t="shared" si="114"/>
        <v xml:space="preserve"> </v>
      </c>
      <c r="MO72" s="173">
        <v>17</v>
      </c>
      <c r="MP72" s="229"/>
      <c r="MQ72" s="174" t="str">
        <f>IF(MS72=0," ",VLOOKUP(MS72,PROTOKOL!$A:$F,6,FALSE))</f>
        <v xml:space="preserve"> </v>
      </c>
      <c r="MR72" s="43"/>
      <c r="MS72" s="43"/>
      <c r="MT72" s="43"/>
      <c r="MU72" s="42" t="str">
        <f>IF(MS72=0," ",(VLOOKUP(MS72,PROTOKOL!$A$1:$E$29,2,FALSE))*MT72)</f>
        <v xml:space="preserve"> </v>
      </c>
      <c r="MV72" s="175" t="str">
        <f t="shared" ref="MV72:MV100" si="241">IF(MR72=0," ",MR72-MU72)</f>
        <v xml:space="preserve"> </v>
      </c>
      <c r="MW72" s="212" t="str">
        <f>IF(MS72=0," ",VLOOKUP(MS72,PROTOKOL!$A:$E,5,FALSE))</f>
        <v xml:space="preserve"> </v>
      </c>
      <c r="MX72" s="176"/>
      <c r="MY72" s="177" t="str">
        <f t="shared" si="115"/>
        <v xml:space="preserve"> </v>
      </c>
      <c r="MZ72" s="217" t="str">
        <f>IF(NB72=0," ",VLOOKUP(NB72,PROTOKOL!$A:$F,6,FALSE))</f>
        <v xml:space="preserve"> </v>
      </c>
      <c r="NA72" s="43"/>
      <c r="NB72" s="43"/>
      <c r="NC72" s="43"/>
      <c r="ND72" s="91" t="str">
        <f>IF(NB72=0," ",(VLOOKUP(NB72,PROTOKOL!$A$1:$E$29,2,FALSE))*NC72)</f>
        <v xml:space="preserve"> </v>
      </c>
      <c r="NE72" s="175" t="str">
        <f t="shared" ref="NE72:NE100" si="242">IF(NA72=0," ",NA72-ND72)</f>
        <v xml:space="preserve"> </v>
      </c>
      <c r="NF72" s="176" t="str">
        <f>IF(NB72=0," ",VLOOKUP(NB72,PROTOKOL!$A:$E,5,FALSE))</f>
        <v xml:space="preserve"> </v>
      </c>
      <c r="NG72" s="212" t="str">
        <f t="shared" si="193"/>
        <v xml:space="preserve"> </v>
      </c>
      <c r="NH72" s="176">
        <f t="shared" si="117"/>
        <v>0</v>
      </c>
      <c r="NI72" s="177" t="str">
        <f t="shared" si="118"/>
        <v xml:space="preserve"> </v>
      </c>
      <c r="NK72" s="173">
        <v>17</v>
      </c>
      <c r="NL72" s="229"/>
      <c r="NM72" s="174" t="str">
        <f>IF(NO72=0," ",VLOOKUP(NO72,PROTOKOL!$A:$F,6,FALSE))</f>
        <v xml:space="preserve"> </v>
      </c>
      <c r="NN72" s="43"/>
      <c r="NO72" s="43"/>
      <c r="NP72" s="43"/>
      <c r="NQ72" s="42" t="str">
        <f>IF(NO72=0," ",(VLOOKUP(NO72,PROTOKOL!$A$1:$E$29,2,FALSE))*NP72)</f>
        <v xml:space="preserve"> </v>
      </c>
      <c r="NR72" s="175" t="str">
        <f t="shared" ref="NR72:NR100" si="243">IF(NN72=0," ",NN72-NQ72)</f>
        <v xml:space="preserve"> </v>
      </c>
      <c r="NS72" s="212" t="str">
        <f>IF(NO72=0," ",VLOOKUP(NO72,PROTOKOL!$A:$E,5,FALSE))</f>
        <v xml:space="preserve"> </v>
      </c>
      <c r="NT72" s="176"/>
      <c r="NU72" s="177" t="str">
        <f t="shared" si="119"/>
        <v xml:space="preserve"> </v>
      </c>
      <c r="NV72" s="217" t="str">
        <f>IF(NX72=0," ",VLOOKUP(NX72,PROTOKOL!$A:$F,6,FALSE))</f>
        <v xml:space="preserve"> </v>
      </c>
      <c r="NW72" s="43"/>
      <c r="NX72" s="43"/>
      <c r="NY72" s="43"/>
      <c r="NZ72" s="91" t="str">
        <f>IF(NX72=0," ",(VLOOKUP(NX72,PROTOKOL!$A$1:$E$29,2,FALSE))*NY72)</f>
        <v xml:space="preserve"> </v>
      </c>
      <c r="OA72" s="175" t="str">
        <f t="shared" ref="OA72:OA100" si="244">IF(NW72=0," ",NW72-NZ72)</f>
        <v xml:space="preserve"> </v>
      </c>
      <c r="OB72" s="176" t="str">
        <f>IF(NX72=0," ",VLOOKUP(NX72,PROTOKOL!$A:$E,5,FALSE))</f>
        <v xml:space="preserve"> </v>
      </c>
      <c r="OC72" s="212" t="str">
        <f t="shared" si="194"/>
        <v xml:space="preserve"> </v>
      </c>
      <c r="OD72" s="176">
        <f t="shared" si="120"/>
        <v>0</v>
      </c>
      <c r="OE72" s="177" t="str">
        <f t="shared" si="121"/>
        <v xml:space="preserve"> </v>
      </c>
      <c r="OG72" s="173">
        <v>17</v>
      </c>
      <c r="OH72" s="229"/>
      <c r="OI72" s="174" t="str">
        <f>IF(OK72=0," ",VLOOKUP(OK72,PROTOKOL!$A:$F,6,FALSE))</f>
        <v xml:space="preserve"> </v>
      </c>
      <c r="OJ72" s="43"/>
      <c r="OK72" s="43"/>
      <c r="OL72" s="43"/>
      <c r="OM72" s="42" t="str">
        <f>IF(OK72=0," ",(VLOOKUP(OK72,PROTOKOL!$A$1:$E$29,2,FALSE))*OL72)</f>
        <v xml:space="preserve"> </v>
      </c>
      <c r="ON72" s="175" t="str">
        <f t="shared" ref="ON72:ON100" si="245">IF(OJ72=0," ",OJ72-OM72)</f>
        <v xml:space="preserve"> </v>
      </c>
      <c r="OO72" s="212" t="str">
        <f>IF(OK72=0," ",VLOOKUP(OK72,PROTOKOL!$A:$E,5,FALSE))</f>
        <v xml:space="preserve"> </v>
      </c>
      <c r="OP72" s="176"/>
      <c r="OQ72" s="177" t="str">
        <f t="shared" si="177"/>
        <v xml:space="preserve"> </v>
      </c>
      <c r="OR72" s="217" t="str">
        <f>IF(OT72=0," ",VLOOKUP(OT72,PROTOKOL!$A:$F,6,FALSE))</f>
        <v xml:space="preserve"> </v>
      </c>
      <c r="OS72" s="43"/>
      <c r="OT72" s="43"/>
      <c r="OU72" s="43"/>
      <c r="OV72" s="91" t="str">
        <f>IF(OT72=0," ",(VLOOKUP(OT72,PROTOKOL!$A$1:$E$29,2,FALSE))*OU72)</f>
        <v xml:space="preserve"> </v>
      </c>
      <c r="OW72" s="175" t="str">
        <f t="shared" ref="OW72:OW100" si="246">IF(OS72=0," ",OS72-OV72)</f>
        <v xml:space="preserve"> </v>
      </c>
      <c r="OX72" s="176" t="str">
        <f>IF(OT72=0," ",VLOOKUP(OT72,PROTOKOL!$A:$E,5,FALSE))</f>
        <v xml:space="preserve"> </v>
      </c>
      <c r="OY72" s="212" t="str">
        <f t="shared" si="195"/>
        <v xml:space="preserve"> </v>
      </c>
      <c r="OZ72" s="176">
        <f t="shared" si="123"/>
        <v>0</v>
      </c>
      <c r="PA72" s="177" t="str">
        <f t="shared" si="124"/>
        <v xml:space="preserve"> </v>
      </c>
      <c r="PC72" s="173">
        <v>17</v>
      </c>
      <c r="PD72" s="229"/>
      <c r="PE72" s="174" t="str">
        <f>IF(PG72=0," ",VLOOKUP(PG72,PROTOKOL!$A:$F,6,FALSE))</f>
        <v xml:space="preserve"> </v>
      </c>
      <c r="PF72" s="43"/>
      <c r="PG72" s="43"/>
      <c r="PH72" s="43"/>
      <c r="PI72" s="42" t="str">
        <f>IF(PG72=0," ",(VLOOKUP(PG72,PROTOKOL!$A$1:$E$29,2,FALSE))*PH72)</f>
        <v xml:space="preserve"> </v>
      </c>
      <c r="PJ72" s="175" t="str">
        <f t="shared" ref="PJ72:PJ100" si="247">IF(PF72=0," ",PF72-PI72)</f>
        <v xml:space="preserve"> </v>
      </c>
      <c r="PK72" s="212" t="str">
        <f>IF(PG72=0," ",VLOOKUP(PG72,PROTOKOL!$A:$E,5,FALSE))</f>
        <v xml:space="preserve"> </v>
      </c>
      <c r="PL72" s="176"/>
      <c r="PM72" s="177" t="str">
        <f t="shared" si="178"/>
        <v xml:space="preserve"> </v>
      </c>
      <c r="PN72" s="217" t="str">
        <f>IF(PP72=0," ",VLOOKUP(PP72,PROTOKOL!$A:$F,6,FALSE))</f>
        <v xml:space="preserve"> </v>
      </c>
      <c r="PO72" s="43"/>
      <c r="PP72" s="43"/>
      <c r="PQ72" s="43"/>
      <c r="PR72" s="91" t="str">
        <f>IF(PP72=0," ",(VLOOKUP(PP72,PROTOKOL!$A$1:$E$29,2,FALSE))*PQ72)</f>
        <v xml:space="preserve"> </v>
      </c>
      <c r="PS72" s="175" t="str">
        <f t="shared" ref="PS72:PS100" si="248">IF(PO72=0," ",PO72-PR72)</f>
        <v xml:space="preserve"> </v>
      </c>
      <c r="PT72" s="176" t="str">
        <f>IF(PP72=0," ",VLOOKUP(PP72,PROTOKOL!$A:$E,5,FALSE))</f>
        <v xml:space="preserve"> </v>
      </c>
      <c r="PU72" s="212" t="str">
        <f t="shared" si="196"/>
        <v xml:space="preserve"> </v>
      </c>
      <c r="PV72" s="176">
        <f t="shared" si="126"/>
        <v>0</v>
      </c>
      <c r="PW72" s="177" t="str">
        <f t="shared" si="127"/>
        <v xml:space="preserve"> </v>
      </c>
      <c r="PY72" s="173">
        <v>17</v>
      </c>
      <c r="PZ72" s="229"/>
      <c r="QA72" s="174" t="str">
        <f>IF(QC72=0," ",VLOOKUP(QC72,PROTOKOL!$A:$F,6,FALSE))</f>
        <v xml:space="preserve"> </v>
      </c>
      <c r="QB72" s="43"/>
      <c r="QC72" s="43"/>
      <c r="QD72" s="43"/>
      <c r="QE72" s="42" t="str">
        <f>IF(QC72=0," ",(VLOOKUP(QC72,PROTOKOL!$A$1:$E$29,2,FALSE))*QD72)</f>
        <v xml:space="preserve"> </v>
      </c>
      <c r="QF72" s="175" t="str">
        <f t="shared" ref="QF72:QF100" si="249">IF(QB72=0," ",QB72-QE72)</f>
        <v xml:space="preserve"> </v>
      </c>
      <c r="QG72" s="212" t="str">
        <f>IF(QC72=0," ",VLOOKUP(QC72,PROTOKOL!$A:$E,5,FALSE))</f>
        <v xml:space="preserve"> </v>
      </c>
      <c r="QH72" s="176"/>
      <c r="QI72" s="177" t="str">
        <f t="shared" si="128"/>
        <v xml:space="preserve"> </v>
      </c>
      <c r="QJ72" s="217" t="str">
        <f>IF(QL72=0," ",VLOOKUP(QL72,PROTOKOL!$A:$F,6,FALSE))</f>
        <v xml:space="preserve"> </v>
      </c>
      <c r="QK72" s="43"/>
      <c r="QL72" s="43"/>
      <c r="QM72" s="43"/>
      <c r="QN72" s="91" t="str">
        <f>IF(QL72=0," ",(VLOOKUP(QL72,PROTOKOL!$A$1:$E$29,2,FALSE))*QM72)</f>
        <v xml:space="preserve"> </v>
      </c>
      <c r="QO72" s="175" t="str">
        <f t="shared" ref="QO72:QO100" si="250">IF(QK72=0," ",QK72-QN72)</f>
        <v xml:space="preserve"> </v>
      </c>
      <c r="QP72" s="176" t="str">
        <f>IF(QL72=0," ",VLOOKUP(QL72,PROTOKOL!$A:$E,5,FALSE))</f>
        <v xml:space="preserve"> </v>
      </c>
      <c r="QQ72" s="212" t="str">
        <f t="shared" si="197"/>
        <v xml:space="preserve"> </v>
      </c>
      <c r="QR72" s="176">
        <f t="shared" si="130"/>
        <v>0</v>
      </c>
      <c r="QS72" s="177" t="str">
        <f t="shared" si="131"/>
        <v xml:space="preserve"> </v>
      </c>
      <c r="QU72" s="173">
        <v>17</v>
      </c>
      <c r="QV72" s="229"/>
      <c r="QW72" s="174" t="str">
        <f>IF(QY72=0," ",VLOOKUP(QY72,PROTOKOL!$A:$F,6,FALSE))</f>
        <v xml:space="preserve"> </v>
      </c>
      <c r="QX72" s="43"/>
      <c r="QY72" s="43"/>
      <c r="QZ72" s="43"/>
      <c r="RA72" s="42" t="str">
        <f>IF(QY72=0," ",(VLOOKUP(QY72,PROTOKOL!$A$1:$E$29,2,FALSE))*QZ72)</f>
        <v xml:space="preserve"> </v>
      </c>
      <c r="RB72" s="175" t="str">
        <f t="shared" ref="RB72:RB100" si="251">IF(QX72=0," ",QX72-RA72)</f>
        <v xml:space="preserve"> </v>
      </c>
      <c r="RC72" s="212" t="str">
        <f>IF(QY72=0," ",VLOOKUP(QY72,PROTOKOL!$A:$E,5,FALSE))</f>
        <v xml:space="preserve"> </v>
      </c>
      <c r="RD72" s="176"/>
      <c r="RE72" s="177" t="str">
        <f t="shared" si="132"/>
        <v xml:space="preserve"> </v>
      </c>
      <c r="RF72" s="217" t="str">
        <f>IF(RH72=0," ",VLOOKUP(RH72,PROTOKOL!$A:$F,6,FALSE))</f>
        <v xml:space="preserve"> </v>
      </c>
      <c r="RG72" s="43"/>
      <c r="RH72" s="43"/>
      <c r="RI72" s="43"/>
      <c r="RJ72" s="91" t="str">
        <f>IF(RH72=0," ",(VLOOKUP(RH72,PROTOKOL!$A$1:$E$29,2,FALSE))*RI72)</f>
        <v xml:space="preserve"> </v>
      </c>
      <c r="RK72" s="175" t="str">
        <f t="shared" ref="RK72:RK100" si="252">IF(RG72=0," ",RG72-RJ72)</f>
        <v xml:space="preserve"> </v>
      </c>
      <c r="RL72" s="176" t="str">
        <f>IF(RH72=0," ",VLOOKUP(RH72,PROTOKOL!$A:$E,5,FALSE))</f>
        <v xml:space="preserve"> </v>
      </c>
      <c r="RM72" s="212" t="str">
        <f t="shared" si="198"/>
        <v xml:space="preserve"> </v>
      </c>
      <c r="RN72" s="176">
        <f t="shared" si="134"/>
        <v>0</v>
      </c>
      <c r="RO72" s="177" t="str">
        <f t="shared" si="135"/>
        <v xml:space="preserve"> </v>
      </c>
      <c r="RQ72" s="173">
        <v>17</v>
      </c>
      <c r="RR72" s="229"/>
      <c r="RS72" s="174" t="str">
        <f>IF(RU72=0," ",VLOOKUP(RU72,PROTOKOL!$A:$F,6,FALSE))</f>
        <v xml:space="preserve"> </v>
      </c>
      <c r="RT72" s="43"/>
      <c r="RU72" s="43"/>
      <c r="RV72" s="43"/>
      <c r="RW72" s="42" t="str">
        <f>IF(RU72=0," ",(VLOOKUP(RU72,PROTOKOL!$A$1:$E$29,2,FALSE))*RV72)</f>
        <v xml:space="preserve"> </v>
      </c>
      <c r="RX72" s="175" t="str">
        <f t="shared" ref="RX72:RX100" si="253">IF(RT72=0," ",RT72-RW72)</f>
        <v xml:space="preserve"> </v>
      </c>
      <c r="RY72" s="212" t="str">
        <f>IF(RU72=0," ",VLOOKUP(RU72,PROTOKOL!$A:$E,5,FALSE))</f>
        <v xml:space="preserve"> </v>
      </c>
      <c r="RZ72" s="176"/>
      <c r="SA72" s="177" t="str">
        <f t="shared" si="179"/>
        <v xml:space="preserve"> </v>
      </c>
      <c r="SB72" s="217" t="str">
        <f>IF(SD72=0," ",VLOOKUP(SD72,PROTOKOL!$A:$F,6,FALSE))</f>
        <v xml:space="preserve"> </v>
      </c>
      <c r="SC72" s="43"/>
      <c r="SD72" s="43"/>
      <c r="SE72" s="43"/>
      <c r="SF72" s="91" t="str">
        <f>IF(SD72=0," ",(VLOOKUP(SD72,PROTOKOL!$A$1:$E$29,2,FALSE))*SE72)</f>
        <v xml:space="preserve"> </v>
      </c>
      <c r="SG72" s="175" t="str">
        <f t="shared" ref="SG72:SG100" si="254">IF(SC72=0," ",SC72-SF72)</f>
        <v xml:space="preserve"> </v>
      </c>
      <c r="SH72" s="176" t="str">
        <f>IF(SD72=0," ",VLOOKUP(SD72,PROTOKOL!$A:$E,5,FALSE))</f>
        <v xml:space="preserve"> </v>
      </c>
      <c r="SI72" s="212" t="str">
        <f t="shared" si="199"/>
        <v xml:space="preserve"> </v>
      </c>
      <c r="SJ72" s="176">
        <f t="shared" si="137"/>
        <v>0</v>
      </c>
      <c r="SK72" s="177" t="str">
        <f t="shared" si="138"/>
        <v xml:space="preserve"> </v>
      </c>
      <c r="SM72" s="173">
        <v>17</v>
      </c>
      <c r="SN72" s="229"/>
      <c r="SO72" s="174" t="str">
        <f>IF(SQ72=0," ",VLOOKUP(SQ72,PROTOKOL!$A:$F,6,FALSE))</f>
        <v xml:space="preserve"> </v>
      </c>
      <c r="SP72" s="43"/>
      <c r="SQ72" s="43"/>
      <c r="SR72" s="43"/>
      <c r="SS72" s="42" t="str">
        <f>IF(SQ72=0," ",(VLOOKUP(SQ72,PROTOKOL!$A$1:$E$29,2,FALSE))*SR72)</f>
        <v xml:space="preserve"> </v>
      </c>
      <c r="ST72" s="175" t="str">
        <f t="shared" ref="ST72:ST100" si="255">IF(SP72=0," ",SP72-SS72)</f>
        <v xml:space="preserve"> </v>
      </c>
      <c r="SU72" s="212" t="str">
        <f>IF(SQ72=0," ",VLOOKUP(SQ72,PROTOKOL!$A:$E,5,FALSE))</f>
        <v xml:space="preserve"> </v>
      </c>
      <c r="SV72" s="176"/>
      <c r="SW72" s="177" t="str">
        <f t="shared" si="139"/>
        <v xml:space="preserve"> </v>
      </c>
      <c r="SX72" s="217" t="str">
        <f>IF(SZ72=0," ",VLOOKUP(SZ72,PROTOKOL!$A:$F,6,FALSE))</f>
        <v xml:space="preserve"> </v>
      </c>
      <c r="SY72" s="43"/>
      <c r="SZ72" s="43"/>
      <c r="TA72" s="43"/>
      <c r="TB72" s="91" t="str">
        <f>IF(SZ72=0," ",(VLOOKUP(SZ72,PROTOKOL!$A$1:$E$29,2,FALSE))*TA72)</f>
        <v xml:space="preserve"> </v>
      </c>
      <c r="TC72" s="175" t="str">
        <f t="shared" ref="TC72:TC100" si="256">IF(SY72=0," ",SY72-TB72)</f>
        <v xml:space="preserve"> </v>
      </c>
      <c r="TD72" s="176" t="str">
        <f>IF(SZ72=0," ",VLOOKUP(SZ72,PROTOKOL!$A:$E,5,FALSE))</f>
        <v xml:space="preserve"> </v>
      </c>
      <c r="TE72" s="212" t="str">
        <f t="shared" si="200"/>
        <v xml:space="preserve"> </v>
      </c>
      <c r="TF72" s="176">
        <f t="shared" si="141"/>
        <v>0</v>
      </c>
      <c r="TG72" s="177" t="str">
        <f t="shared" si="142"/>
        <v xml:space="preserve"> </v>
      </c>
      <c r="TI72" s="173">
        <v>17</v>
      </c>
      <c r="TJ72" s="229"/>
      <c r="TK72" s="174" t="str">
        <f>IF(TM72=0," ",VLOOKUP(TM72,PROTOKOL!$A:$F,6,FALSE))</f>
        <v xml:space="preserve"> </v>
      </c>
      <c r="TL72" s="43"/>
      <c r="TM72" s="43"/>
      <c r="TN72" s="43"/>
      <c r="TO72" s="42" t="str">
        <f>IF(TM72=0," ",(VLOOKUP(TM72,PROTOKOL!$A$1:$E$29,2,FALSE))*TN72)</f>
        <v xml:space="preserve"> </v>
      </c>
      <c r="TP72" s="175" t="str">
        <f t="shared" ref="TP72:TP100" si="257">IF(TL72=0," ",TL72-TO72)</f>
        <v xml:space="preserve"> </v>
      </c>
      <c r="TQ72" s="212" t="str">
        <f>IF(TM72=0," ",VLOOKUP(TM72,PROTOKOL!$A:$E,5,FALSE))</f>
        <v xml:space="preserve"> </v>
      </c>
      <c r="TR72" s="176"/>
      <c r="TS72" s="177" t="str">
        <f t="shared" si="143"/>
        <v xml:space="preserve"> </v>
      </c>
      <c r="TT72" s="217" t="str">
        <f>IF(TV72=0," ",VLOOKUP(TV72,PROTOKOL!$A:$F,6,FALSE))</f>
        <v xml:space="preserve"> </v>
      </c>
      <c r="TU72" s="43"/>
      <c r="TV72" s="43"/>
      <c r="TW72" s="43"/>
      <c r="TX72" s="91" t="str">
        <f>IF(TV72=0," ",(VLOOKUP(TV72,PROTOKOL!$A$1:$E$29,2,FALSE))*TW72)</f>
        <v xml:space="preserve"> </v>
      </c>
      <c r="TY72" s="175" t="str">
        <f t="shared" ref="TY72:TY100" si="258">IF(TU72=0," ",TU72-TX72)</f>
        <v xml:space="preserve"> </v>
      </c>
      <c r="TZ72" s="176" t="str">
        <f>IF(TV72=0," ",VLOOKUP(TV72,PROTOKOL!$A:$E,5,FALSE))</f>
        <v xml:space="preserve"> </v>
      </c>
      <c r="UA72" s="212" t="str">
        <f t="shared" si="201"/>
        <v xml:space="preserve"> </v>
      </c>
      <c r="UB72" s="176">
        <f t="shared" si="145"/>
        <v>0</v>
      </c>
      <c r="UC72" s="177" t="str">
        <f t="shared" si="146"/>
        <v xml:space="preserve"> </v>
      </c>
      <c r="UE72" s="173">
        <v>17</v>
      </c>
      <c r="UF72" s="229"/>
      <c r="UG72" s="174" t="str">
        <f>IF(UI72=0," ",VLOOKUP(UI72,PROTOKOL!$A:$F,6,FALSE))</f>
        <v xml:space="preserve"> </v>
      </c>
      <c r="UH72" s="43"/>
      <c r="UI72" s="43"/>
      <c r="UJ72" s="43"/>
      <c r="UK72" s="42" t="str">
        <f>IF(UI72=0," ",(VLOOKUP(UI72,PROTOKOL!$A$1:$E$29,2,FALSE))*UJ72)</f>
        <v xml:space="preserve"> </v>
      </c>
      <c r="UL72" s="175" t="str">
        <f t="shared" ref="UL72:UL100" si="259">IF(UH72=0," ",UH72-UK72)</f>
        <v xml:space="preserve"> </v>
      </c>
      <c r="UM72" s="212" t="str">
        <f>IF(UI72=0," ",VLOOKUP(UI72,PROTOKOL!$A:$E,5,FALSE))</f>
        <v xml:space="preserve"> </v>
      </c>
      <c r="UN72" s="176"/>
      <c r="UO72" s="177" t="str">
        <f t="shared" si="147"/>
        <v xml:space="preserve"> </v>
      </c>
      <c r="UP72" s="217" t="str">
        <f>IF(UR72=0," ",VLOOKUP(UR72,PROTOKOL!$A:$F,6,FALSE))</f>
        <v xml:space="preserve"> </v>
      </c>
      <c r="UQ72" s="43"/>
      <c r="UR72" s="43"/>
      <c r="US72" s="43"/>
      <c r="UT72" s="91" t="str">
        <f>IF(UR72=0," ",(VLOOKUP(UR72,PROTOKOL!$A$1:$E$29,2,FALSE))*US72)</f>
        <v xml:space="preserve"> </v>
      </c>
      <c r="UU72" s="175" t="str">
        <f t="shared" ref="UU72:UU100" si="260">IF(UQ72=0," ",UQ72-UT72)</f>
        <v xml:space="preserve"> </v>
      </c>
      <c r="UV72" s="176" t="str">
        <f>IF(UR72=0," ",VLOOKUP(UR72,PROTOKOL!$A:$E,5,FALSE))</f>
        <v xml:space="preserve"> </v>
      </c>
      <c r="UW72" s="212" t="str">
        <f t="shared" si="202"/>
        <v xml:space="preserve"> </v>
      </c>
      <c r="UX72" s="176">
        <f t="shared" si="149"/>
        <v>0</v>
      </c>
      <c r="UY72" s="177" t="str">
        <f t="shared" si="150"/>
        <v xml:space="preserve"> </v>
      </c>
      <c r="VA72" s="173">
        <v>17</v>
      </c>
      <c r="VB72" s="229"/>
      <c r="VC72" s="174" t="str">
        <f>IF(VE72=0," ",VLOOKUP(VE72,PROTOKOL!$A:$F,6,FALSE))</f>
        <v xml:space="preserve"> </v>
      </c>
      <c r="VD72" s="43"/>
      <c r="VE72" s="43"/>
      <c r="VF72" s="43"/>
      <c r="VG72" s="42" t="str">
        <f>IF(VE72=0," ",(VLOOKUP(VE72,PROTOKOL!$A$1:$E$29,2,FALSE))*VF72)</f>
        <v xml:space="preserve"> </v>
      </c>
      <c r="VH72" s="175" t="str">
        <f t="shared" ref="VH72:VH100" si="261">IF(VD72=0," ",VD72-VG72)</f>
        <v xml:space="preserve"> </v>
      </c>
      <c r="VI72" s="212" t="str">
        <f>IF(VE72=0," ",VLOOKUP(VE72,PROTOKOL!$A:$E,5,FALSE))</f>
        <v xml:space="preserve"> </v>
      </c>
      <c r="VJ72" s="176"/>
      <c r="VK72" s="177" t="str">
        <f t="shared" si="151"/>
        <v xml:space="preserve"> </v>
      </c>
      <c r="VL72" s="217" t="str">
        <f>IF(VN72=0," ",VLOOKUP(VN72,PROTOKOL!$A:$F,6,FALSE))</f>
        <v xml:space="preserve"> </v>
      </c>
      <c r="VM72" s="43"/>
      <c r="VN72" s="43"/>
      <c r="VO72" s="43"/>
      <c r="VP72" s="91" t="str">
        <f>IF(VN72=0," ",(VLOOKUP(VN72,PROTOKOL!$A$1:$E$29,2,FALSE))*VO72)</f>
        <v xml:space="preserve"> </v>
      </c>
      <c r="VQ72" s="175" t="str">
        <f t="shared" ref="VQ72:VQ100" si="262">IF(VM72=0," ",VM72-VP72)</f>
        <v xml:space="preserve"> </v>
      </c>
      <c r="VR72" s="176" t="str">
        <f>IF(VN72=0," ",VLOOKUP(VN72,PROTOKOL!$A:$E,5,FALSE))</f>
        <v xml:space="preserve"> </v>
      </c>
      <c r="VS72" s="212" t="str">
        <f t="shared" si="203"/>
        <v xml:space="preserve"> </v>
      </c>
      <c r="VT72" s="176">
        <f t="shared" si="153"/>
        <v>0</v>
      </c>
      <c r="VU72" s="177" t="str">
        <f t="shared" si="154"/>
        <v xml:space="preserve"> </v>
      </c>
      <c r="VW72" s="173">
        <v>17</v>
      </c>
      <c r="VX72" s="229"/>
      <c r="VY72" s="174" t="str">
        <f>IF(WA72=0," ",VLOOKUP(WA72,PROTOKOL!$A:$F,6,FALSE))</f>
        <v xml:space="preserve"> </v>
      </c>
      <c r="VZ72" s="43"/>
      <c r="WA72" s="43"/>
      <c r="WB72" s="43"/>
      <c r="WC72" s="42" t="str">
        <f>IF(WA72=0," ",(VLOOKUP(WA72,PROTOKOL!$A$1:$E$29,2,FALSE))*WB72)</f>
        <v xml:space="preserve"> </v>
      </c>
      <c r="WD72" s="175" t="str">
        <f t="shared" ref="WD72:WD100" si="263">IF(VZ72=0," ",VZ72-WC72)</f>
        <v xml:space="preserve"> </v>
      </c>
      <c r="WE72" s="212" t="str">
        <f>IF(WA72=0," ",VLOOKUP(WA72,PROTOKOL!$A:$E,5,FALSE))</f>
        <v xml:space="preserve"> </v>
      </c>
      <c r="WF72" s="176"/>
      <c r="WG72" s="177" t="str">
        <f t="shared" si="155"/>
        <v xml:space="preserve"> </v>
      </c>
      <c r="WH72" s="217" t="str">
        <f>IF(WJ72=0," ",VLOOKUP(WJ72,PROTOKOL!$A:$F,6,FALSE))</f>
        <v xml:space="preserve"> </v>
      </c>
      <c r="WI72" s="43"/>
      <c r="WJ72" s="43"/>
      <c r="WK72" s="43"/>
      <c r="WL72" s="91" t="str">
        <f>IF(WJ72=0," ",(VLOOKUP(WJ72,PROTOKOL!$A$1:$E$29,2,FALSE))*WK72)</f>
        <v xml:space="preserve"> </v>
      </c>
      <c r="WM72" s="175" t="str">
        <f t="shared" ref="WM72:WM100" si="264">IF(WI72=0," ",WI72-WL72)</f>
        <v xml:space="preserve"> </v>
      </c>
      <c r="WN72" s="176" t="str">
        <f>IF(WJ72=0," ",VLOOKUP(WJ72,PROTOKOL!$A:$E,5,FALSE))</f>
        <v xml:space="preserve"> </v>
      </c>
      <c r="WO72" s="212" t="str">
        <f t="shared" si="204"/>
        <v xml:space="preserve"> </v>
      </c>
      <c r="WP72" s="176">
        <f t="shared" si="157"/>
        <v>0</v>
      </c>
      <c r="WQ72" s="177" t="str">
        <f t="shared" si="158"/>
        <v xml:space="preserve"> </v>
      </c>
      <c r="WS72" s="173">
        <v>17</v>
      </c>
      <c r="WT72" s="229"/>
      <c r="WU72" s="174" t="str">
        <f>IF(WW72=0," ",VLOOKUP(WW72,PROTOKOL!$A:$F,6,FALSE))</f>
        <v xml:space="preserve"> </v>
      </c>
      <c r="WV72" s="43"/>
      <c r="WW72" s="43"/>
      <c r="WX72" s="43"/>
      <c r="WY72" s="42" t="str">
        <f>IF(WW72=0," ",(VLOOKUP(WW72,PROTOKOL!$A$1:$E$29,2,FALSE))*WX72)</f>
        <v xml:space="preserve"> </v>
      </c>
      <c r="WZ72" s="175" t="str">
        <f t="shared" ref="WZ72:WZ100" si="265">IF(WV72=0," ",WV72-WY72)</f>
        <v xml:space="preserve"> </v>
      </c>
      <c r="XA72" s="212" t="str">
        <f>IF(WW72=0," ",VLOOKUP(WW72,PROTOKOL!$A:$E,5,FALSE))</f>
        <v xml:space="preserve"> </v>
      </c>
      <c r="XB72" s="176"/>
      <c r="XC72" s="177" t="str">
        <f t="shared" si="159"/>
        <v xml:space="preserve"> </v>
      </c>
      <c r="XD72" s="217" t="str">
        <f>IF(XF72=0," ",VLOOKUP(XF72,PROTOKOL!$A:$F,6,FALSE))</f>
        <v xml:space="preserve"> </v>
      </c>
      <c r="XE72" s="43"/>
      <c r="XF72" s="43"/>
      <c r="XG72" s="43"/>
      <c r="XH72" s="91" t="str">
        <f>IF(XF72=0," ",(VLOOKUP(XF72,PROTOKOL!$A$1:$E$29,2,FALSE))*XG72)</f>
        <v xml:space="preserve"> </v>
      </c>
      <c r="XI72" s="175" t="str">
        <f t="shared" ref="XI72:XI100" si="266">IF(XE72=0," ",XE72-XH72)</f>
        <v xml:space="preserve"> </v>
      </c>
      <c r="XJ72" s="176" t="str">
        <f>IF(XF72=0," ",VLOOKUP(XF72,PROTOKOL!$A:$E,5,FALSE))</f>
        <v xml:space="preserve"> </v>
      </c>
      <c r="XK72" s="212" t="str">
        <f t="shared" si="205"/>
        <v xml:space="preserve"> </v>
      </c>
      <c r="XL72" s="176">
        <f t="shared" si="161"/>
        <v>0</v>
      </c>
      <c r="XM72" s="177" t="str">
        <f t="shared" si="162"/>
        <v xml:space="preserve"> </v>
      </c>
      <c r="XO72" s="173">
        <v>17</v>
      </c>
      <c r="XP72" s="229"/>
      <c r="XQ72" s="174" t="str">
        <f>IF(XS72=0," ",VLOOKUP(XS72,PROTOKOL!$A:$F,6,FALSE))</f>
        <v xml:space="preserve"> </v>
      </c>
      <c r="XR72" s="43"/>
      <c r="XS72" s="43"/>
      <c r="XT72" s="43"/>
      <c r="XU72" s="42" t="str">
        <f>IF(XS72=0," ",(VLOOKUP(XS72,PROTOKOL!$A$1:$E$29,2,FALSE))*XT72)</f>
        <v xml:space="preserve"> </v>
      </c>
      <c r="XV72" s="175" t="str">
        <f t="shared" ref="XV72:XV100" si="267">IF(XR72=0," ",XR72-XU72)</f>
        <v xml:space="preserve"> </v>
      </c>
      <c r="XW72" s="212" t="str">
        <f>IF(XS72=0," ",VLOOKUP(XS72,PROTOKOL!$A:$E,5,FALSE))</f>
        <v xml:space="preserve"> </v>
      </c>
      <c r="XX72" s="176"/>
      <c r="XY72" s="177" t="str">
        <f t="shared" si="163"/>
        <v xml:space="preserve"> </v>
      </c>
      <c r="XZ72" s="217" t="str">
        <f>IF(YB72=0," ",VLOOKUP(YB72,PROTOKOL!$A:$F,6,FALSE))</f>
        <v xml:space="preserve"> </v>
      </c>
      <c r="YA72" s="43"/>
      <c r="YB72" s="43"/>
      <c r="YC72" s="43"/>
      <c r="YD72" s="91" t="str">
        <f>IF(YB72=0," ",(VLOOKUP(YB72,PROTOKOL!$A$1:$E$29,2,FALSE))*YC72)</f>
        <v xml:space="preserve"> </v>
      </c>
      <c r="YE72" s="175" t="str">
        <f t="shared" ref="YE72:YE100" si="268">IF(YA72=0," ",YA72-YD72)</f>
        <v xml:space="preserve"> </v>
      </c>
      <c r="YF72" s="176" t="str">
        <f>IF(YB72=0," ",VLOOKUP(YB72,PROTOKOL!$A:$E,5,FALSE))</f>
        <v xml:space="preserve"> </v>
      </c>
      <c r="YG72" s="212" t="str">
        <f t="shared" si="206"/>
        <v xml:space="preserve"> </v>
      </c>
      <c r="YH72" s="176">
        <f t="shared" si="165"/>
        <v>0</v>
      </c>
      <c r="YI72" s="177" t="str">
        <f t="shared" si="166"/>
        <v xml:space="preserve"> </v>
      </c>
    </row>
    <row r="73" spans="1:659" ht="13.8">
      <c r="A73" s="173">
        <v>17</v>
      </c>
      <c r="B73" s="230"/>
      <c r="C73" s="174" t="str">
        <f>IF(E73=0," ",VLOOKUP(E73,PROTOKOL!$A:$F,6,FALSE))</f>
        <v xml:space="preserve"> </v>
      </c>
      <c r="D73" s="43"/>
      <c r="E73" s="43"/>
      <c r="F73" s="43"/>
      <c r="G73" s="42" t="str">
        <f>IF(E73=0," ",(VLOOKUP(E73,PROTOKOL!$A$1:$E$29,2,FALSE))*F73)</f>
        <v xml:space="preserve"> </v>
      </c>
      <c r="H73" s="175" t="str">
        <f t="shared" si="209"/>
        <v xml:space="preserve"> </v>
      </c>
      <c r="I73" s="212" t="str">
        <f>IF(E73=0," ",VLOOKUP(E73,PROTOKOL!$A:$E,5,FALSE))</f>
        <v xml:space="preserve"> </v>
      </c>
      <c r="J73" s="176"/>
      <c r="K73" s="177" t="str">
        <f t="shared" ref="K73:K100" si="269">IF(E73=0," ",(I73*H73))</f>
        <v xml:space="preserve"> </v>
      </c>
      <c r="L73" s="217" t="str">
        <f>IF(N73=0," ",VLOOKUP(N73,PROTOKOL!$A:$F,6,FALSE))</f>
        <v xml:space="preserve"> </v>
      </c>
      <c r="M73" s="43"/>
      <c r="N73" s="43"/>
      <c r="O73" s="43"/>
      <c r="P73" s="91" t="str">
        <f>IF(N73=0," ",(VLOOKUP(N73,PROTOKOL!$A$1:$E$29,2,FALSE))*O73)</f>
        <v xml:space="preserve"> </v>
      </c>
      <c r="Q73" s="175" t="str">
        <f t="shared" si="210"/>
        <v xml:space="preserve"> </v>
      </c>
      <c r="R73" s="176" t="str">
        <f>IF(N73=0," ",VLOOKUP(N73,PROTOKOL!$A:$E,5,FALSE))</f>
        <v xml:space="preserve"> </v>
      </c>
      <c r="S73" s="212" t="str">
        <f t="shared" ref="S73:S100" si="270">IF(N73=0," ",(Q73*R73))</f>
        <v xml:space="preserve"> </v>
      </c>
      <c r="T73" s="176">
        <f t="shared" ref="T73:T101" si="271">O73*2</f>
        <v>0</v>
      </c>
      <c r="U73" s="177" t="str">
        <f t="shared" ref="U73:U100" si="272">IF(T73=0," ",S73/O73*T73)</f>
        <v xml:space="preserve"> </v>
      </c>
      <c r="W73" s="173">
        <v>17</v>
      </c>
      <c r="X73" s="230"/>
      <c r="Y73" s="174" t="str">
        <f>IF(AA73=0," ",VLOOKUP(AA73,PROTOKOL!$A:$F,6,FALSE))</f>
        <v xml:space="preserve"> </v>
      </c>
      <c r="Z73" s="43"/>
      <c r="AA73" s="43"/>
      <c r="AB73" s="43"/>
      <c r="AC73" s="42" t="str">
        <f>IF(AA73=0," ",(VLOOKUP(AA73,PROTOKOL!$A$1:$E$29,2,FALSE))*AB73)</f>
        <v xml:space="preserve"> </v>
      </c>
      <c r="AD73" s="175" t="str">
        <f t="shared" si="211"/>
        <v xml:space="preserve"> </v>
      </c>
      <c r="AE73" s="212" t="str">
        <f>IF(AA73=0," ",VLOOKUP(AA73,PROTOKOL!$A:$E,5,FALSE))</f>
        <v xml:space="preserve"> </v>
      </c>
      <c r="AF73" s="176"/>
      <c r="AG73" s="177" t="str">
        <f t="shared" ref="AG73:AG100" si="273">IF(AA73=0," ",(AE73*AD73))</f>
        <v xml:space="preserve"> </v>
      </c>
      <c r="AH73" s="217" t="str">
        <f>IF(AJ73=0," ",VLOOKUP(AJ73,PROTOKOL!$A:$F,6,FALSE))</f>
        <v xml:space="preserve"> </v>
      </c>
      <c r="AI73" s="43"/>
      <c r="AJ73" s="43"/>
      <c r="AK73" s="43"/>
      <c r="AL73" s="91" t="str">
        <f>IF(AJ73=0," ",(VLOOKUP(AJ73,PROTOKOL!$A$1:$E$29,2,FALSE))*AK73)</f>
        <v xml:space="preserve"> </v>
      </c>
      <c r="AM73" s="175" t="str">
        <f t="shared" si="212"/>
        <v xml:space="preserve"> </v>
      </c>
      <c r="AN73" s="176" t="str">
        <f>IF(AJ73=0," ",VLOOKUP(AJ73,PROTOKOL!$A:$E,5,FALSE))</f>
        <v xml:space="preserve"> </v>
      </c>
      <c r="AO73" s="212" t="str">
        <f t="shared" si="180"/>
        <v xml:space="preserve"> </v>
      </c>
      <c r="AP73" s="176">
        <f t="shared" ref="AP73:AP101" si="274">AK73*2</f>
        <v>0</v>
      </c>
      <c r="AQ73" s="177" t="str">
        <f t="shared" ref="AQ73:AQ100" si="275">IF(AP73=0," ",AO73/AK73*AP73)</f>
        <v xml:space="preserve"> </v>
      </c>
      <c r="AS73" s="173">
        <v>17</v>
      </c>
      <c r="AT73" s="230"/>
      <c r="AU73" s="174" t="str">
        <f>IF(AW73=0," ",VLOOKUP(AW73,PROTOKOL!$A:$F,6,FALSE))</f>
        <v xml:space="preserve"> </v>
      </c>
      <c r="AV73" s="43"/>
      <c r="AW73" s="43"/>
      <c r="AX73" s="43"/>
      <c r="AY73" s="42" t="str">
        <f>IF(AW73=0," ",(VLOOKUP(AW73,PROTOKOL!$A$1:$E$29,2,FALSE))*AX73)</f>
        <v xml:space="preserve"> </v>
      </c>
      <c r="AZ73" s="175" t="str">
        <f t="shared" si="213"/>
        <v xml:space="preserve"> </v>
      </c>
      <c r="BA73" s="212" t="str">
        <f>IF(AW73=0," ",VLOOKUP(AW73,PROTOKOL!$A:$E,5,FALSE))</f>
        <v xml:space="preserve"> </v>
      </c>
      <c r="BB73" s="176"/>
      <c r="BC73" s="177" t="str">
        <f t="shared" ref="BC73:BC100" si="276">IF(AW73=0," ",(BA73*AZ73))</f>
        <v xml:space="preserve"> </v>
      </c>
      <c r="BD73" s="217" t="str">
        <f>IF(BF73=0," ",VLOOKUP(BF73,PROTOKOL!$A:$F,6,FALSE))</f>
        <v xml:space="preserve"> </v>
      </c>
      <c r="BE73" s="43"/>
      <c r="BF73" s="43"/>
      <c r="BG73" s="43"/>
      <c r="BH73" s="91" t="str">
        <f>IF(BF73=0," ",(VLOOKUP(BF73,PROTOKOL!$A$1:$E$29,2,FALSE))*BG73)</f>
        <v xml:space="preserve"> </v>
      </c>
      <c r="BI73" s="175" t="str">
        <f t="shared" si="214"/>
        <v xml:space="preserve"> </v>
      </c>
      <c r="BJ73" s="176" t="str">
        <f>IF(BF73=0," ",VLOOKUP(BF73,PROTOKOL!$A:$E,5,FALSE))</f>
        <v xml:space="preserve"> </v>
      </c>
      <c r="BK73" s="212" t="str">
        <f t="shared" si="181"/>
        <v xml:space="preserve"> </v>
      </c>
      <c r="BL73" s="176">
        <f t="shared" ref="BL73:BL101" si="277">BG73*2</f>
        <v>0</v>
      </c>
      <c r="BM73" s="177" t="str">
        <f t="shared" ref="BM73:BM100" si="278">IF(BL73=0," ",BK73/BG73*BL73)</f>
        <v xml:space="preserve"> </v>
      </c>
      <c r="BO73" s="173">
        <v>17</v>
      </c>
      <c r="BP73" s="230"/>
      <c r="BQ73" s="174" t="str">
        <f>IF(BS73=0," ",VLOOKUP(BS73,PROTOKOL!$A:$F,6,FALSE))</f>
        <v xml:space="preserve"> </v>
      </c>
      <c r="BR73" s="43"/>
      <c r="BS73" s="43"/>
      <c r="BT73" s="43"/>
      <c r="BU73" s="42" t="str">
        <f>IF(BS73=0," ",(VLOOKUP(BS73,PROTOKOL!$A$1:$E$29,2,FALSE))*BT73)</f>
        <v xml:space="preserve"> </v>
      </c>
      <c r="BV73" s="175" t="str">
        <f t="shared" si="215"/>
        <v xml:space="preserve"> </v>
      </c>
      <c r="BW73" s="212" t="str">
        <f>IF(BS73=0," ",VLOOKUP(BS73,PROTOKOL!$A:$E,5,FALSE))</f>
        <v xml:space="preserve"> </v>
      </c>
      <c r="BX73" s="176"/>
      <c r="BY73" s="177" t="str">
        <f t="shared" ref="BY73:BY100" si="279">IF(BS73=0," ",(BW73*BV73))</f>
        <v xml:space="preserve"> </v>
      </c>
      <c r="BZ73" s="217" t="str">
        <f>IF(CB73=0," ",VLOOKUP(CB73,PROTOKOL!$A:$F,6,FALSE))</f>
        <v xml:space="preserve"> </v>
      </c>
      <c r="CA73" s="43"/>
      <c r="CB73" s="43"/>
      <c r="CC73" s="43"/>
      <c r="CD73" s="91" t="str">
        <f>IF(CB73=0," ",(VLOOKUP(CB73,PROTOKOL!$A$1:$E$29,2,FALSE))*CC73)</f>
        <v xml:space="preserve"> </v>
      </c>
      <c r="CE73" s="175" t="str">
        <f t="shared" si="216"/>
        <v xml:space="preserve"> </v>
      </c>
      <c r="CF73" s="176" t="str">
        <f>IF(CB73=0," ",VLOOKUP(CB73,PROTOKOL!$A:$E,5,FALSE))</f>
        <v xml:space="preserve"> </v>
      </c>
      <c r="CG73" s="212" t="str">
        <f t="shared" si="207"/>
        <v xml:space="preserve"> </v>
      </c>
      <c r="CH73" s="176">
        <f t="shared" ref="CH73:CH101" si="280">CC73*2</f>
        <v>0</v>
      </c>
      <c r="CI73" s="177" t="str">
        <f t="shared" ref="CI73:CI100" si="281">IF(CH73=0," ",CG73/CC73*CH73)</f>
        <v xml:space="preserve"> </v>
      </c>
      <c r="CK73" s="173">
        <v>17</v>
      </c>
      <c r="CL73" s="230"/>
      <c r="CM73" s="174" t="str">
        <f>IF(CO73=0," ",VLOOKUP(CO73,PROTOKOL!$A:$F,6,FALSE))</f>
        <v xml:space="preserve"> </v>
      </c>
      <c r="CN73" s="43"/>
      <c r="CO73" s="43"/>
      <c r="CP73" s="43"/>
      <c r="CQ73" s="42" t="str">
        <f>IF(CO73=0," ",(VLOOKUP(CO73,PROTOKOL!$A$1:$E$29,2,FALSE))*CP73)</f>
        <v xml:space="preserve"> </v>
      </c>
      <c r="CR73" s="175" t="str">
        <f t="shared" si="217"/>
        <v xml:space="preserve"> </v>
      </c>
      <c r="CS73" s="212" t="str">
        <f>IF(CO73=0," ",VLOOKUP(CO73,PROTOKOL!$A:$E,5,FALSE))</f>
        <v xml:space="preserve"> </v>
      </c>
      <c r="CT73" s="176"/>
      <c r="CU73" s="177" t="str">
        <f t="shared" ref="CU73:CU100" si="282">IF(CO73=0," ",(CS73*CR73))</f>
        <v xml:space="preserve"> </v>
      </c>
      <c r="CV73" s="217" t="str">
        <f>IF(CX73=0," ",VLOOKUP(CX73,PROTOKOL!$A:$F,6,FALSE))</f>
        <v xml:space="preserve"> </v>
      </c>
      <c r="CW73" s="43"/>
      <c r="CX73" s="43"/>
      <c r="CY73" s="43"/>
      <c r="CZ73" s="91" t="str">
        <f>IF(CX73=0," ",(VLOOKUP(CX73,PROTOKOL!$A$1:$E$29,2,FALSE))*CY73)</f>
        <v xml:space="preserve"> </v>
      </c>
      <c r="DA73" s="175" t="str">
        <f t="shared" si="218"/>
        <v xml:space="preserve"> </v>
      </c>
      <c r="DB73" s="176" t="str">
        <f>IF(CX73=0," ",VLOOKUP(CX73,PROTOKOL!$A:$E,5,FALSE))</f>
        <v xml:space="preserve"> </v>
      </c>
      <c r="DC73" s="212" t="str">
        <f t="shared" si="182"/>
        <v xml:space="preserve"> </v>
      </c>
      <c r="DD73" s="176">
        <f t="shared" ref="DD73:DD101" si="283">CY73*2</f>
        <v>0</v>
      </c>
      <c r="DE73" s="177" t="str">
        <f t="shared" ref="DE73:DE100" si="284">IF(DD73=0," ",DC73/CY73*DD73)</f>
        <v xml:space="preserve"> </v>
      </c>
      <c r="DG73" s="173">
        <v>17</v>
      </c>
      <c r="DH73" s="230"/>
      <c r="DI73" s="174" t="str">
        <f>IF(DK73=0," ",VLOOKUP(DK73,PROTOKOL!$A:$F,6,FALSE))</f>
        <v xml:space="preserve"> </v>
      </c>
      <c r="DJ73" s="43"/>
      <c r="DK73" s="43"/>
      <c r="DL73" s="43"/>
      <c r="DM73" s="42" t="str">
        <f>IF(DK73=0," ",(VLOOKUP(DK73,PROTOKOL!$A$1:$E$29,2,FALSE))*DL73)</f>
        <v xml:space="preserve"> </v>
      </c>
      <c r="DN73" s="175" t="str">
        <f t="shared" si="219"/>
        <v xml:space="preserve"> </v>
      </c>
      <c r="DO73" s="212" t="str">
        <f>IF(DK73=0," ",VLOOKUP(DK73,PROTOKOL!$A:$E,5,FALSE))</f>
        <v xml:space="preserve"> </v>
      </c>
      <c r="DP73" s="176"/>
      <c r="DQ73" s="177" t="str">
        <f t="shared" ref="DQ73:DQ100" si="285">IF(DK73=0," ",(DO73*DN73))</f>
        <v xml:space="preserve"> </v>
      </c>
      <c r="DR73" s="217" t="str">
        <f>IF(DT73=0," ",VLOOKUP(DT73,PROTOKOL!$A:$F,6,FALSE))</f>
        <v xml:space="preserve"> </v>
      </c>
      <c r="DS73" s="43"/>
      <c r="DT73" s="43"/>
      <c r="DU73" s="43"/>
      <c r="DV73" s="91" t="str">
        <f>IF(DT73=0," ",(VLOOKUP(DT73,PROTOKOL!$A$1:$E$29,2,FALSE))*DU73)</f>
        <v xml:space="preserve"> </v>
      </c>
      <c r="DW73" s="175" t="str">
        <f t="shared" si="220"/>
        <v xml:space="preserve"> </v>
      </c>
      <c r="DX73" s="176" t="str">
        <f>IF(DT73=0," ",VLOOKUP(DT73,PROTOKOL!$A:$E,5,FALSE))</f>
        <v xml:space="preserve"> </v>
      </c>
      <c r="DY73" s="212" t="str">
        <f t="shared" si="183"/>
        <v xml:space="preserve"> </v>
      </c>
      <c r="DZ73" s="176">
        <f t="shared" ref="DZ73:DZ101" si="286">DU73*2</f>
        <v>0</v>
      </c>
      <c r="EA73" s="177" t="str">
        <f t="shared" ref="EA73:EA100" si="287">IF(DZ73=0," ",DY73/DU73*DZ73)</f>
        <v xml:space="preserve"> </v>
      </c>
      <c r="EC73" s="173">
        <v>17</v>
      </c>
      <c r="ED73" s="230"/>
      <c r="EE73" s="174" t="str">
        <f>IF(EG73=0," ",VLOOKUP(EG73,PROTOKOL!$A:$F,6,FALSE))</f>
        <v xml:space="preserve"> </v>
      </c>
      <c r="EF73" s="43"/>
      <c r="EG73" s="43"/>
      <c r="EH73" s="43"/>
      <c r="EI73" s="42" t="str">
        <f>IF(EG73=0," ",(VLOOKUP(EG73,PROTOKOL!$A$1:$E$29,2,FALSE))*EH73)</f>
        <v xml:space="preserve"> </v>
      </c>
      <c r="EJ73" s="175" t="str">
        <f t="shared" si="221"/>
        <v xml:space="preserve"> </v>
      </c>
      <c r="EK73" s="212" t="str">
        <f>IF(EG73=0," ",VLOOKUP(EG73,PROTOKOL!$A:$E,5,FALSE))</f>
        <v xml:space="preserve"> </v>
      </c>
      <c r="EL73" s="176"/>
      <c r="EM73" s="177" t="str">
        <f t="shared" ref="EM73:EM100" si="288">IF(EG73=0," ",(EK73*EJ73))</f>
        <v xml:space="preserve"> </v>
      </c>
      <c r="EN73" s="217" t="str">
        <f>IF(EP73=0," ",VLOOKUP(EP73,PROTOKOL!$A:$F,6,FALSE))</f>
        <v xml:space="preserve"> </v>
      </c>
      <c r="EO73" s="43"/>
      <c r="EP73" s="43"/>
      <c r="EQ73" s="43"/>
      <c r="ER73" s="91" t="str">
        <f>IF(EP73=0," ",(VLOOKUP(EP73,PROTOKOL!$A$1:$E$29,2,FALSE))*EQ73)</f>
        <v xml:space="preserve"> </v>
      </c>
      <c r="ES73" s="175" t="str">
        <f t="shared" si="222"/>
        <v xml:space="preserve"> </v>
      </c>
      <c r="ET73" s="176" t="str">
        <f>IF(EP73=0," ",VLOOKUP(EP73,PROTOKOL!$A:$E,5,FALSE))</f>
        <v xml:space="preserve"> </v>
      </c>
      <c r="EU73" s="212" t="str">
        <f t="shared" si="184"/>
        <v xml:space="preserve"> </v>
      </c>
      <c r="EV73" s="176">
        <f t="shared" ref="EV73:EV101" si="289">EQ73*2</f>
        <v>0</v>
      </c>
      <c r="EW73" s="177" t="str">
        <f t="shared" ref="EW73:EW100" si="290">IF(EV73=0," ",EU73/EQ73*EV73)</f>
        <v xml:space="preserve"> </v>
      </c>
      <c r="EY73" s="173">
        <v>17</v>
      </c>
      <c r="EZ73" s="230"/>
      <c r="FA73" s="174" t="str">
        <f>IF(FC73=0," ",VLOOKUP(FC73,PROTOKOL!$A:$F,6,FALSE))</f>
        <v xml:space="preserve"> </v>
      </c>
      <c r="FB73" s="43"/>
      <c r="FC73" s="43"/>
      <c r="FD73" s="43"/>
      <c r="FE73" s="42" t="str">
        <f>IF(FC73=0," ",(VLOOKUP(FC73,PROTOKOL!$A$1:$E$29,2,FALSE))*FD73)</f>
        <v xml:space="preserve"> </v>
      </c>
      <c r="FF73" s="175" t="str">
        <f t="shared" si="223"/>
        <v xml:space="preserve"> </v>
      </c>
      <c r="FG73" s="212" t="str">
        <f>IF(FC73=0," ",VLOOKUP(FC73,PROTOKOL!$A:$E,5,FALSE))</f>
        <v xml:space="preserve"> </v>
      </c>
      <c r="FH73" s="176"/>
      <c r="FI73" s="177" t="str">
        <f t="shared" ref="FI73:FI100" si="291">IF(FC73=0," ",(FG73*FF73))</f>
        <v xml:space="preserve"> </v>
      </c>
      <c r="FJ73" s="217" t="str">
        <f>IF(FL73=0," ",VLOOKUP(FL73,PROTOKOL!$A:$F,6,FALSE))</f>
        <v xml:space="preserve"> </v>
      </c>
      <c r="FK73" s="43"/>
      <c r="FL73" s="43"/>
      <c r="FM73" s="43"/>
      <c r="FN73" s="91" t="str">
        <f>IF(FL73=0," ",(VLOOKUP(FL73,PROTOKOL!$A$1:$E$29,2,FALSE))*FM73)</f>
        <v xml:space="preserve"> </v>
      </c>
      <c r="FO73" s="175" t="str">
        <f t="shared" si="224"/>
        <v xml:space="preserve"> </v>
      </c>
      <c r="FP73" s="176" t="str">
        <f>IF(FL73=0," ",VLOOKUP(FL73,PROTOKOL!$A:$E,5,FALSE))</f>
        <v xml:space="preserve"> </v>
      </c>
      <c r="FQ73" s="212" t="str">
        <f t="shared" si="185"/>
        <v xml:space="preserve"> </v>
      </c>
      <c r="FR73" s="176">
        <f t="shared" ref="FR73:FR101" si="292">FM73*2</f>
        <v>0</v>
      </c>
      <c r="FS73" s="177" t="str">
        <f t="shared" ref="FS73:FS100" si="293">IF(FR73=0," ",FQ73/FM73*FR73)</f>
        <v xml:space="preserve"> </v>
      </c>
      <c r="FU73" s="173">
        <v>17</v>
      </c>
      <c r="FV73" s="230"/>
      <c r="FW73" s="174" t="str">
        <f>IF(FY73=0," ",VLOOKUP(FY73,PROTOKOL!$A:$F,6,FALSE))</f>
        <v xml:space="preserve"> </v>
      </c>
      <c r="FX73" s="43"/>
      <c r="FY73" s="43"/>
      <c r="FZ73" s="43"/>
      <c r="GA73" s="42" t="str">
        <f>IF(FY73=0," ",(VLOOKUP(FY73,PROTOKOL!$A$1:$E$29,2,FALSE))*FZ73)</f>
        <v xml:space="preserve"> </v>
      </c>
      <c r="GB73" s="175" t="str">
        <f t="shared" si="225"/>
        <v xml:space="preserve"> </v>
      </c>
      <c r="GC73" s="212" t="str">
        <f>IF(FY73=0," ",VLOOKUP(FY73,PROTOKOL!$A:$E,5,FALSE))</f>
        <v xml:space="preserve"> </v>
      </c>
      <c r="GD73" s="176"/>
      <c r="GE73" s="177" t="str">
        <f t="shared" ref="GE73:GE100" si="294">IF(FY73=0," ",(GC73*GB73))</f>
        <v xml:space="preserve"> </v>
      </c>
      <c r="GF73" s="217" t="str">
        <f>IF(GH73=0," ",VLOOKUP(GH73,PROTOKOL!$A:$F,6,FALSE))</f>
        <v xml:space="preserve"> </v>
      </c>
      <c r="GG73" s="43"/>
      <c r="GH73" s="43"/>
      <c r="GI73" s="43"/>
      <c r="GJ73" s="91" t="str">
        <f>IF(GH73=0," ",(VLOOKUP(GH73,PROTOKOL!$A$1:$E$29,2,FALSE))*GI73)</f>
        <v xml:space="preserve"> </v>
      </c>
      <c r="GK73" s="175" t="str">
        <f t="shared" si="226"/>
        <v xml:space="preserve"> </v>
      </c>
      <c r="GL73" s="176" t="str">
        <f>IF(GH73=0," ",VLOOKUP(GH73,PROTOKOL!$A:$E,5,FALSE))</f>
        <v xml:space="preserve"> </v>
      </c>
      <c r="GM73" s="212" t="str">
        <f t="shared" si="186"/>
        <v xml:space="preserve"> </v>
      </c>
      <c r="GN73" s="176">
        <f t="shared" ref="GN73:GN101" si="295">GI73*2</f>
        <v>0</v>
      </c>
      <c r="GO73" s="177" t="str">
        <f t="shared" ref="GO73:GO100" si="296">IF(GN73=0," ",GM73/GI73*GN73)</f>
        <v xml:space="preserve"> </v>
      </c>
      <c r="GQ73" s="173">
        <v>17</v>
      </c>
      <c r="GR73" s="230"/>
      <c r="GS73" s="174" t="str">
        <f>IF(GU73=0," ",VLOOKUP(GU73,PROTOKOL!$A:$F,6,FALSE))</f>
        <v xml:space="preserve"> </v>
      </c>
      <c r="GT73" s="43"/>
      <c r="GU73" s="43"/>
      <c r="GV73" s="43"/>
      <c r="GW73" s="42" t="str">
        <f>IF(GU73=0," ",(VLOOKUP(GU73,PROTOKOL!$A$1:$E$29,2,FALSE))*GV73)</f>
        <v xml:space="preserve"> </v>
      </c>
      <c r="GX73" s="175" t="str">
        <f t="shared" si="227"/>
        <v xml:space="preserve"> </v>
      </c>
      <c r="GY73" s="212" t="str">
        <f>IF(GU73=0," ",VLOOKUP(GU73,PROTOKOL!$A:$E,5,FALSE))</f>
        <v xml:space="preserve"> </v>
      </c>
      <c r="GZ73" s="176"/>
      <c r="HA73" s="177" t="str">
        <f t="shared" ref="HA73:HA100" si="297">IF(GU73=0," ",(GY73*GX73))</f>
        <v xml:space="preserve"> </v>
      </c>
      <c r="HB73" s="217" t="str">
        <f>IF(HD73=0," ",VLOOKUP(HD73,PROTOKOL!$A:$F,6,FALSE))</f>
        <v xml:space="preserve"> </v>
      </c>
      <c r="HC73" s="43"/>
      <c r="HD73" s="43"/>
      <c r="HE73" s="43"/>
      <c r="HF73" s="91" t="str">
        <f>IF(HD73=0," ",(VLOOKUP(HD73,PROTOKOL!$A$1:$E$29,2,FALSE))*HE73)</f>
        <v xml:space="preserve"> </v>
      </c>
      <c r="HG73" s="175" t="str">
        <f t="shared" si="228"/>
        <v xml:space="preserve"> </v>
      </c>
      <c r="HH73" s="176" t="str">
        <f>IF(HD73=0," ",VLOOKUP(HD73,PROTOKOL!$A:$E,5,FALSE))</f>
        <v xml:space="preserve"> </v>
      </c>
      <c r="HI73" s="212" t="str">
        <f t="shared" si="187"/>
        <v xml:space="preserve"> </v>
      </c>
      <c r="HJ73" s="176">
        <f t="shared" ref="HJ73:HJ101" si="298">HE73*2</f>
        <v>0</v>
      </c>
      <c r="HK73" s="177" t="str">
        <f t="shared" ref="HK73:HK100" si="299">IF(HJ73=0," ",HI73/HE73*HJ73)</f>
        <v xml:space="preserve"> </v>
      </c>
      <c r="HM73" s="173">
        <v>17</v>
      </c>
      <c r="HN73" s="230"/>
      <c r="HO73" s="174" t="str">
        <f>IF(HQ73=0," ",VLOOKUP(HQ73,PROTOKOL!$A:$F,6,FALSE))</f>
        <v xml:space="preserve"> </v>
      </c>
      <c r="HP73" s="43"/>
      <c r="HQ73" s="43"/>
      <c r="HR73" s="43"/>
      <c r="HS73" s="42" t="str">
        <f>IF(HQ73=0," ",(VLOOKUP(HQ73,PROTOKOL!$A$1:$E$29,2,FALSE))*HR73)</f>
        <v xml:space="preserve"> </v>
      </c>
      <c r="HT73" s="175" t="str">
        <f t="shared" si="229"/>
        <v xml:space="preserve"> </v>
      </c>
      <c r="HU73" s="212" t="str">
        <f>IF(HQ73=0," ",VLOOKUP(HQ73,PROTOKOL!$A:$E,5,FALSE))</f>
        <v xml:space="preserve"> </v>
      </c>
      <c r="HV73" s="176"/>
      <c r="HW73" s="177" t="str">
        <f t="shared" ref="HW73:HW100" si="300">IF(HQ73=0," ",(HU73*HT73))</f>
        <v xml:space="preserve"> </v>
      </c>
      <c r="HX73" s="217" t="str">
        <f>IF(HZ73=0," ",VLOOKUP(HZ73,PROTOKOL!$A:$F,6,FALSE))</f>
        <v xml:space="preserve"> </v>
      </c>
      <c r="HY73" s="43"/>
      <c r="HZ73" s="43"/>
      <c r="IA73" s="43"/>
      <c r="IB73" s="91" t="str">
        <f>IF(HZ73=0," ",(VLOOKUP(HZ73,PROTOKOL!$A$1:$E$29,2,FALSE))*IA73)</f>
        <v xml:space="preserve"> </v>
      </c>
      <c r="IC73" s="175" t="str">
        <f t="shared" si="230"/>
        <v xml:space="preserve"> </v>
      </c>
      <c r="ID73" s="176" t="str">
        <f>IF(HZ73=0," ",VLOOKUP(HZ73,PROTOKOL!$A:$E,5,FALSE))</f>
        <v xml:space="preserve"> </v>
      </c>
      <c r="IE73" s="212" t="str">
        <f t="shared" si="208"/>
        <v xml:space="preserve"> </v>
      </c>
      <c r="IF73" s="176">
        <f t="shared" ref="IF73:IF101" si="301">IA73*2</f>
        <v>0</v>
      </c>
      <c r="IG73" s="177" t="str">
        <f t="shared" ref="IG73:IG100" si="302">IF(IF73=0," ",IE73/IA73*IF73)</f>
        <v xml:space="preserve"> </v>
      </c>
      <c r="II73" s="173">
        <v>17</v>
      </c>
      <c r="IJ73" s="230"/>
      <c r="IK73" s="174" t="str">
        <f>IF(IM73=0," ",VLOOKUP(IM73,PROTOKOL!$A:$F,6,FALSE))</f>
        <v xml:space="preserve"> </v>
      </c>
      <c r="IL73" s="43"/>
      <c r="IM73" s="43"/>
      <c r="IN73" s="43"/>
      <c r="IO73" s="42" t="str">
        <f>IF(IM73=0," ",(VLOOKUP(IM73,PROTOKOL!$A$1:$E$29,2,FALSE))*IN73)</f>
        <v xml:space="preserve"> </v>
      </c>
      <c r="IP73" s="175" t="str">
        <f t="shared" si="231"/>
        <v xml:space="preserve"> </v>
      </c>
      <c r="IQ73" s="212" t="str">
        <f>IF(IM73=0," ",VLOOKUP(IM73,PROTOKOL!$A:$E,5,FALSE))</f>
        <v xml:space="preserve"> </v>
      </c>
      <c r="IR73" s="176"/>
      <c r="IS73" s="177" t="str">
        <f t="shared" ref="IS73:IS100" si="303">IF(IM73=0," ",(IQ73*IP73))</f>
        <v xml:space="preserve"> </v>
      </c>
      <c r="IT73" s="217" t="str">
        <f>IF(IV73=0," ",VLOOKUP(IV73,PROTOKOL!$A:$F,6,FALSE))</f>
        <v xml:space="preserve"> </v>
      </c>
      <c r="IU73" s="43"/>
      <c r="IV73" s="43"/>
      <c r="IW73" s="43"/>
      <c r="IX73" s="91" t="str">
        <f>IF(IV73=0," ",(VLOOKUP(IV73,PROTOKOL!$A$1:$E$29,2,FALSE))*IW73)</f>
        <v xml:space="preserve"> </v>
      </c>
      <c r="IY73" s="175" t="str">
        <f t="shared" si="232"/>
        <v xml:space="preserve"> </v>
      </c>
      <c r="IZ73" s="176" t="str">
        <f>IF(IV73=0," ",VLOOKUP(IV73,PROTOKOL!$A:$E,5,FALSE))</f>
        <v xml:space="preserve"> </v>
      </c>
      <c r="JA73" s="212" t="str">
        <f t="shared" si="188"/>
        <v xml:space="preserve"> </v>
      </c>
      <c r="JB73" s="176">
        <f t="shared" ref="JB73:JB101" si="304">IW73*2</f>
        <v>0</v>
      </c>
      <c r="JC73" s="177" t="str">
        <f t="shared" ref="JC73:JC100" si="305">IF(JB73=0," ",JA73/IW73*JB73)</f>
        <v xml:space="preserve"> </v>
      </c>
      <c r="JE73" s="173">
        <v>17</v>
      </c>
      <c r="JF73" s="230"/>
      <c r="JG73" s="174" t="str">
        <f>IF(JI73=0," ",VLOOKUP(JI73,PROTOKOL!$A:$F,6,FALSE))</f>
        <v xml:space="preserve"> </v>
      </c>
      <c r="JH73" s="43"/>
      <c r="JI73" s="43"/>
      <c r="JJ73" s="43"/>
      <c r="JK73" s="42" t="str">
        <f>IF(JI73=0," ",(VLOOKUP(JI73,PROTOKOL!$A$1:$E$29,2,FALSE))*JJ73)</f>
        <v xml:space="preserve"> </v>
      </c>
      <c r="JL73" s="175" t="str">
        <f t="shared" si="233"/>
        <v xml:space="preserve"> </v>
      </c>
      <c r="JM73" s="212" t="str">
        <f>IF(JI73=0," ",VLOOKUP(JI73,PROTOKOL!$A:$E,5,FALSE))</f>
        <v xml:space="preserve"> </v>
      </c>
      <c r="JN73" s="176"/>
      <c r="JO73" s="177" t="str">
        <f t="shared" ref="JO73:JO100" si="306">IF(JI73=0," ",(JM73*JL73))</f>
        <v xml:space="preserve"> </v>
      </c>
      <c r="JP73" s="217" t="str">
        <f>IF(JR73=0," ",VLOOKUP(JR73,PROTOKOL!$A:$F,6,FALSE))</f>
        <v xml:space="preserve"> </v>
      </c>
      <c r="JQ73" s="43"/>
      <c r="JR73" s="43"/>
      <c r="JS73" s="43"/>
      <c r="JT73" s="91" t="str">
        <f>IF(JR73=0," ",(VLOOKUP(JR73,PROTOKOL!$A$1:$E$29,2,FALSE))*JS73)</f>
        <v xml:space="preserve"> </v>
      </c>
      <c r="JU73" s="175" t="str">
        <f t="shared" si="234"/>
        <v xml:space="preserve"> </v>
      </c>
      <c r="JV73" s="176" t="str">
        <f>IF(JR73=0," ",VLOOKUP(JR73,PROTOKOL!$A:$E,5,FALSE))</f>
        <v xml:space="preserve"> </v>
      </c>
      <c r="JW73" s="212" t="str">
        <f t="shared" si="189"/>
        <v xml:space="preserve"> </v>
      </c>
      <c r="JX73" s="176">
        <f t="shared" ref="JX73:JX101" si="307">JS73*2</f>
        <v>0</v>
      </c>
      <c r="JY73" s="177" t="str">
        <f t="shared" ref="JY73:JY100" si="308">IF(JX73=0," ",JW73/JS73*JX73)</f>
        <v xml:space="preserve"> </v>
      </c>
      <c r="KA73" s="173">
        <v>17</v>
      </c>
      <c r="KB73" s="230"/>
      <c r="KC73" s="174" t="str">
        <f>IF(KE73=0," ",VLOOKUP(KE73,PROTOKOL!$A:$F,6,FALSE))</f>
        <v xml:space="preserve"> </v>
      </c>
      <c r="KD73" s="43"/>
      <c r="KE73" s="43"/>
      <c r="KF73" s="43"/>
      <c r="KG73" s="42" t="str">
        <f>IF(KE73=0," ",(VLOOKUP(KE73,PROTOKOL!$A$1:$E$29,2,FALSE))*KF73)</f>
        <v xml:space="preserve"> </v>
      </c>
      <c r="KH73" s="175" t="str">
        <f t="shared" si="235"/>
        <v xml:space="preserve"> </v>
      </c>
      <c r="KI73" s="212" t="str">
        <f>IF(KE73=0," ",VLOOKUP(KE73,PROTOKOL!$A:$E,5,FALSE))</f>
        <v xml:space="preserve"> </v>
      </c>
      <c r="KJ73" s="176"/>
      <c r="KK73" s="177" t="str">
        <f t="shared" ref="KK73:KK100" si="309">IF(KE73=0," ",(KI73*KH73))</f>
        <v xml:space="preserve"> </v>
      </c>
      <c r="KL73" s="217" t="str">
        <f>IF(KN73=0," ",VLOOKUP(KN73,PROTOKOL!$A:$F,6,FALSE))</f>
        <v xml:space="preserve"> </v>
      </c>
      <c r="KM73" s="43"/>
      <c r="KN73" s="43"/>
      <c r="KO73" s="43"/>
      <c r="KP73" s="91" t="str">
        <f>IF(KN73=0," ",(VLOOKUP(KN73,PROTOKOL!$A$1:$E$29,2,FALSE))*KO73)</f>
        <v xml:space="preserve"> </v>
      </c>
      <c r="KQ73" s="175" t="str">
        <f t="shared" si="236"/>
        <v xml:space="preserve"> </v>
      </c>
      <c r="KR73" s="176" t="str">
        <f>IF(KN73=0," ",VLOOKUP(KN73,PROTOKOL!$A:$E,5,FALSE))</f>
        <v xml:space="preserve"> </v>
      </c>
      <c r="KS73" s="212" t="str">
        <f t="shared" si="190"/>
        <v xml:space="preserve"> </v>
      </c>
      <c r="KT73" s="176">
        <f t="shared" ref="KT73:KT101" si="310">KO73*2</f>
        <v>0</v>
      </c>
      <c r="KU73" s="177" t="str">
        <f t="shared" ref="KU73:KU100" si="311">IF(KT73=0," ",KS73/KO73*KT73)</f>
        <v xml:space="preserve"> </v>
      </c>
      <c r="KW73" s="173">
        <v>17</v>
      </c>
      <c r="KX73" s="230"/>
      <c r="KY73" s="174" t="str">
        <f>IF(LA73=0," ",VLOOKUP(LA73,PROTOKOL!$A:$F,6,FALSE))</f>
        <v xml:space="preserve"> </v>
      </c>
      <c r="KZ73" s="43"/>
      <c r="LA73" s="43"/>
      <c r="LB73" s="43"/>
      <c r="LC73" s="42" t="str">
        <f>IF(LA73=0," ",(VLOOKUP(LA73,PROTOKOL!$A$1:$E$29,2,FALSE))*LB73)</f>
        <v xml:space="preserve"> </v>
      </c>
      <c r="LD73" s="175" t="str">
        <f t="shared" si="237"/>
        <v xml:space="preserve"> </v>
      </c>
      <c r="LE73" s="212" t="str">
        <f>IF(LA73=0," ",VLOOKUP(LA73,PROTOKOL!$A:$E,5,FALSE))</f>
        <v xml:space="preserve"> </v>
      </c>
      <c r="LF73" s="176"/>
      <c r="LG73" s="177" t="str">
        <f t="shared" ref="LG73:LG100" si="312">IF(LA73=0," ",(LE73*LD73))</f>
        <v xml:space="preserve"> </v>
      </c>
      <c r="LH73" s="217" t="str">
        <f>IF(LJ73=0," ",VLOOKUP(LJ73,PROTOKOL!$A:$F,6,FALSE))</f>
        <v xml:space="preserve"> </v>
      </c>
      <c r="LI73" s="43"/>
      <c r="LJ73" s="43"/>
      <c r="LK73" s="43"/>
      <c r="LL73" s="91" t="str">
        <f>IF(LJ73=0," ",(VLOOKUP(LJ73,PROTOKOL!$A$1:$E$29,2,FALSE))*LK73)</f>
        <v xml:space="preserve"> </v>
      </c>
      <c r="LM73" s="175" t="str">
        <f t="shared" si="238"/>
        <v xml:space="preserve"> </v>
      </c>
      <c r="LN73" s="176" t="str">
        <f>IF(LJ73=0," ",VLOOKUP(LJ73,PROTOKOL!$A:$E,5,FALSE))</f>
        <v xml:space="preserve"> </v>
      </c>
      <c r="LO73" s="212" t="str">
        <f t="shared" si="191"/>
        <v xml:space="preserve"> </v>
      </c>
      <c r="LP73" s="176">
        <f t="shared" ref="LP73:LP101" si="313">LK73*2</f>
        <v>0</v>
      </c>
      <c r="LQ73" s="177" t="str">
        <f t="shared" ref="LQ73:LQ100" si="314">IF(LP73=0," ",LO73/LK73*LP73)</f>
        <v xml:space="preserve"> </v>
      </c>
      <c r="LS73" s="173">
        <v>17</v>
      </c>
      <c r="LT73" s="230"/>
      <c r="LU73" s="174" t="str">
        <f>IF(LW73=0," ",VLOOKUP(LW73,PROTOKOL!$A:$F,6,FALSE))</f>
        <v xml:space="preserve"> </v>
      </c>
      <c r="LV73" s="43"/>
      <c r="LW73" s="43"/>
      <c r="LX73" s="43"/>
      <c r="LY73" s="42" t="str">
        <f>IF(LW73=0," ",(VLOOKUP(LW73,PROTOKOL!$A$1:$E$29,2,FALSE))*LX73)</f>
        <v xml:space="preserve"> </v>
      </c>
      <c r="LZ73" s="175" t="str">
        <f t="shared" si="239"/>
        <v xml:space="preserve"> </v>
      </c>
      <c r="MA73" s="212" t="str">
        <f>IF(LW73=0," ",VLOOKUP(LW73,PROTOKOL!$A:$E,5,FALSE))</f>
        <v xml:space="preserve"> </v>
      </c>
      <c r="MB73" s="176"/>
      <c r="MC73" s="177" t="str">
        <f t="shared" ref="MC73:MC100" si="315">IF(LW73=0," ",(MA73*LZ73))</f>
        <v xml:space="preserve"> </v>
      </c>
      <c r="MD73" s="217" t="str">
        <f>IF(MF73=0," ",VLOOKUP(MF73,PROTOKOL!$A:$F,6,FALSE))</f>
        <v xml:space="preserve"> </v>
      </c>
      <c r="ME73" s="43"/>
      <c r="MF73" s="43"/>
      <c r="MG73" s="43"/>
      <c r="MH73" s="91" t="str">
        <f>IF(MF73=0," ",(VLOOKUP(MF73,PROTOKOL!$A$1:$E$29,2,FALSE))*MG73)</f>
        <v xml:space="preserve"> </v>
      </c>
      <c r="MI73" s="175" t="str">
        <f t="shared" si="240"/>
        <v xml:space="preserve"> </v>
      </c>
      <c r="MJ73" s="176" t="str">
        <f>IF(MF73=0," ",VLOOKUP(MF73,PROTOKOL!$A:$E,5,FALSE))</f>
        <v xml:space="preserve"> </v>
      </c>
      <c r="MK73" s="212" t="str">
        <f t="shared" si="192"/>
        <v xml:space="preserve"> </v>
      </c>
      <c r="ML73" s="176">
        <f t="shared" ref="ML73:ML101" si="316">MG73*2</f>
        <v>0</v>
      </c>
      <c r="MM73" s="177" t="str">
        <f t="shared" ref="MM73:MM100" si="317">IF(ML73=0," ",MK73/MG73*ML73)</f>
        <v xml:space="preserve"> </v>
      </c>
      <c r="MO73" s="173">
        <v>17</v>
      </c>
      <c r="MP73" s="230"/>
      <c r="MQ73" s="174" t="str">
        <f>IF(MS73=0," ",VLOOKUP(MS73,PROTOKOL!$A:$F,6,FALSE))</f>
        <v xml:space="preserve"> </v>
      </c>
      <c r="MR73" s="43"/>
      <c r="MS73" s="43"/>
      <c r="MT73" s="43"/>
      <c r="MU73" s="42" t="str">
        <f>IF(MS73=0," ",(VLOOKUP(MS73,PROTOKOL!$A$1:$E$29,2,FALSE))*MT73)</f>
        <v xml:space="preserve"> </v>
      </c>
      <c r="MV73" s="175" t="str">
        <f t="shared" si="241"/>
        <v xml:space="preserve"> </v>
      </c>
      <c r="MW73" s="212" t="str">
        <f>IF(MS73=0," ",VLOOKUP(MS73,PROTOKOL!$A:$E,5,FALSE))</f>
        <v xml:space="preserve"> </v>
      </c>
      <c r="MX73" s="176"/>
      <c r="MY73" s="177" t="str">
        <f t="shared" ref="MY73:MY100" si="318">IF(MS73=0," ",(MW73*MV73))</f>
        <v xml:space="preserve"> </v>
      </c>
      <c r="MZ73" s="217" t="str">
        <f>IF(NB73=0," ",VLOOKUP(NB73,PROTOKOL!$A:$F,6,FALSE))</f>
        <v xml:space="preserve"> </v>
      </c>
      <c r="NA73" s="43"/>
      <c r="NB73" s="43"/>
      <c r="NC73" s="43"/>
      <c r="ND73" s="91" t="str">
        <f>IF(NB73=0," ",(VLOOKUP(NB73,PROTOKOL!$A$1:$E$29,2,FALSE))*NC73)</f>
        <v xml:space="preserve"> </v>
      </c>
      <c r="NE73" s="175" t="str">
        <f t="shared" si="242"/>
        <v xml:space="preserve"> </v>
      </c>
      <c r="NF73" s="176" t="str">
        <f>IF(NB73=0," ",VLOOKUP(NB73,PROTOKOL!$A:$E,5,FALSE))</f>
        <v xml:space="preserve"> </v>
      </c>
      <c r="NG73" s="212" t="str">
        <f t="shared" si="193"/>
        <v xml:space="preserve"> </v>
      </c>
      <c r="NH73" s="176">
        <f t="shared" ref="NH73:NH101" si="319">NC73*2</f>
        <v>0</v>
      </c>
      <c r="NI73" s="177" t="str">
        <f t="shared" ref="NI73:NI100" si="320">IF(NH73=0," ",NG73/NC73*NH73)</f>
        <v xml:space="preserve"> </v>
      </c>
      <c r="NK73" s="173">
        <v>17</v>
      </c>
      <c r="NL73" s="230"/>
      <c r="NM73" s="174" t="str">
        <f>IF(NO73=0," ",VLOOKUP(NO73,PROTOKOL!$A:$F,6,FALSE))</f>
        <v xml:space="preserve"> </v>
      </c>
      <c r="NN73" s="43"/>
      <c r="NO73" s="43"/>
      <c r="NP73" s="43"/>
      <c r="NQ73" s="42" t="str">
        <f>IF(NO73=0," ",(VLOOKUP(NO73,PROTOKOL!$A$1:$E$29,2,FALSE))*NP73)</f>
        <v xml:space="preserve"> </v>
      </c>
      <c r="NR73" s="175" t="str">
        <f t="shared" si="243"/>
        <v xml:space="preserve"> </v>
      </c>
      <c r="NS73" s="212" t="str">
        <f>IF(NO73=0," ",VLOOKUP(NO73,PROTOKOL!$A:$E,5,FALSE))</f>
        <v xml:space="preserve"> </v>
      </c>
      <c r="NT73" s="176"/>
      <c r="NU73" s="177" t="str">
        <f t="shared" ref="NU73:NU100" si="321">IF(NO73=0," ",(NS73*NR73))</f>
        <v xml:space="preserve"> </v>
      </c>
      <c r="NV73" s="217" t="str">
        <f>IF(NX73=0," ",VLOOKUP(NX73,PROTOKOL!$A:$F,6,FALSE))</f>
        <v xml:space="preserve"> </v>
      </c>
      <c r="NW73" s="43"/>
      <c r="NX73" s="43"/>
      <c r="NY73" s="43"/>
      <c r="NZ73" s="91" t="str">
        <f>IF(NX73=0," ",(VLOOKUP(NX73,PROTOKOL!$A$1:$E$29,2,FALSE))*NY73)</f>
        <v xml:space="preserve"> </v>
      </c>
      <c r="OA73" s="175" t="str">
        <f t="shared" si="244"/>
        <v xml:space="preserve"> </v>
      </c>
      <c r="OB73" s="176" t="str">
        <f>IF(NX73=0," ",VLOOKUP(NX73,PROTOKOL!$A:$E,5,FALSE))</f>
        <v xml:space="preserve"> </v>
      </c>
      <c r="OC73" s="212" t="str">
        <f t="shared" si="194"/>
        <v xml:space="preserve"> </v>
      </c>
      <c r="OD73" s="176">
        <f t="shared" ref="OD73:OD101" si="322">NY73*2</f>
        <v>0</v>
      </c>
      <c r="OE73" s="177" t="str">
        <f t="shared" ref="OE73:OE100" si="323">IF(OD73=0," ",OC73/NY73*OD73)</f>
        <v xml:space="preserve"> </v>
      </c>
      <c r="OG73" s="173">
        <v>17</v>
      </c>
      <c r="OH73" s="230"/>
      <c r="OI73" s="174" t="str">
        <f>IF(OK73=0," ",VLOOKUP(OK73,PROTOKOL!$A:$F,6,FALSE))</f>
        <v xml:space="preserve"> </v>
      </c>
      <c r="OJ73" s="43"/>
      <c r="OK73" s="43"/>
      <c r="OL73" s="43"/>
      <c r="OM73" s="42" t="str">
        <f>IF(OK73=0," ",(VLOOKUP(OK73,PROTOKOL!$A$1:$E$29,2,FALSE))*OL73)</f>
        <v xml:space="preserve"> </v>
      </c>
      <c r="ON73" s="175" t="str">
        <f t="shared" si="245"/>
        <v xml:space="preserve"> </v>
      </c>
      <c r="OO73" s="212" t="str">
        <f>IF(OK73=0," ",VLOOKUP(OK73,PROTOKOL!$A:$E,5,FALSE))</f>
        <v xml:space="preserve"> </v>
      </c>
      <c r="OP73" s="176"/>
      <c r="OQ73" s="177" t="str">
        <f t="shared" ref="OQ73:OQ100" si="324">IF(OK73=0," ",(OO73*ON73))</f>
        <v xml:space="preserve"> </v>
      </c>
      <c r="OR73" s="217" t="str">
        <f>IF(OT73=0," ",VLOOKUP(OT73,PROTOKOL!$A:$F,6,FALSE))</f>
        <v xml:space="preserve"> </v>
      </c>
      <c r="OS73" s="43"/>
      <c r="OT73" s="43"/>
      <c r="OU73" s="43"/>
      <c r="OV73" s="91" t="str">
        <f>IF(OT73=0," ",(VLOOKUP(OT73,PROTOKOL!$A$1:$E$29,2,FALSE))*OU73)</f>
        <v xml:space="preserve"> </v>
      </c>
      <c r="OW73" s="175" t="str">
        <f t="shared" si="246"/>
        <v xml:space="preserve"> </v>
      </c>
      <c r="OX73" s="176" t="str">
        <f>IF(OT73=0," ",VLOOKUP(OT73,PROTOKOL!$A:$E,5,FALSE))</f>
        <v xml:space="preserve"> </v>
      </c>
      <c r="OY73" s="212" t="str">
        <f t="shared" si="195"/>
        <v xml:space="preserve"> </v>
      </c>
      <c r="OZ73" s="176">
        <f t="shared" ref="OZ73:OZ101" si="325">OU73*2</f>
        <v>0</v>
      </c>
      <c r="PA73" s="177" t="str">
        <f t="shared" ref="PA73:PA100" si="326">IF(OZ73=0," ",OY73/OU73*OZ73)</f>
        <v xml:space="preserve"> </v>
      </c>
      <c r="PC73" s="173">
        <v>17</v>
      </c>
      <c r="PD73" s="230"/>
      <c r="PE73" s="174" t="str">
        <f>IF(PG73=0," ",VLOOKUP(PG73,PROTOKOL!$A:$F,6,FALSE))</f>
        <v xml:space="preserve"> </v>
      </c>
      <c r="PF73" s="43"/>
      <c r="PG73" s="43"/>
      <c r="PH73" s="43"/>
      <c r="PI73" s="42" t="str">
        <f>IF(PG73=0," ",(VLOOKUP(PG73,PROTOKOL!$A$1:$E$29,2,FALSE))*PH73)</f>
        <v xml:space="preserve"> </v>
      </c>
      <c r="PJ73" s="175" t="str">
        <f t="shared" si="247"/>
        <v xml:space="preserve"> </v>
      </c>
      <c r="PK73" s="212" t="str">
        <f>IF(PG73=0," ",VLOOKUP(PG73,PROTOKOL!$A:$E,5,FALSE))</f>
        <v xml:space="preserve"> </v>
      </c>
      <c r="PL73" s="176"/>
      <c r="PM73" s="177" t="str">
        <f t="shared" ref="PM73:PM100" si="327">IF(PG73=0," ",(PK73*PJ73))</f>
        <v xml:space="preserve"> </v>
      </c>
      <c r="PN73" s="217" t="str">
        <f>IF(PP73=0," ",VLOOKUP(PP73,PROTOKOL!$A:$F,6,FALSE))</f>
        <v xml:space="preserve"> </v>
      </c>
      <c r="PO73" s="43"/>
      <c r="PP73" s="43"/>
      <c r="PQ73" s="43"/>
      <c r="PR73" s="91" t="str">
        <f>IF(PP73=0," ",(VLOOKUP(PP73,PROTOKOL!$A$1:$E$29,2,FALSE))*PQ73)</f>
        <v xml:space="preserve"> </v>
      </c>
      <c r="PS73" s="175" t="str">
        <f t="shared" si="248"/>
        <v xml:space="preserve"> </v>
      </c>
      <c r="PT73" s="176" t="str">
        <f>IF(PP73=0," ",VLOOKUP(PP73,PROTOKOL!$A:$E,5,FALSE))</f>
        <v xml:space="preserve"> </v>
      </c>
      <c r="PU73" s="212" t="str">
        <f t="shared" si="196"/>
        <v xml:space="preserve"> </v>
      </c>
      <c r="PV73" s="176">
        <f t="shared" ref="PV73:PV101" si="328">PQ73*2</f>
        <v>0</v>
      </c>
      <c r="PW73" s="177" t="str">
        <f t="shared" ref="PW73:PW100" si="329">IF(PV73=0," ",PU73/PQ73*PV73)</f>
        <v xml:space="preserve"> </v>
      </c>
      <c r="PY73" s="173">
        <v>17</v>
      </c>
      <c r="PZ73" s="230"/>
      <c r="QA73" s="174" t="str">
        <f>IF(QC73=0," ",VLOOKUP(QC73,PROTOKOL!$A:$F,6,FALSE))</f>
        <v xml:space="preserve"> </v>
      </c>
      <c r="QB73" s="43"/>
      <c r="QC73" s="43"/>
      <c r="QD73" s="43"/>
      <c r="QE73" s="42" t="str">
        <f>IF(QC73=0," ",(VLOOKUP(QC73,PROTOKOL!$A$1:$E$29,2,FALSE))*QD73)</f>
        <v xml:space="preserve"> </v>
      </c>
      <c r="QF73" s="175" t="str">
        <f t="shared" si="249"/>
        <v xml:space="preserve"> </v>
      </c>
      <c r="QG73" s="212" t="str">
        <f>IF(QC73=0," ",VLOOKUP(QC73,PROTOKOL!$A:$E,5,FALSE))</f>
        <v xml:space="preserve"> </v>
      </c>
      <c r="QH73" s="176"/>
      <c r="QI73" s="177" t="str">
        <f t="shared" ref="QI73:QI100" si="330">IF(QC73=0," ",(QG73*QF73))</f>
        <v xml:space="preserve"> </v>
      </c>
      <c r="QJ73" s="217" t="str">
        <f>IF(QL73=0," ",VLOOKUP(QL73,PROTOKOL!$A:$F,6,FALSE))</f>
        <v xml:space="preserve"> </v>
      </c>
      <c r="QK73" s="43"/>
      <c r="QL73" s="43"/>
      <c r="QM73" s="43"/>
      <c r="QN73" s="91" t="str">
        <f>IF(QL73=0," ",(VLOOKUP(QL73,PROTOKOL!$A$1:$E$29,2,FALSE))*QM73)</f>
        <v xml:space="preserve"> </v>
      </c>
      <c r="QO73" s="175" t="str">
        <f t="shared" si="250"/>
        <v xml:space="preserve"> </v>
      </c>
      <c r="QP73" s="176" t="str">
        <f>IF(QL73=0," ",VLOOKUP(QL73,PROTOKOL!$A:$E,5,FALSE))</f>
        <v xml:space="preserve"> </v>
      </c>
      <c r="QQ73" s="212" t="str">
        <f t="shared" si="197"/>
        <v xml:space="preserve"> </v>
      </c>
      <c r="QR73" s="176">
        <f t="shared" ref="QR73:QR101" si="331">QM73*2</f>
        <v>0</v>
      </c>
      <c r="QS73" s="177" t="str">
        <f t="shared" ref="QS73:QS100" si="332">IF(QR73=0," ",QQ73/QM73*QR73)</f>
        <v xml:space="preserve"> </v>
      </c>
      <c r="QU73" s="173">
        <v>17</v>
      </c>
      <c r="QV73" s="230"/>
      <c r="QW73" s="174" t="str">
        <f>IF(QY73=0," ",VLOOKUP(QY73,PROTOKOL!$A:$F,6,FALSE))</f>
        <v xml:space="preserve"> </v>
      </c>
      <c r="QX73" s="43"/>
      <c r="QY73" s="43"/>
      <c r="QZ73" s="43"/>
      <c r="RA73" s="42" t="str">
        <f>IF(QY73=0," ",(VLOOKUP(QY73,PROTOKOL!$A$1:$E$29,2,FALSE))*QZ73)</f>
        <v xml:space="preserve"> </v>
      </c>
      <c r="RB73" s="175" t="str">
        <f t="shared" si="251"/>
        <v xml:space="preserve"> </v>
      </c>
      <c r="RC73" s="212" t="str">
        <f>IF(QY73=0," ",VLOOKUP(QY73,PROTOKOL!$A:$E,5,FALSE))</f>
        <v xml:space="preserve"> </v>
      </c>
      <c r="RD73" s="176"/>
      <c r="RE73" s="177" t="str">
        <f t="shared" ref="RE73:RE100" si="333">IF(QY73=0," ",(RC73*RB73))</f>
        <v xml:space="preserve"> </v>
      </c>
      <c r="RF73" s="217" t="str">
        <f>IF(RH73=0," ",VLOOKUP(RH73,PROTOKOL!$A:$F,6,FALSE))</f>
        <v xml:space="preserve"> </v>
      </c>
      <c r="RG73" s="43"/>
      <c r="RH73" s="43"/>
      <c r="RI73" s="43"/>
      <c r="RJ73" s="91" t="str">
        <f>IF(RH73=0," ",(VLOOKUP(RH73,PROTOKOL!$A$1:$E$29,2,FALSE))*RI73)</f>
        <v xml:space="preserve"> </v>
      </c>
      <c r="RK73" s="175" t="str">
        <f t="shared" si="252"/>
        <v xml:space="preserve"> </v>
      </c>
      <c r="RL73" s="176" t="str">
        <f>IF(RH73=0," ",VLOOKUP(RH73,PROTOKOL!$A:$E,5,FALSE))</f>
        <v xml:space="preserve"> </v>
      </c>
      <c r="RM73" s="212" t="str">
        <f t="shared" si="198"/>
        <v xml:space="preserve"> </v>
      </c>
      <c r="RN73" s="176">
        <f t="shared" ref="RN73:RN101" si="334">RI73*2</f>
        <v>0</v>
      </c>
      <c r="RO73" s="177" t="str">
        <f t="shared" ref="RO73:RO100" si="335">IF(RN73=0," ",RM73/RI73*RN73)</f>
        <v xml:space="preserve"> </v>
      </c>
      <c r="RQ73" s="173">
        <v>17</v>
      </c>
      <c r="RR73" s="230"/>
      <c r="RS73" s="174" t="str">
        <f>IF(RU73=0," ",VLOOKUP(RU73,PROTOKOL!$A:$F,6,FALSE))</f>
        <v xml:space="preserve"> </v>
      </c>
      <c r="RT73" s="43"/>
      <c r="RU73" s="43"/>
      <c r="RV73" s="43"/>
      <c r="RW73" s="42" t="str">
        <f>IF(RU73=0," ",(VLOOKUP(RU73,PROTOKOL!$A$1:$E$29,2,FALSE))*RV73)</f>
        <v xml:space="preserve"> </v>
      </c>
      <c r="RX73" s="175" t="str">
        <f t="shared" si="253"/>
        <v xml:space="preserve"> </v>
      </c>
      <c r="RY73" s="212" t="str">
        <f>IF(RU73=0," ",VLOOKUP(RU73,PROTOKOL!$A:$E,5,FALSE))</f>
        <v xml:space="preserve"> </v>
      </c>
      <c r="RZ73" s="176"/>
      <c r="SA73" s="177" t="str">
        <f t="shared" ref="SA73:SA100" si="336">IF(RU73=0," ",(RY73*RX73))</f>
        <v xml:space="preserve"> </v>
      </c>
      <c r="SB73" s="217" t="str">
        <f>IF(SD73=0," ",VLOOKUP(SD73,PROTOKOL!$A:$F,6,FALSE))</f>
        <v xml:space="preserve"> </v>
      </c>
      <c r="SC73" s="43"/>
      <c r="SD73" s="43"/>
      <c r="SE73" s="43"/>
      <c r="SF73" s="91" t="str">
        <f>IF(SD73=0," ",(VLOOKUP(SD73,PROTOKOL!$A$1:$E$29,2,FALSE))*SE73)</f>
        <v xml:space="preserve"> </v>
      </c>
      <c r="SG73" s="175" t="str">
        <f t="shared" si="254"/>
        <v xml:space="preserve"> </v>
      </c>
      <c r="SH73" s="176" t="str">
        <f>IF(SD73=0," ",VLOOKUP(SD73,PROTOKOL!$A:$E,5,FALSE))</f>
        <v xml:space="preserve"> </v>
      </c>
      <c r="SI73" s="212" t="str">
        <f t="shared" si="199"/>
        <v xml:space="preserve"> </v>
      </c>
      <c r="SJ73" s="176">
        <f t="shared" ref="SJ73:SJ101" si="337">SE73*2</f>
        <v>0</v>
      </c>
      <c r="SK73" s="177" t="str">
        <f t="shared" ref="SK73:SK100" si="338">IF(SJ73=0," ",SI73/SE73*SJ73)</f>
        <v xml:space="preserve"> </v>
      </c>
      <c r="SM73" s="173">
        <v>17</v>
      </c>
      <c r="SN73" s="230"/>
      <c r="SO73" s="174" t="str">
        <f>IF(SQ73=0," ",VLOOKUP(SQ73,PROTOKOL!$A:$F,6,FALSE))</f>
        <v xml:space="preserve"> </v>
      </c>
      <c r="SP73" s="43"/>
      <c r="SQ73" s="43"/>
      <c r="SR73" s="43"/>
      <c r="SS73" s="42" t="str">
        <f>IF(SQ73=0," ",(VLOOKUP(SQ73,PROTOKOL!$A$1:$E$29,2,FALSE))*SR73)</f>
        <v xml:space="preserve"> </v>
      </c>
      <c r="ST73" s="175" t="str">
        <f t="shared" si="255"/>
        <v xml:space="preserve"> </v>
      </c>
      <c r="SU73" s="212" t="str">
        <f>IF(SQ73=0," ",VLOOKUP(SQ73,PROTOKOL!$A:$E,5,FALSE))</f>
        <v xml:space="preserve"> </v>
      </c>
      <c r="SV73" s="176"/>
      <c r="SW73" s="177" t="str">
        <f t="shared" ref="SW73:SW100" si="339">IF(SQ73=0," ",(SU73*ST73))</f>
        <v xml:space="preserve"> </v>
      </c>
      <c r="SX73" s="217" t="str">
        <f>IF(SZ73=0," ",VLOOKUP(SZ73,PROTOKOL!$A:$F,6,FALSE))</f>
        <v xml:space="preserve"> </v>
      </c>
      <c r="SY73" s="43"/>
      <c r="SZ73" s="43"/>
      <c r="TA73" s="43"/>
      <c r="TB73" s="91" t="str">
        <f>IF(SZ73=0," ",(VLOOKUP(SZ73,PROTOKOL!$A$1:$E$29,2,FALSE))*TA73)</f>
        <v xml:space="preserve"> </v>
      </c>
      <c r="TC73" s="175" t="str">
        <f t="shared" si="256"/>
        <v xml:space="preserve"> </v>
      </c>
      <c r="TD73" s="176" t="str">
        <f>IF(SZ73=0," ",VLOOKUP(SZ73,PROTOKOL!$A:$E,5,FALSE))</f>
        <v xml:space="preserve"> </v>
      </c>
      <c r="TE73" s="212" t="str">
        <f t="shared" si="200"/>
        <v xml:space="preserve"> </v>
      </c>
      <c r="TF73" s="176">
        <f t="shared" ref="TF73:TF101" si="340">TA73*2</f>
        <v>0</v>
      </c>
      <c r="TG73" s="177" t="str">
        <f t="shared" ref="TG73:TG100" si="341">IF(TF73=0," ",TE73/TA73*TF73)</f>
        <v xml:space="preserve"> </v>
      </c>
      <c r="TI73" s="173">
        <v>17</v>
      </c>
      <c r="TJ73" s="230"/>
      <c r="TK73" s="174" t="str">
        <f>IF(TM73=0," ",VLOOKUP(TM73,PROTOKOL!$A:$F,6,FALSE))</f>
        <v xml:space="preserve"> </v>
      </c>
      <c r="TL73" s="43"/>
      <c r="TM73" s="43"/>
      <c r="TN73" s="43"/>
      <c r="TO73" s="42" t="str">
        <f>IF(TM73=0," ",(VLOOKUP(TM73,PROTOKOL!$A$1:$E$29,2,FALSE))*TN73)</f>
        <v xml:space="preserve"> </v>
      </c>
      <c r="TP73" s="175" t="str">
        <f t="shared" si="257"/>
        <v xml:space="preserve"> </v>
      </c>
      <c r="TQ73" s="212" t="str">
        <f>IF(TM73=0," ",VLOOKUP(TM73,PROTOKOL!$A:$E,5,FALSE))</f>
        <v xml:space="preserve"> </v>
      </c>
      <c r="TR73" s="176"/>
      <c r="TS73" s="177" t="str">
        <f t="shared" ref="TS73:TS100" si="342">IF(TM73=0," ",(TQ73*TP73))</f>
        <v xml:space="preserve"> </v>
      </c>
      <c r="TT73" s="217" t="str">
        <f>IF(TV73=0," ",VLOOKUP(TV73,PROTOKOL!$A:$F,6,FALSE))</f>
        <v xml:space="preserve"> </v>
      </c>
      <c r="TU73" s="43"/>
      <c r="TV73" s="43"/>
      <c r="TW73" s="43"/>
      <c r="TX73" s="91" t="str">
        <f>IF(TV73=0," ",(VLOOKUP(TV73,PROTOKOL!$A$1:$E$29,2,FALSE))*TW73)</f>
        <v xml:space="preserve"> </v>
      </c>
      <c r="TY73" s="175" t="str">
        <f t="shared" si="258"/>
        <v xml:space="preserve"> </v>
      </c>
      <c r="TZ73" s="176" t="str">
        <f>IF(TV73=0," ",VLOOKUP(TV73,PROTOKOL!$A:$E,5,FALSE))</f>
        <v xml:space="preserve"> </v>
      </c>
      <c r="UA73" s="212" t="str">
        <f t="shared" si="201"/>
        <v xml:space="preserve"> </v>
      </c>
      <c r="UB73" s="176">
        <f t="shared" ref="UB73:UB101" si="343">TW73*2</f>
        <v>0</v>
      </c>
      <c r="UC73" s="177" t="str">
        <f t="shared" ref="UC73:UC100" si="344">IF(UB73=0," ",UA73/TW73*UB73)</f>
        <v xml:space="preserve"> </v>
      </c>
      <c r="UE73" s="173">
        <v>17</v>
      </c>
      <c r="UF73" s="230"/>
      <c r="UG73" s="174" t="str">
        <f>IF(UI73=0," ",VLOOKUP(UI73,PROTOKOL!$A:$F,6,FALSE))</f>
        <v xml:space="preserve"> </v>
      </c>
      <c r="UH73" s="43"/>
      <c r="UI73" s="43"/>
      <c r="UJ73" s="43"/>
      <c r="UK73" s="42" t="str">
        <f>IF(UI73=0," ",(VLOOKUP(UI73,PROTOKOL!$A$1:$E$29,2,FALSE))*UJ73)</f>
        <v xml:space="preserve"> </v>
      </c>
      <c r="UL73" s="175" t="str">
        <f t="shared" si="259"/>
        <v xml:space="preserve"> </v>
      </c>
      <c r="UM73" s="212" t="str">
        <f>IF(UI73=0," ",VLOOKUP(UI73,PROTOKOL!$A:$E,5,FALSE))</f>
        <v xml:space="preserve"> </v>
      </c>
      <c r="UN73" s="176"/>
      <c r="UO73" s="177" t="str">
        <f t="shared" ref="UO73:UO100" si="345">IF(UI73=0," ",(UM73*UL73))</f>
        <v xml:space="preserve"> </v>
      </c>
      <c r="UP73" s="217" t="str">
        <f>IF(UR73=0," ",VLOOKUP(UR73,PROTOKOL!$A:$F,6,FALSE))</f>
        <v xml:space="preserve"> </v>
      </c>
      <c r="UQ73" s="43"/>
      <c r="UR73" s="43"/>
      <c r="US73" s="43"/>
      <c r="UT73" s="91" t="str">
        <f>IF(UR73=0," ",(VLOOKUP(UR73,PROTOKOL!$A$1:$E$29,2,FALSE))*US73)</f>
        <v xml:space="preserve"> </v>
      </c>
      <c r="UU73" s="175" t="str">
        <f t="shared" si="260"/>
        <v xml:space="preserve"> </v>
      </c>
      <c r="UV73" s="176" t="str">
        <f>IF(UR73=0," ",VLOOKUP(UR73,PROTOKOL!$A:$E,5,FALSE))</f>
        <v xml:space="preserve"> </v>
      </c>
      <c r="UW73" s="212" t="str">
        <f t="shared" si="202"/>
        <v xml:space="preserve"> </v>
      </c>
      <c r="UX73" s="176">
        <f t="shared" ref="UX73:UX101" si="346">US73*2</f>
        <v>0</v>
      </c>
      <c r="UY73" s="177" t="str">
        <f t="shared" ref="UY73:UY100" si="347">IF(UX73=0," ",UW73/US73*UX73)</f>
        <v xml:space="preserve"> </v>
      </c>
      <c r="VA73" s="173">
        <v>17</v>
      </c>
      <c r="VB73" s="230"/>
      <c r="VC73" s="174" t="str">
        <f>IF(VE73=0," ",VLOOKUP(VE73,PROTOKOL!$A:$F,6,FALSE))</f>
        <v xml:space="preserve"> </v>
      </c>
      <c r="VD73" s="43"/>
      <c r="VE73" s="43"/>
      <c r="VF73" s="43"/>
      <c r="VG73" s="42" t="str">
        <f>IF(VE73=0," ",(VLOOKUP(VE73,PROTOKOL!$A$1:$E$29,2,FALSE))*VF73)</f>
        <v xml:space="preserve"> </v>
      </c>
      <c r="VH73" s="175" t="str">
        <f t="shared" si="261"/>
        <v xml:space="preserve"> </v>
      </c>
      <c r="VI73" s="212" t="str">
        <f>IF(VE73=0," ",VLOOKUP(VE73,PROTOKOL!$A:$E,5,FALSE))</f>
        <v xml:space="preserve"> </v>
      </c>
      <c r="VJ73" s="176"/>
      <c r="VK73" s="177" t="str">
        <f t="shared" ref="VK73:VK100" si="348">IF(VE73=0," ",(VI73*VH73))</f>
        <v xml:space="preserve"> </v>
      </c>
      <c r="VL73" s="217" t="str">
        <f>IF(VN73=0," ",VLOOKUP(VN73,PROTOKOL!$A:$F,6,FALSE))</f>
        <v xml:space="preserve"> </v>
      </c>
      <c r="VM73" s="43"/>
      <c r="VN73" s="43"/>
      <c r="VO73" s="43"/>
      <c r="VP73" s="91" t="str">
        <f>IF(VN73=0," ",(VLOOKUP(VN73,PROTOKOL!$A$1:$E$29,2,FALSE))*VO73)</f>
        <v xml:space="preserve"> </v>
      </c>
      <c r="VQ73" s="175" t="str">
        <f t="shared" si="262"/>
        <v xml:space="preserve"> </v>
      </c>
      <c r="VR73" s="176" t="str">
        <f>IF(VN73=0," ",VLOOKUP(VN73,PROTOKOL!$A:$E,5,FALSE))</f>
        <v xml:space="preserve"> </v>
      </c>
      <c r="VS73" s="212" t="str">
        <f t="shared" si="203"/>
        <v xml:space="preserve"> </v>
      </c>
      <c r="VT73" s="176">
        <f t="shared" ref="VT73:VT101" si="349">VO73*2</f>
        <v>0</v>
      </c>
      <c r="VU73" s="177" t="str">
        <f t="shared" ref="VU73:VU100" si="350">IF(VT73=0," ",VS73/VO73*VT73)</f>
        <v xml:space="preserve"> </v>
      </c>
      <c r="VW73" s="173">
        <v>17</v>
      </c>
      <c r="VX73" s="230"/>
      <c r="VY73" s="174" t="str">
        <f>IF(WA73=0," ",VLOOKUP(WA73,PROTOKOL!$A:$F,6,FALSE))</f>
        <v xml:space="preserve"> </v>
      </c>
      <c r="VZ73" s="43"/>
      <c r="WA73" s="43"/>
      <c r="WB73" s="43"/>
      <c r="WC73" s="42" t="str">
        <f>IF(WA73=0," ",(VLOOKUP(WA73,PROTOKOL!$A$1:$E$29,2,FALSE))*WB73)</f>
        <v xml:space="preserve"> </v>
      </c>
      <c r="WD73" s="175" t="str">
        <f t="shared" si="263"/>
        <v xml:space="preserve"> </v>
      </c>
      <c r="WE73" s="212" t="str">
        <f>IF(WA73=0," ",VLOOKUP(WA73,PROTOKOL!$A:$E,5,FALSE))</f>
        <v xml:space="preserve"> </v>
      </c>
      <c r="WF73" s="176"/>
      <c r="WG73" s="177" t="str">
        <f t="shared" ref="WG73:WG100" si="351">IF(WA73=0," ",(WE73*WD73))</f>
        <v xml:space="preserve"> </v>
      </c>
      <c r="WH73" s="217" t="str">
        <f>IF(WJ73=0," ",VLOOKUP(WJ73,PROTOKOL!$A:$F,6,FALSE))</f>
        <v xml:space="preserve"> </v>
      </c>
      <c r="WI73" s="43"/>
      <c r="WJ73" s="43"/>
      <c r="WK73" s="43"/>
      <c r="WL73" s="91" t="str">
        <f>IF(WJ73=0," ",(VLOOKUP(WJ73,PROTOKOL!$A$1:$E$29,2,FALSE))*WK73)</f>
        <v xml:space="preserve"> </v>
      </c>
      <c r="WM73" s="175" t="str">
        <f t="shared" si="264"/>
        <v xml:space="preserve"> </v>
      </c>
      <c r="WN73" s="176" t="str">
        <f>IF(WJ73=0," ",VLOOKUP(WJ73,PROTOKOL!$A:$E,5,FALSE))</f>
        <v xml:space="preserve"> </v>
      </c>
      <c r="WO73" s="212" t="str">
        <f t="shared" si="204"/>
        <v xml:space="preserve"> </v>
      </c>
      <c r="WP73" s="176">
        <f t="shared" ref="WP73:WP101" si="352">WK73*2</f>
        <v>0</v>
      </c>
      <c r="WQ73" s="177" t="str">
        <f t="shared" ref="WQ73:WQ100" si="353">IF(WP73=0," ",WO73/WK73*WP73)</f>
        <v xml:space="preserve"> </v>
      </c>
      <c r="WS73" s="173">
        <v>17</v>
      </c>
      <c r="WT73" s="230"/>
      <c r="WU73" s="174" t="str">
        <f>IF(WW73=0," ",VLOOKUP(WW73,PROTOKOL!$A:$F,6,FALSE))</f>
        <v xml:space="preserve"> </v>
      </c>
      <c r="WV73" s="43"/>
      <c r="WW73" s="43"/>
      <c r="WX73" s="43"/>
      <c r="WY73" s="42" t="str">
        <f>IF(WW73=0," ",(VLOOKUP(WW73,PROTOKOL!$A$1:$E$29,2,FALSE))*WX73)</f>
        <v xml:space="preserve"> </v>
      </c>
      <c r="WZ73" s="175" t="str">
        <f t="shared" si="265"/>
        <v xml:space="preserve"> </v>
      </c>
      <c r="XA73" s="212" t="str">
        <f>IF(WW73=0," ",VLOOKUP(WW73,PROTOKOL!$A:$E,5,FALSE))</f>
        <v xml:space="preserve"> </v>
      </c>
      <c r="XB73" s="176"/>
      <c r="XC73" s="177" t="str">
        <f t="shared" ref="XC73:XC100" si="354">IF(WW73=0," ",(XA73*WZ73))</f>
        <v xml:space="preserve"> </v>
      </c>
      <c r="XD73" s="217" t="str">
        <f>IF(XF73=0," ",VLOOKUP(XF73,PROTOKOL!$A:$F,6,FALSE))</f>
        <v xml:space="preserve"> </v>
      </c>
      <c r="XE73" s="43"/>
      <c r="XF73" s="43"/>
      <c r="XG73" s="43"/>
      <c r="XH73" s="91" t="str">
        <f>IF(XF73=0," ",(VLOOKUP(XF73,PROTOKOL!$A$1:$E$29,2,FALSE))*XG73)</f>
        <v xml:space="preserve"> </v>
      </c>
      <c r="XI73" s="175" t="str">
        <f t="shared" si="266"/>
        <v xml:space="preserve"> </v>
      </c>
      <c r="XJ73" s="176" t="str">
        <f>IF(XF73=0," ",VLOOKUP(XF73,PROTOKOL!$A:$E,5,FALSE))</f>
        <v xml:space="preserve"> </v>
      </c>
      <c r="XK73" s="212" t="str">
        <f t="shared" si="205"/>
        <v xml:space="preserve"> </v>
      </c>
      <c r="XL73" s="176">
        <f t="shared" ref="XL73:XL101" si="355">XG73*2</f>
        <v>0</v>
      </c>
      <c r="XM73" s="177" t="str">
        <f t="shared" ref="XM73:XM100" si="356">IF(XL73=0," ",XK73/XG73*XL73)</f>
        <v xml:space="preserve"> </v>
      </c>
      <c r="XO73" s="173">
        <v>17</v>
      </c>
      <c r="XP73" s="230"/>
      <c r="XQ73" s="174" t="str">
        <f>IF(XS73=0," ",VLOOKUP(XS73,PROTOKOL!$A:$F,6,FALSE))</f>
        <v xml:space="preserve"> </v>
      </c>
      <c r="XR73" s="43"/>
      <c r="XS73" s="43"/>
      <c r="XT73" s="43"/>
      <c r="XU73" s="42" t="str">
        <f>IF(XS73=0," ",(VLOOKUP(XS73,PROTOKOL!$A$1:$E$29,2,FALSE))*XT73)</f>
        <v xml:space="preserve"> </v>
      </c>
      <c r="XV73" s="175" t="str">
        <f t="shared" si="267"/>
        <v xml:space="preserve"> </v>
      </c>
      <c r="XW73" s="212" t="str">
        <f>IF(XS73=0," ",VLOOKUP(XS73,PROTOKOL!$A:$E,5,FALSE))</f>
        <v xml:space="preserve"> </v>
      </c>
      <c r="XX73" s="176"/>
      <c r="XY73" s="177" t="str">
        <f t="shared" ref="XY73:XY100" si="357">IF(XS73=0," ",(XW73*XV73))</f>
        <v xml:space="preserve"> </v>
      </c>
      <c r="XZ73" s="217" t="str">
        <f>IF(YB73=0," ",VLOOKUP(YB73,PROTOKOL!$A:$F,6,FALSE))</f>
        <v xml:space="preserve"> </v>
      </c>
      <c r="YA73" s="43"/>
      <c r="YB73" s="43"/>
      <c r="YC73" s="43"/>
      <c r="YD73" s="91" t="str">
        <f>IF(YB73=0," ",(VLOOKUP(YB73,PROTOKOL!$A$1:$E$29,2,FALSE))*YC73)</f>
        <v xml:space="preserve"> </v>
      </c>
      <c r="YE73" s="175" t="str">
        <f t="shared" si="268"/>
        <v xml:space="preserve"> </v>
      </c>
      <c r="YF73" s="176" t="str">
        <f>IF(YB73=0," ",VLOOKUP(YB73,PROTOKOL!$A:$E,5,FALSE))</f>
        <v xml:space="preserve"> </v>
      </c>
      <c r="YG73" s="212" t="str">
        <f t="shared" si="206"/>
        <v xml:space="preserve"> </v>
      </c>
      <c r="YH73" s="176">
        <f t="shared" ref="YH73:YH101" si="358">YC73*2</f>
        <v>0</v>
      </c>
      <c r="YI73" s="177" t="str">
        <f t="shared" ref="YI73:YI100" si="359">IF(YH73=0," ",YG73/YC73*YH73)</f>
        <v xml:space="preserve"> </v>
      </c>
    </row>
    <row r="74" spans="1:659" ht="13.8">
      <c r="A74" s="173">
        <v>18</v>
      </c>
      <c r="B74" s="231">
        <v>18</v>
      </c>
      <c r="C74" s="174" t="str">
        <f>IF(E74=0," ",VLOOKUP(E74,PROTOKOL!$A:$F,6,FALSE))</f>
        <v xml:space="preserve"> </v>
      </c>
      <c r="D74" s="43"/>
      <c r="E74" s="43"/>
      <c r="F74" s="43"/>
      <c r="G74" s="42" t="str">
        <f>IF(E74=0," ",(VLOOKUP(E74,PROTOKOL!$A$1:$E$29,2,FALSE))*F74)</f>
        <v xml:space="preserve"> </v>
      </c>
      <c r="H74" s="175" t="str">
        <f t="shared" si="209"/>
        <v xml:space="preserve"> </v>
      </c>
      <c r="I74" s="212" t="str">
        <f>IF(E74=0," ",VLOOKUP(E74,PROTOKOL!$A:$E,5,FALSE))</f>
        <v xml:space="preserve"> </v>
      </c>
      <c r="J74" s="176"/>
      <c r="K74" s="177" t="str">
        <f t="shared" si="269"/>
        <v xml:space="preserve"> </v>
      </c>
      <c r="L74" s="217" t="str">
        <f>IF(N74=0," ",VLOOKUP(N74,PROTOKOL!$A:$F,6,FALSE))</f>
        <v xml:space="preserve"> </v>
      </c>
      <c r="M74" s="43"/>
      <c r="N74" s="43"/>
      <c r="O74" s="43"/>
      <c r="P74" s="91" t="str">
        <f>IF(N74=0," ",(VLOOKUP(N74,PROTOKOL!$A$1:$E$29,2,FALSE))*O74)</f>
        <v xml:space="preserve"> </v>
      </c>
      <c r="Q74" s="175" t="str">
        <f t="shared" si="210"/>
        <v xml:space="preserve"> </v>
      </c>
      <c r="R74" s="176" t="str">
        <f>IF(N74=0," ",VLOOKUP(N74,PROTOKOL!$A:$E,5,FALSE))</f>
        <v xml:space="preserve"> </v>
      </c>
      <c r="S74" s="212" t="str">
        <f t="shared" si="270"/>
        <v xml:space="preserve"> </v>
      </c>
      <c r="T74" s="176">
        <f t="shared" si="271"/>
        <v>0</v>
      </c>
      <c r="U74" s="177" t="str">
        <f t="shared" si="272"/>
        <v xml:space="preserve"> </v>
      </c>
      <c r="W74" s="173">
        <v>18</v>
      </c>
      <c r="X74" s="231">
        <v>18</v>
      </c>
      <c r="Y74" s="174" t="str">
        <f>IF(AA74=0," ",VLOOKUP(AA74,PROTOKOL!$A:$F,6,FALSE))</f>
        <v xml:space="preserve"> </v>
      </c>
      <c r="Z74" s="43"/>
      <c r="AA74" s="43"/>
      <c r="AB74" s="43"/>
      <c r="AC74" s="42" t="str">
        <f>IF(AA74=0," ",(VLOOKUP(AA74,PROTOKOL!$A$1:$E$29,2,FALSE))*AB74)</f>
        <v xml:space="preserve"> </v>
      </c>
      <c r="AD74" s="175" t="str">
        <f t="shared" si="211"/>
        <v xml:space="preserve"> </v>
      </c>
      <c r="AE74" s="212" t="str">
        <f>IF(AA74=0," ",VLOOKUP(AA74,PROTOKOL!$A:$E,5,FALSE))</f>
        <v xml:space="preserve"> </v>
      </c>
      <c r="AF74" s="176"/>
      <c r="AG74" s="177" t="str">
        <f t="shared" si="273"/>
        <v xml:space="preserve"> </v>
      </c>
      <c r="AH74" s="217" t="str">
        <f>IF(AJ74=0," ",VLOOKUP(AJ74,PROTOKOL!$A:$F,6,FALSE))</f>
        <v xml:space="preserve"> </v>
      </c>
      <c r="AI74" s="43"/>
      <c r="AJ74" s="43"/>
      <c r="AK74" s="43"/>
      <c r="AL74" s="91" t="str">
        <f>IF(AJ74=0," ",(VLOOKUP(AJ74,PROTOKOL!$A$1:$E$29,2,FALSE))*AK74)</f>
        <v xml:space="preserve"> </v>
      </c>
      <c r="AM74" s="175" t="str">
        <f t="shared" si="212"/>
        <v xml:space="preserve"> </v>
      </c>
      <c r="AN74" s="176" t="str">
        <f>IF(AJ74=0," ",VLOOKUP(AJ74,PROTOKOL!$A:$E,5,FALSE))</f>
        <v xml:space="preserve"> </v>
      </c>
      <c r="AO74" s="212" t="str">
        <f t="shared" si="180"/>
        <v xml:space="preserve"> </v>
      </c>
      <c r="AP74" s="176">
        <f t="shared" si="274"/>
        <v>0</v>
      </c>
      <c r="AQ74" s="177" t="str">
        <f t="shared" si="275"/>
        <v xml:space="preserve"> </v>
      </c>
      <c r="AS74" s="173">
        <v>18</v>
      </c>
      <c r="AT74" s="231">
        <v>18</v>
      </c>
      <c r="AU74" s="174" t="str">
        <f>IF(AW74=0," ",VLOOKUP(AW74,PROTOKOL!$A:$F,6,FALSE))</f>
        <v xml:space="preserve"> </v>
      </c>
      <c r="AV74" s="43"/>
      <c r="AW74" s="43"/>
      <c r="AX74" s="43"/>
      <c r="AY74" s="42" t="str">
        <f>IF(AW74=0," ",(VLOOKUP(AW74,PROTOKOL!$A$1:$E$29,2,FALSE))*AX74)</f>
        <v xml:space="preserve"> </v>
      </c>
      <c r="AZ74" s="175" t="str">
        <f t="shared" si="213"/>
        <v xml:space="preserve"> </v>
      </c>
      <c r="BA74" s="212" t="str">
        <f>IF(AW74=0," ",VLOOKUP(AW74,PROTOKOL!$A:$E,5,FALSE))</f>
        <v xml:space="preserve"> </v>
      </c>
      <c r="BB74" s="176"/>
      <c r="BC74" s="177" t="str">
        <f t="shared" si="276"/>
        <v xml:space="preserve"> </v>
      </c>
      <c r="BD74" s="217" t="str">
        <f>IF(BF74=0," ",VLOOKUP(BF74,PROTOKOL!$A:$F,6,FALSE))</f>
        <v xml:space="preserve"> </v>
      </c>
      <c r="BE74" s="43"/>
      <c r="BF74" s="43"/>
      <c r="BG74" s="43"/>
      <c r="BH74" s="91" t="str">
        <f>IF(BF74=0," ",(VLOOKUP(BF74,PROTOKOL!$A$1:$E$29,2,FALSE))*BG74)</f>
        <v xml:space="preserve"> </v>
      </c>
      <c r="BI74" s="175" t="str">
        <f t="shared" si="214"/>
        <v xml:space="preserve"> </v>
      </c>
      <c r="BJ74" s="176" t="str">
        <f>IF(BF74=0," ",VLOOKUP(BF74,PROTOKOL!$A:$E,5,FALSE))</f>
        <v xml:space="preserve"> </v>
      </c>
      <c r="BK74" s="212" t="str">
        <f t="shared" si="181"/>
        <v xml:space="preserve"> </v>
      </c>
      <c r="BL74" s="176">
        <f t="shared" si="277"/>
        <v>0</v>
      </c>
      <c r="BM74" s="177" t="str">
        <f t="shared" si="278"/>
        <v xml:space="preserve"> </v>
      </c>
      <c r="BO74" s="173">
        <v>18</v>
      </c>
      <c r="BP74" s="231">
        <v>18</v>
      </c>
      <c r="BQ74" s="174" t="str">
        <f>IF(BS74=0," ",VLOOKUP(BS74,PROTOKOL!$A:$F,6,FALSE))</f>
        <v xml:space="preserve"> </v>
      </c>
      <c r="BR74" s="43"/>
      <c r="BS74" s="43"/>
      <c r="BT74" s="43"/>
      <c r="BU74" s="42" t="str">
        <f>IF(BS74=0," ",(VLOOKUP(BS74,PROTOKOL!$A$1:$E$29,2,FALSE))*BT74)</f>
        <v xml:space="preserve"> </v>
      </c>
      <c r="BV74" s="175" t="str">
        <f t="shared" si="215"/>
        <v xml:space="preserve"> </v>
      </c>
      <c r="BW74" s="212" t="str">
        <f>IF(BS74=0," ",VLOOKUP(BS74,PROTOKOL!$A:$E,5,FALSE))</f>
        <v xml:space="preserve"> </v>
      </c>
      <c r="BX74" s="176"/>
      <c r="BY74" s="177" t="str">
        <f t="shared" si="279"/>
        <v xml:space="preserve"> </v>
      </c>
      <c r="BZ74" s="217" t="str">
        <f>IF(CB74=0," ",VLOOKUP(CB74,PROTOKOL!$A:$F,6,FALSE))</f>
        <v xml:space="preserve"> </v>
      </c>
      <c r="CA74" s="43"/>
      <c r="CB74" s="43"/>
      <c r="CC74" s="43"/>
      <c r="CD74" s="91" t="str">
        <f>IF(CB74=0," ",(VLOOKUP(CB74,PROTOKOL!$A$1:$E$29,2,FALSE))*CC74)</f>
        <v xml:space="preserve"> </v>
      </c>
      <c r="CE74" s="175" t="str">
        <f t="shared" si="216"/>
        <v xml:space="preserve"> </v>
      </c>
      <c r="CF74" s="176" t="str">
        <f>IF(CB74=0," ",VLOOKUP(CB74,PROTOKOL!$A:$E,5,FALSE))</f>
        <v xml:space="preserve"> </v>
      </c>
      <c r="CG74" s="212" t="str">
        <f t="shared" si="207"/>
        <v xml:space="preserve"> </v>
      </c>
      <c r="CH74" s="176">
        <f t="shared" si="280"/>
        <v>0</v>
      </c>
      <c r="CI74" s="177" t="str">
        <f t="shared" si="281"/>
        <v xml:space="preserve"> </v>
      </c>
      <c r="CK74" s="173">
        <v>18</v>
      </c>
      <c r="CL74" s="231">
        <v>18</v>
      </c>
      <c r="CM74" s="174" t="str">
        <f>IF(CO74=0," ",VLOOKUP(CO74,PROTOKOL!$A:$F,6,FALSE))</f>
        <v xml:space="preserve"> </v>
      </c>
      <c r="CN74" s="43"/>
      <c r="CO74" s="43"/>
      <c r="CP74" s="43"/>
      <c r="CQ74" s="42" t="str">
        <f>IF(CO74=0," ",(VLOOKUP(CO74,PROTOKOL!$A$1:$E$29,2,FALSE))*CP74)</f>
        <v xml:space="preserve"> </v>
      </c>
      <c r="CR74" s="175" t="str">
        <f t="shared" si="217"/>
        <v xml:space="preserve"> </v>
      </c>
      <c r="CS74" s="212" t="str">
        <f>IF(CO74=0," ",VLOOKUP(CO74,PROTOKOL!$A:$E,5,FALSE))</f>
        <v xml:space="preserve"> </v>
      </c>
      <c r="CT74" s="176"/>
      <c r="CU74" s="177" t="str">
        <f t="shared" si="282"/>
        <v xml:space="preserve"> </v>
      </c>
      <c r="CV74" s="217" t="str">
        <f>IF(CX74=0," ",VLOOKUP(CX74,PROTOKOL!$A:$F,6,FALSE))</f>
        <v xml:space="preserve"> </v>
      </c>
      <c r="CW74" s="43"/>
      <c r="CX74" s="43"/>
      <c r="CY74" s="43"/>
      <c r="CZ74" s="91" t="str">
        <f>IF(CX74=0," ",(VLOOKUP(CX74,PROTOKOL!$A$1:$E$29,2,FALSE))*CY74)</f>
        <v xml:space="preserve"> </v>
      </c>
      <c r="DA74" s="175" t="str">
        <f t="shared" si="218"/>
        <v xml:space="preserve"> </v>
      </c>
      <c r="DB74" s="176" t="str">
        <f>IF(CX74=0," ",VLOOKUP(CX74,PROTOKOL!$A:$E,5,FALSE))</f>
        <v xml:space="preserve"> </v>
      </c>
      <c r="DC74" s="212" t="str">
        <f t="shared" si="182"/>
        <v xml:space="preserve"> </v>
      </c>
      <c r="DD74" s="176">
        <f t="shared" si="283"/>
        <v>0</v>
      </c>
      <c r="DE74" s="177" t="str">
        <f t="shared" si="284"/>
        <v xml:space="preserve"> </v>
      </c>
      <c r="DG74" s="173">
        <v>18</v>
      </c>
      <c r="DH74" s="231">
        <v>18</v>
      </c>
      <c r="DI74" s="174" t="str">
        <f>IF(DK74=0," ",VLOOKUP(DK74,PROTOKOL!$A:$F,6,FALSE))</f>
        <v xml:space="preserve"> </v>
      </c>
      <c r="DJ74" s="43"/>
      <c r="DK74" s="43"/>
      <c r="DL74" s="43"/>
      <c r="DM74" s="42" t="str">
        <f>IF(DK74=0," ",(VLOOKUP(DK74,PROTOKOL!$A$1:$E$29,2,FALSE))*DL74)</f>
        <v xml:space="preserve"> </v>
      </c>
      <c r="DN74" s="175" t="str">
        <f t="shared" si="219"/>
        <v xml:space="preserve"> </v>
      </c>
      <c r="DO74" s="212" t="str">
        <f>IF(DK74=0," ",VLOOKUP(DK74,PROTOKOL!$A:$E,5,FALSE))</f>
        <v xml:space="preserve"> </v>
      </c>
      <c r="DP74" s="176"/>
      <c r="DQ74" s="177" t="str">
        <f t="shared" si="285"/>
        <v xml:space="preserve"> </v>
      </c>
      <c r="DR74" s="217" t="str">
        <f>IF(DT74=0," ",VLOOKUP(DT74,PROTOKOL!$A:$F,6,FALSE))</f>
        <v xml:space="preserve"> </v>
      </c>
      <c r="DS74" s="43"/>
      <c r="DT74" s="43"/>
      <c r="DU74" s="43"/>
      <c r="DV74" s="91" t="str">
        <f>IF(DT74=0," ",(VLOOKUP(DT74,PROTOKOL!$A$1:$E$29,2,FALSE))*DU74)</f>
        <v xml:space="preserve"> </v>
      </c>
      <c r="DW74" s="175" t="str">
        <f t="shared" si="220"/>
        <v xml:space="preserve"> </v>
      </c>
      <c r="DX74" s="176" t="str">
        <f>IF(DT74=0," ",VLOOKUP(DT74,PROTOKOL!$A:$E,5,FALSE))</f>
        <v xml:space="preserve"> </v>
      </c>
      <c r="DY74" s="212" t="str">
        <f t="shared" si="183"/>
        <v xml:space="preserve"> </v>
      </c>
      <c r="DZ74" s="176">
        <f t="shared" si="286"/>
        <v>0</v>
      </c>
      <c r="EA74" s="177" t="str">
        <f t="shared" si="287"/>
        <v xml:space="preserve"> </v>
      </c>
      <c r="EC74" s="173">
        <v>18</v>
      </c>
      <c r="ED74" s="231">
        <v>18</v>
      </c>
      <c r="EE74" s="174" t="str">
        <f>IF(EG74=0," ",VLOOKUP(EG74,PROTOKOL!$A:$F,6,FALSE))</f>
        <v xml:space="preserve"> </v>
      </c>
      <c r="EF74" s="43"/>
      <c r="EG74" s="43"/>
      <c r="EH74" s="43"/>
      <c r="EI74" s="42" t="str">
        <f>IF(EG74=0," ",(VLOOKUP(EG74,PROTOKOL!$A$1:$E$29,2,FALSE))*EH74)</f>
        <v xml:space="preserve"> </v>
      </c>
      <c r="EJ74" s="175" t="str">
        <f t="shared" si="221"/>
        <v xml:space="preserve"> </v>
      </c>
      <c r="EK74" s="212" t="str">
        <f>IF(EG74=0," ",VLOOKUP(EG74,PROTOKOL!$A:$E,5,FALSE))</f>
        <v xml:space="preserve"> </v>
      </c>
      <c r="EL74" s="176"/>
      <c r="EM74" s="177" t="str">
        <f t="shared" si="288"/>
        <v xml:space="preserve"> </v>
      </c>
      <c r="EN74" s="217" t="str">
        <f>IF(EP74=0," ",VLOOKUP(EP74,PROTOKOL!$A:$F,6,FALSE))</f>
        <v xml:space="preserve"> </v>
      </c>
      <c r="EO74" s="43"/>
      <c r="EP74" s="43"/>
      <c r="EQ74" s="43"/>
      <c r="ER74" s="91" t="str">
        <f>IF(EP74=0," ",(VLOOKUP(EP74,PROTOKOL!$A$1:$E$29,2,FALSE))*EQ74)</f>
        <v xml:space="preserve"> </v>
      </c>
      <c r="ES74" s="175" t="str">
        <f t="shared" si="222"/>
        <v xml:space="preserve"> </v>
      </c>
      <c r="ET74" s="176" t="str">
        <f>IF(EP74=0," ",VLOOKUP(EP74,PROTOKOL!$A:$E,5,FALSE))</f>
        <v xml:space="preserve"> </v>
      </c>
      <c r="EU74" s="212" t="str">
        <f t="shared" si="184"/>
        <v xml:space="preserve"> </v>
      </c>
      <c r="EV74" s="176">
        <f t="shared" si="289"/>
        <v>0</v>
      </c>
      <c r="EW74" s="177" t="str">
        <f t="shared" si="290"/>
        <v xml:space="preserve"> </v>
      </c>
      <c r="EY74" s="173">
        <v>18</v>
      </c>
      <c r="EZ74" s="231">
        <v>18</v>
      </c>
      <c r="FA74" s="174" t="str">
        <f>IF(FC74=0," ",VLOOKUP(FC74,PROTOKOL!$A:$F,6,FALSE))</f>
        <v xml:space="preserve"> </v>
      </c>
      <c r="FB74" s="43"/>
      <c r="FC74" s="43"/>
      <c r="FD74" s="43"/>
      <c r="FE74" s="42" t="str">
        <f>IF(FC74=0," ",(VLOOKUP(FC74,PROTOKOL!$A$1:$E$29,2,FALSE))*FD74)</f>
        <v xml:space="preserve"> </v>
      </c>
      <c r="FF74" s="175" t="str">
        <f t="shared" si="223"/>
        <v xml:space="preserve"> </v>
      </c>
      <c r="FG74" s="212" t="str">
        <f>IF(FC74=0," ",VLOOKUP(FC74,PROTOKOL!$A:$E,5,FALSE))</f>
        <v xml:space="preserve"> </v>
      </c>
      <c r="FH74" s="176"/>
      <c r="FI74" s="177" t="str">
        <f t="shared" si="291"/>
        <v xml:space="preserve"> </v>
      </c>
      <c r="FJ74" s="217" t="str">
        <f>IF(FL74=0," ",VLOOKUP(FL74,PROTOKOL!$A:$F,6,FALSE))</f>
        <v xml:space="preserve"> </v>
      </c>
      <c r="FK74" s="43"/>
      <c r="FL74" s="43"/>
      <c r="FM74" s="43"/>
      <c r="FN74" s="91" t="str">
        <f>IF(FL74=0," ",(VLOOKUP(FL74,PROTOKOL!$A$1:$E$29,2,FALSE))*FM74)</f>
        <v xml:space="preserve"> </v>
      </c>
      <c r="FO74" s="175" t="str">
        <f t="shared" si="224"/>
        <v xml:space="preserve"> </v>
      </c>
      <c r="FP74" s="176" t="str">
        <f>IF(FL74=0," ",VLOOKUP(FL74,PROTOKOL!$A:$E,5,FALSE))</f>
        <v xml:space="preserve"> </v>
      </c>
      <c r="FQ74" s="212" t="str">
        <f t="shared" si="185"/>
        <v xml:space="preserve"> </v>
      </c>
      <c r="FR74" s="176">
        <f t="shared" si="292"/>
        <v>0</v>
      </c>
      <c r="FS74" s="177" t="str">
        <f t="shared" si="293"/>
        <v xml:space="preserve"> </v>
      </c>
      <c r="FU74" s="173">
        <v>18</v>
      </c>
      <c r="FV74" s="231">
        <v>18</v>
      </c>
      <c r="FW74" s="174" t="str">
        <f>IF(FY74=0," ",VLOOKUP(FY74,PROTOKOL!$A:$F,6,FALSE))</f>
        <v xml:space="preserve"> </v>
      </c>
      <c r="FX74" s="43"/>
      <c r="FY74" s="43"/>
      <c r="FZ74" s="43"/>
      <c r="GA74" s="42" t="str">
        <f>IF(FY74=0," ",(VLOOKUP(FY74,PROTOKOL!$A$1:$E$29,2,FALSE))*FZ74)</f>
        <v xml:space="preserve"> </v>
      </c>
      <c r="GB74" s="175" t="str">
        <f t="shared" si="225"/>
        <v xml:space="preserve"> </v>
      </c>
      <c r="GC74" s="212" t="str">
        <f>IF(FY74=0," ",VLOOKUP(FY74,PROTOKOL!$A:$E,5,FALSE))</f>
        <v xml:space="preserve"> </v>
      </c>
      <c r="GD74" s="176"/>
      <c r="GE74" s="177" t="str">
        <f t="shared" si="294"/>
        <v xml:space="preserve"> </v>
      </c>
      <c r="GF74" s="217" t="str">
        <f>IF(GH74=0," ",VLOOKUP(GH74,PROTOKOL!$A:$F,6,FALSE))</f>
        <v xml:space="preserve"> </v>
      </c>
      <c r="GG74" s="43"/>
      <c r="GH74" s="43"/>
      <c r="GI74" s="43"/>
      <c r="GJ74" s="91" t="str">
        <f>IF(GH74=0," ",(VLOOKUP(GH74,PROTOKOL!$A$1:$E$29,2,FALSE))*GI74)</f>
        <v xml:space="preserve"> </v>
      </c>
      <c r="GK74" s="175" t="str">
        <f t="shared" si="226"/>
        <v xml:space="preserve"> </v>
      </c>
      <c r="GL74" s="176" t="str">
        <f>IF(GH74=0," ",VLOOKUP(GH74,PROTOKOL!$A:$E,5,FALSE))</f>
        <v xml:space="preserve"> </v>
      </c>
      <c r="GM74" s="212" t="str">
        <f t="shared" si="186"/>
        <v xml:space="preserve"> </v>
      </c>
      <c r="GN74" s="176">
        <f t="shared" si="295"/>
        <v>0</v>
      </c>
      <c r="GO74" s="177" t="str">
        <f t="shared" si="296"/>
        <v xml:space="preserve"> </v>
      </c>
      <c r="GQ74" s="173">
        <v>18</v>
      </c>
      <c r="GR74" s="231">
        <v>18</v>
      </c>
      <c r="GS74" s="174" t="str">
        <f>IF(GU74=0," ",VLOOKUP(GU74,PROTOKOL!$A:$F,6,FALSE))</f>
        <v xml:space="preserve"> </v>
      </c>
      <c r="GT74" s="43"/>
      <c r="GU74" s="43"/>
      <c r="GV74" s="43"/>
      <c r="GW74" s="42" t="str">
        <f>IF(GU74=0," ",(VLOOKUP(GU74,PROTOKOL!$A$1:$E$29,2,FALSE))*GV74)</f>
        <v xml:space="preserve"> </v>
      </c>
      <c r="GX74" s="175" t="str">
        <f t="shared" si="227"/>
        <v xml:space="preserve"> </v>
      </c>
      <c r="GY74" s="212" t="str">
        <f>IF(GU74=0," ",VLOOKUP(GU74,PROTOKOL!$A:$E,5,FALSE))</f>
        <v xml:space="preserve"> </v>
      </c>
      <c r="GZ74" s="176"/>
      <c r="HA74" s="177" t="str">
        <f t="shared" si="297"/>
        <v xml:space="preserve"> </v>
      </c>
      <c r="HB74" s="217" t="str">
        <f>IF(HD74=0," ",VLOOKUP(HD74,PROTOKOL!$A:$F,6,FALSE))</f>
        <v xml:space="preserve"> </v>
      </c>
      <c r="HC74" s="43"/>
      <c r="HD74" s="43"/>
      <c r="HE74" s="43"/>
      <c r="HF74" s="91" t="str">
        <f>IF(HD74=0," ",(VLOOKUP(HD74,PROTOKOL!$A$1:$E$29,2,FALSE))*HE74)</f>
        <v xml:space="preserve"> </v>
      </c>
      <c r="HG74" s="175" t="str">
        <f t="shared" si="228"/>
        <v xml:space="preserve"> </v>
      </c>
      <c r="HH74" s="176" t="str">
        <f>IF(HD74=0," ",VLOOKUP(HD74,PROTOKOL!$A:$E,5,FALSE))</f>
        <v xml:space="preserve"> </v>
      </c>
      <c r="HI74" s="212" t="str">
        <f t="shared" si="187"/>
        <v xml:space="preserve"> </v>
      </c>
      <c r="HJ74" s="176">
        <f t="shared" si="298"/>
        <v>0</v>
      </c>
      <c r="HK74" s="177" t="str">
        <f t="shared" si="299"/>
        <v xml:space="preserve"> </v>
      </c>
      <c r="HM74" s="173">
        <v>18</v>
      </c>
      <c r="HN74" s="231">
        <v>18</v>
      </c>
      <c r="HO74" s="174" t="str">
        <f>IF(HQ74=0," ",VLOOKUP(HQ74,PROTOKOL!$A:$F,6,FALSE))</f>
        <v xml:space="preserve"> </v>
      </c>
      <c r="HP74" s="43"/>
      <c r="HQ74" s="43"/>
      <c r="HR74" s="43"/>
      <c r="HS74" s="42" t="str">
        <f>IF(HQ74=0," ",(VLOOKUP(HQ74,PROTOKOL!$A$1:$E$29,2,FALSE))*HR74)</f>
        <v xml:space="preserve"> </v>
      </c>
      <c r="HT74" s="175" t="str">
        <f t="shared" si="229"/>
        <v xml:space="preserve"> </v>
      </c>
      <c r="HU74" s="212" t="str">
        <f>IF(HQ74=0," ",VLOOKUP(HQ74,PROTOKOL!$A:$E,5,FALSE))</f>
        <v xml:space="preserve"> </v>
      </c>
      <c r="HV74" s="176"/>
      <c r="HW74" s="177" t="str">
        <f t="shared" si="300"/>
        <v xml:space="preserve"> </v>
      </c>
      <c r="HX74" s="217" t="str">
        <f>IF(HZ74=0," ",VLOOKUP(HZ74,PROTOKOL!$A:$F,6,FALSE))</f>
        <v xml:space="preserve"> </v>
      </c>
      <c r="HY74" s="43"/>
      <c r="HZ74" s="43"/>
      <c r="IA74" s="43"/>
      <c r="IB74" s="91" t="str">
        <f>IF(HZ74=0," ",(VLOOKUP(HZ74,PROTOKOL!$A$1:$E$29,2,FALSE))*IA74)</f>
        <v xml:space="preserve"> </v>
      </c>
      <c r="IC74" s="175" t="str">
        <f t="shared" si="230"/>
        <v xml:space="preserve"> </v>
      </c>
      <c r="ID74" s="176" t="str">
        <f>IF(HZ74=0," ",VLOOKUP(HZ74,PROTOKOL!$A:$E,5,FALSE))</f>
        <v xml:space="preserve"> </v>
      </c>
      <c r="IE74" s="212" t="str">
        <f t="shared" si="208"/>
        <v xml:space="preserve"> </v>
      </c>
      <c r="IF74" s="176">
        <f t="shared" si="301"/>
        <v>0</v>
      </c>
      <c r="IG74" s="177" t="str">
        <f t="shared" si="302"/>
        <v xml:space="preserve"> </v>
      </c>
      <c r="II74" s="173">
        <v>18</v>
      </c>
      <c r="IJ74" s="231">
        <v>18</v>
      </c>
      <c r="IK74" s="174" t="str">
        <f>IF(IM74=0," ",VLOOKUP(IM74,PROTOKOL!$A:$F,6,FALSE))</f>
        <v xml:space="preserve"> </v>
      </c>
      <c r="IL74" s="43"/>
      <c r="IM74" s="43"/>
      <c r="IN74" s="43"/>
      <c r="IO74" s="42" t="str">
        <f>IF(IM74=0," ",(VLOOKUP(IM74,PROTOKOL!$A$1:$E$29,2,FALSE))*IN74)</f>
        <v xml:space="preserve"> </v>
      </c>
      <c r="IP74" s="175" t="str">
        <f t="shared" si="231"/>
        <v xml:space="preserve"> </v>
      </c>
      <c r="IQ74" s="212" t="str">
        <f>IF(IM74=0," ",VLOOKUP(IM74,PROTOKOL!$A:$E,5,FALSE))</f>
        <v xml:space="preserve"> </v>
      </c>
      <c r="IR74" s="176"/>
      <c r="IS74" s="177" t="str">
        <f t="shared" si="303"/>
        <v xml:space="preserve"> </v>
      </c>
      <c r="IT74" s="217" t="str">
        <f>IF(IV74=0," ",VLOOKUP(IV74,PROTOKOL!$A:$F,6,FALSE))</f>
        <v xml:space="preserve"> </v>
      </c>
      <c r="IU74" s="43"/>
      <c r="IV74" s="43"/>
      <c r="IW74" s="43"/>
      <c r="IX74" s="91" t="str">
        <f>IF(IV74=0," ",(VLOOKUP(IV74,PROTOKOL!$A$1:$E$29,2,FALSE))*IW74)</f>
        <v xml:space="preserve"> </v>
      </c>
      <c r="IY74" s="175" t="str">
        <f t="shared" si="232"/>
        <v xml:space="preserve"> </v>
      </c>
      <c r="IZ74" s="176" t="str">
        <f>IF(IV74=0," ",VLOOKUP(IV74,PROTOKOL!$A:$E,5,FALSE))</f>
        <v xml:space="preserve"> </v>
      </c>
      <c r="JA74" s="212" t="str">
        <f t="shared" si="188"/>
        <v xml:space="preserve"> </v>
      </c>
      <c r="JB74" s="176">
        <f t="shared" si="304"/>
        <v>0</v>
      </c>
      <c r="JC74" s="177" t="str">
        <f t="shared" si="305"/>
        <v xml:space="preserve"> </v>
      </c>
      <c r="JE74" s="173">
        <v>18</v>
      </c>
      <c r="JF74" s="231">
        <v>18</v>
      </c>
      <c r="JG74" s="174" t="str">
        <f>IF(JI74=0," ",VLOOKUP(JI74,PROTOKOL!$A:$F,6,FALSE))</f>
        <v xml:space="preserve"> </v>
      </c>
      <c r="JH74" s="43"/>
      <c r="JI74" s="43"/>
      <c r="JJ74" s="43"/>
      <c r="JK74" s="42" t="str">
        <f>IF(JI74=0," ",(VLOOKUP(JI74,PROTOKOL!$A$1:$E$29,2,FALSE))*JJ74)</f>
        <v xml:space="preserve"> </v>
      </c>
      <c r="JL74" s="175" t="str">
        <f t="shared" si="233"/>
        <v xml:space="preserve"> </v>
      </c>
      <c r="JM74" s="212" t="str">
        <f>IF(JI74=0," ",VLOOKUP(JI74,PROTOKOL!$A:$E,5,FALSE))</f>
        <v xml:space="preserve"> </v>
      </c>
      <c r="JN74" s="176"/>
      <c r="JO74" s="177" t="str">
        <f t="shared" si="306"/>
        <v xml:space="preserve"> </v>
      </c>
      <c r="JP74" s="217" t="str">
        <f>IF(JR74=0," ",VLOOKUP(JR74,PROTOKOL!$A:$F,6,FALSE))</f>
        <v xml:space="preserve"> </v>
      </c>
      <c r="JQ74" s="43"/>
      <c r="JR74" s="43"/>
      <c r="JS74" s="43"/>
      <c r="JT74" s="91" t="str">
        <f>IF(JR74=0," ",(VLOOKUP(JR74,PROTOKOL!$A$1:$E$29,2,FALSE))*JS74)</f>
        <v xml:space="preserve"> </v>
      </c>
      <c r="JU74" s="175" t="str">
        <f t="shared" si="234"/>
        <v xml:space="preserve"> </v>
      </c>
      <c r="JV74" s="176" t="str">
        <f>IF(JR74=0," ",VLOOKUP(JR74,PROTOKOL!$A:$E,5,FALSE))</f>
        <v xml:space="preserve"> </v>
      </c>
      <c r="JW74" s="212" t="str">
        <f t="shared" si="189"/>
        <v xml:space="preserve"> </v>
      </c>
      <c r="JX74" s="176">
        <f t="shared" si="307"/>
        <v>0</v>
      </c>
      <c r="JY74" s="177" t="str">
        <f t="shared" si="308"/>
        <v xml:space="preserve"> </v>
      </c>
      <c r="KA74" s="173">
        <v>18</v>
      </c>
      <c r="KB74" s="231">
        <v>18</v>
      </c>
      <c r="KC74" s="174" t="str">
        <f>IF(KE74=0," ",VLOOKUP(KE74,PROTOKOL!$A:$F,6,FALSE))</f>
        <v xml:space="preserve"> </v>
      </c>
      <c r="KD74" s="43"/>
      <c r="KE74" s="43"/>
      <c r="KF74" s="43"/>
      <c r="KG74" s="42" t="str">
        <f>IF(KE74=0," ",(VLOOKUP(KE74,PROTOKOL!$A$1:$E$29,2,FALSE))*KF74)</f>
        <v xml:space="preserve"> </v>
      </c>
      <c r="KH74" s="175" t="str">
        <f t="shared" si="235"/>
        <v xml:space="preserve"> </v>
      </c>
      <c r="KI74" s="212" t="str">
        <f>IF(KE74=0," ",VLOOKUP(KE74,PROTOKOL!$A:$E,5,FALSE))</f>
        <v xml:space="preserve"> </v>
      </c>
      <c r="KJ74" s="176"/>
      <c r="KK74" s="177" t="str">
        <f t="shared" si="309"/>
        <v xml:space="preserve"> </v>
      </c>
      <c r="KL74" s="217" t="str">
        <f>IF(KN74=0," ",VLOOKUP(KN74,PROTOKOL!$A:$F,6,FALSE))</f>
        <v xml:space="preserve"> </v>
      </c>
      <c r="KM74" s="43"/>
      <c r="KN74" s="43"/>
      <c r="KO74" s="43"/>
      <c r="KP74" s="91" t="str">
        <f>IF(KN74=0," ",(VLOOKUP(KN74,PROTOKOL!$A$1:$E$29,2,FALSE))*KO74)</f>
        <v xml:space="preserve"> </v>
      </c>
      <c r="KQ74" s="175" t="str">
        <f t="shared" si="236"/>
        <v xml:space="preserve"> </v>
      </c>
      <c r="KR74" s="176" t="str">
        <f>IF(KN74=0," ",VLOOKUP(KN74,PROTOKOL!$A:$E,5,FALSE))</f>
        <v xml:space="preserve"> </v>
      </c>
      <c r="KS74" s="212" t="str">
        <f t="shared" si="190"/>
        <v xml:space="preserve"> </v>
      </c>
      <c r="KT74" s="176">
        <f t="shared" si="310"/>
        <v>0</v>
      </c>
      <c r="KU74" s="177" t="str">
        <f t="shared" si="311"/>
        <v xml:space="preserve"> </v>
      </c>
      <c r="KW74" s="173">
        <v>18</v>
      </c>
      <c r="KX74" s="231">
        <v>18</v>
      </c>
      <c r="KY74" s="174" t="str">
        <f>IF(LA74=0," ",VLOOKUP(LA74,PROTOKOL!$A:$F,6,FALSE))</f>
        <v xml:space="preserve"> </v>
      </c>
      <c r="KZ74" s="43"/>
      <c r="LA74" s="43"/>
      <c r="LB74" s="43"/>
      <c r="LC74" s="42" t="str">
        <f>IF(LA74=0," ",(VLOOKUP(LA74,PROTOKOL!$A$1:$E$29,2,FALSE))*LB74)</f>
        <v xml:space="preserve"> </v>
      </c>
      <c r="LD74" s="175" t="str">
        <f t="shared" si="237"/>
        <v xml:space="preserve"> </v>
      </c>
      <c r="LE74" s="212" t="str">
        <f>IF(LA74=0," ",VLOOKUP(LA74,PROTOKOL!$A:$E,5,FALSE))</f>
        <v xml:space="preserve"> </v>
      </c>
      <c r="LF74" s="176"/>
      <c r="LG74" s="177" t="str">
        <f t="shared" si="312"/>
        <v xml:space="preserve"> </v>
      </c>
      <c r="LH74" s="217" t="str">
        <f>IF(LJ74=0," ",VLOOKUP(LJ74,PROTOKOL!$A:$F,6,FALSE))</f>
        <v xml:space="preserve"> </v>
      </c>
      <c r="LI74" s="43"/>
      <c r="LJ74" s="43"/>
      <c r="LK74" s="43"/>
      <c r="LL74" s="91" t="str">
        <f>IF(LJ74=0," ",(VLOOKUP(LJ74,PROTOKOL!$A$1:$E$29,2,FALSE))*LK74)</f>
        <v xml:space="preserve"> </v>
      </c>
      <c r="LM74" s="175" t="str">
        <f t="shared" si="238"/>
        <v xml:space="preserve"> </v>
      </c>
      <c r="LN74" s="176" t="str">
        <f>IF(LJ74=0," ",VLOOKUP(LJ74,PROTOKOL!$A:$E,5,FALSE))</f>
        <v xml:space="preserve"> </v>
      </c>
      <c r="LO74" s="212" t="str">
        <f t="shared" si="191"/>
        <v xml:space="preserve"> </v>
      </c>
      <c r="LP74" s="176">
        <f t="shared" si="313"/>
        <v>0</v>
      </c>
      <c r="LQ74" s="177" t="str">
        <f t="shared" si="314"/>
        <v xml:space="preserve"> </v>
      </c>
      <c r="LS74" s="173">
        <v>18</v>
      </c>
      <c r="LT74" s="231">
        <v>18</v>
      </c>
      <c r="LU74" s="174" t="str">
        <f>IF(LW74=0," ",VLOOKUP(LW74,PROTOKOL!$A:$F,6,FALSE))</f>
        <v xml:space="preserve"> </v>
      </c>
      <c r="LV74" s="43"/>
      <c r="LW74" s="43"/>
      <c r="LX74" s="43"/>
      <c r="LY74" s="42" t="str">
        <f>IF(LW74=0," ",(VLOOKUP(LW74,PROTOKOL!$A$1:$E$29,2,FALSE))*LX74)</f>
        <v xml:space="preserve"> </v>
      </c>
      <c r="LZ74" s="175" t="str">
        <f t="shared" si="239"/>
        <v xml:space="preserve"> </v>
      </c>
      <c r="MA74" s="212" t="str">
        <f>IF(LW74=0," ",VLOOKUP(LW74,PROTOKOL!$A:$E,5,FALSE))</f>
        <v xml:space="preserve"> </v>
      </c>
      <c r="MB74" s="176"/>
      <c r="MC74" s="177" t="str">
        <f t="shared" si="315"/>
        <v xml:space="preserve"> </v>
      </c>
      <c r="MD74" s="217" t="str">
        <f>IF(MF74=0," ",VLOOKUP(MF74,PROTOKOL!$A:$F,6,FALSE))</f>
        <v xml:space="preserve"> </v>
      </c>
      <c r="ME74" s="43"/>
      <c r="MF74" s="43"/>
      <c r="MG74" s="43"/>
      <c r="MH74" s="91" t="str">
        <f>IF(MF74=0," ",(VLOOKUP(MF74,PROTOKOL!$A$1:$E$29,2,FALSE))*MG74)</f>
        <v xml:space="preserve"> </v>
      </c>
      <c r="MI74" s="175" t="str">
        <f t="shared" si="240"/>
        <v xml:space="preserve"> </v>
      </c>
      <c r="MJ74" s="176" t="str">
        <f>IF(MF74=0," ",VLOOKUP(MF74,PROTOKOL!$A:$E,5,FALSE))</f>
        <v xml:space="preserve"> </v>
      </c>
      <c r="MK74" s="212" t="str">
        <f t="shared" si="192"/>
        <v xml:space="preserve"> </v>
      </c>
      <c r="ML74" s="176">
        <f t="shared" si="316"/>
        <v>0</v>
      </c>
      <c r="MM74" s="177" t="str">
        <f t="shared" si="317"/>
        <v xml:space="preserve"> </v>
      </c>
      <c r="MO74" s="173">
        <v>18</v>
      </c>
      <c r="MP74" s="231">
        <v>18</v>
      </c>
      <c r="MQ74" s="174" t="str">
        <f>IF(MS74=0," ",VLOOKUP(MS74,PROTOKOL!$A:$F,6,FALSE))</f>
        <v xml:space="preserve"> </v>
      </c>
      <c r="MR74" s="43"/>
      <c r="MS74" s="43"/>
      <c r="MT74" s="43"/>
      <c r="MU74" s="42" t="str">
        <f>IF(MS74=0," ",(VLOOKUP(MS74,PROTOKOL!$A$1:$E$29,2,FALSE))*MT74)</f>
        <v xml:space="preserve"> </v>
      </c>
      <c r="MV74" s="175" t="str">
        <f t="shared" si="241"/>
        <v xml:space="preserve"> </v>
      </c>
      <c r="MW74" s="212" t="str">
        <f>IF(MS74=0," ",VLOOKUP(MS74,PROTOKOL!$A:$E,5,FALSE))</f>
        <v xml:space="preserve"> </v>
      </c>
      <c r="MX74" s="176"/>
      <c r="MY74" s="177" t="str">
        <f t="shared" si="318"/>
        <v xml:space="preserve"> </v>
      </c>
      <c r="MZ74" s="217" t="str">
        <f>IF(NB74=0," ",VLOOKUP(NB74,PROTOKOL!$A:$F,6,FALSE))</f>
        <v xml:space="preserve"> </v>
      </c>
      <c r="NA74" s="43"/>
      <c r="NB74" s="43"/>
      <c r="NC74" s="43"/>
      <c r="ND74" s="91" t="str">
        <f>IF(NB74=0," ",(VLOOKUP(NB74,PROTOKOL!$A$1:$E$29,2,FALSE))*NC74)</f>
        <v xml:space="preserve"> </v>
      </c>
      <c r="NE74" s="175" t="str">
        <f t="shared" si="242"/>
        <v xml:space="preserve"> </v>
      </c>
      <c r="NF74" s="176" t="str">
        <f>IF(NB74=0," ",VLOOKUP(NB74,PROTOKOL!$A:$E,5,FALSE))</f>
        <v xml:space="preserve"> </v>
      </c>
      <c r="NG74" s="212" t="str">
        <f t="shared" si="193"/>
        <v xml:space="preserve"> </v>
      </c>
      <c r="NH74" s="176">
        <f t="shared" si="319"/>
        <v>0</v>
      </c>
      <c r="NI74" s="177" t="str">
        <f t="shared" si="320"/>
        <v xml:space="preserve"> </v>
      </c>
      <c r="NK74" s="173">
        <v>18</v>
      </c>
      <c r="NL74" s="231">
        <v>18</v>
      </c>
      <c r="NM74" s="174" t="str">
        <f>IF(NO74=0," ",VLOOKUP(NO74,PROTOKOL!$A:$F,6,FALSE))</f>
        <v xml:space="preserve"> </v>
      </c>
      <c r="NN74" s="43"/>
      <c r="NO74" s="43"/>
      <c r="NP74" s="43"/>
      <c r="NQ74" s="42" t="str">
        <f>IF(NO74=0," ",(VLOOKUP(NO74,PROTOKOL!$A$1:$E$29,2,FALSE))*NP74)</f>
        <v xml:space="preserve"> </v>
      </c>
      <c r="NR74" s="175" t="str">
        <f t="shared" si="243"/>
        <v xml:space="preserve"> </v>
      </c>
      <c r="NS74" s="212" t="str">
        <f>IF(NO74=0," ",VLOOKUP(NO74,PROTOKOL!$A:$E,5,FALSE))</f>
        <v xml:space="preserve"> </v>
      </c>
      <c r="NT74" s="176"/>
      <c r="NU74" s="177" t="str">
        <f t="shared" si="321"/>
        <v xml:space="preserve"> </v>
      </c>
      <c r="NV74" s="217" t="str">
        <f>IF(NX74=0," ",VLOOKUP(NX74,PROTOKOL!$A:$F,6,FALSE))</f>
        <v xml:space="preserve"> </v>
      </c>
      <c r="NW74" s="43"/>
      <c r="NX74" s="43"/>
      <c r="NY74" s="43"/>
      <c r="NZ74" s="91" t="str">
        <f>IF(NX74=0," ",(VLOOKUP(NX74,PROTOKOL!$A$1:$E$29,2,FALSE))*NY74)</f>
        <v xml:space="preserve"> </v>
      </c>
      <c r="OA74" s="175" t="str">
        <f t="shared" si="244"/>
        <v xml:space="preserve"> </v>
      </c>
      <c r="OB74" s="176" t="str">
        <f>IF(NX74=0," ",VLOOKUP(NX74,PROTOKOL!$A:$E,5,FALSE))</f>
        <v xml:space="preserve"> </v>
      </c>
      <c r="OC74" s="212" t="str">
        <f t="shared" si="194"/>
        <v xml:space="preserve"> </v>
      </c>
      <c r="OD74" s="176">
        <f t="shared" si="322"/>
        <v>0</v>
      </c>
      <c r="OE74" s="177" t="str">
        <f t="shared" si="323"/>
        <v xml:space="preserve"> </v>
      </c>
      <c r="OG74" s="173">
        <v>18</v>
      </c>
      <c r="OH74" s="231">
        <v>18</v>
      </c>
      <c r="OI74" s="174" t="str">
        <f>IF(OK74=0," ",VLOOKUP(OK74,PROTOKOL!$A:$F,6,FALSE))</f>
        <v xml:space="preserve"> </v>
      </c>
      <c r="OJ74" s="43"/>
      <c r="OK74" s="43"/>
      <c r="OL74" s="43"/>
      <c r="OM74" s="42" t="str">
        <f>IF(OK74=0," ",(VLOOKUP(OK74,PROTOKOL!$A$1:$E$29,2,FALSE))*OL74)</f>
        <v xml:space="preserve"> </v>
      </c>
      <c r="ON74" s="175" t="str">
        <f t="shared" si="245"/>
        <v xml:space="preserve"> </v>
      </c>
      <c r="OO74" s="212" t="str">
        <f>IF(OK74=0," ",VLOOKUP(OK74,PROTOKOL!$A:$E,5,FALSE))</f>
        <v xml:space="preserve"> </v>
      </c>
      <c r="OP74" s="176"/>
      <c r="OQ74" s="177" t="str">
        <f t="shared" si="324"/>
        <v xml:space="preserve"> </v>
      </c>
      <c r="OR74" s="217" t="str">
        <f>IF(OT74=0," ",VLOOKUP(OT74,PROTOKOL!$A:$F,6,FALSE))</f>
        <v xml:space="preserve"> </v>
      </c>
      <c r="OS74" s="43"/>
      <c r="OT74" s="43"/>
      <c r="OU74" s="43"/>
      <c r="OV74" s="91" t="str">
        <f>IF(OT74=0," ",(VLOOKUP(OT74,PROTOKOL!$A$1:$E$29,2,FALSE))*OU74)</f>
        <v xml:space="preserve"> </v>
      </c>
      <c r="OW74" s="175" t="str">
        <f t="shared" si="246"/>
        <v xml:space="preserve"> </v>
      </c>
      <c r="OX74" s="176" t="str">
        <f>IF(OT74=0," ",VLOOKUP(OT74,PROTOKOL!$A:$E,5,FALSE))</f>
        <v xml:space="preserve"> </v>
      </c>
      <c r="OY74" s="212" t="str">
        <f t="shared" si="195"/>
        <v xml:space="preserve"> </v>
      </c>
      <c r="OZ74" s="176">
        <f t="shared" si="325"/>
        <v>0</v>
      </c>
      <c r="PA74" s="177" t="str">
        <f t="shared" si="326"/>
        <v xml:space="preserve"> </v>
      </c>
      <c r="PC74" s="173">
        <v>18</v>
      </c>
      <c r="PD74" s="231">
        <v>18</v>
      </c>
      <c r="PE74" s="174" t="str">
        <f>IF(PG74=0," ",VLOOKUP(PG74,PROTOKOL!$A:$F,6,FALSE))</f>
        <v xml:space="preserve"> </v>
      </c>
      <c r="PF74" s="43"/>
      <c r="PG74" s="43"/>
      <c r="PH74" s="43"/>
      <c r="PI74" s="42" t="str">
        <f>IF(PG74=0," ",(VLOOKUP(PG74,PROTOKOL!$A$1:$E$29,2,FALSE))*PH74)</f>
        <v xml:space="preserve"> </v>
      </c>
      <c r="PJ74" s="175" t="str">
        <f t="shared" si="247"/>
        <v xml:space="preserve"> </v>
      </c>
      <c r="PK74" s="212" t="str">
        <f>IF(PG74=0," ",VLOOKUP(PG74,PROTOKOL!$A:$E,5,FALSE))</f>
        <v xml:space="preserve"> </v>
      </c>
      <c r="PL74" s="176"/>
      <c r="PM74" s="177" t="str">
        <f t="shared" si="327"/>
        <v xml:space="preserve"> </v>
      </c>
      <c r="PN74" s="217" t="str">
        <f>IF(PP74=0," ",VLOOKUP(PP74,PROTOKOL!$A:$F,6,FALSE))</f>
        <v xml:space="preserve"> </v>
      </c>
      <c r="PO74" s="43"/>
      <c r="PP74" s="43"/>
      <c r="PQ74" s="43"/>
      <c r="PR74" s="91" t="str">
        <f>IF(PP74=0," ",(VLOOKUP(PP74,PROTOKOL!$A$1:$E$29,2,FALSE))*PQ74)</f>
        <v xml:space="preserve"> </v>
      </c>
      <c r="PS74" s="175" t="str">
        <f t="shared" si="248"/>
        <v xml:space="preserve"> </v>
      </c>
      <c r="PT74" s="176" t="str">
        <f>IF(PP74=0," ",VLOOKUP(PP74,PROTOKOL!$A:$E,5,FALSE))</f>
        <v xml:space="preserve"> </v>
      </c>
      <c r="PU74" s="212" t="str">
        <f t="shared" si="196"/>
        <v xml:space="preserve"> </v>
      </c>
      <c r="PV74" s="176">
        <f t="shared" si="328"/>
        <v>0</v>
      </c>
      <c r="PW74" s="177" t="str">
        <f t="shared" si="329"/>
        <v xml:space="preserve"> </v>
      </c>
      <c r="PY74" s="173">
        <v>18</v>
      </c>
      <c r="PZ74" s="231">
        <v>18</v>
      </c>
      <c r="QA74" s="174" t="str">
        <f>IF(QC74=0," ",VLOOKUP(QC74,PROTOKOL!$A:$F,6,FALSE))</f>
        <v xml:space="preserve"> </v>
      </c>
      <c r="QB74" s="43"/>
      <c r="QC74" s="43"/>
      <c r="QD74" s="43"/>
      <c r="QE74" s="42" t="str">
        <f>IF(QC74=0," ",(VLOOKUP(QC74,PROTOKOL!$A$1:$E$29,2,FALSE))*QD74)</f>
        <v xml:space="preserve"> </v>
      </c>
      <c r="QF74" s="175" t="str">
        <f t="shared" si="249"/>
        <v xml:space="preserve"> </v>
      </c>
      <c r="QG74" s="212" t="str">
        <f>IF(QC74=0," ",VLOOKUP(QC74,PROTOKOL!$A:$E,5,FALSE))</f>
        <v xml:space="preserve"> </v>
      </c>
      <c r="QH74" s="176"/>
      <c r="QI74" s="177" t="str">
        <f t="shared" si="330"/>
        <v xml:space="preserve"> </v>
      </c>
      <c r="QJ74" s="217" t="str">
        <f>IF(QL74=0," ",VLOOKUP(QL74,PROTOKOL!$A:$F,6,FALSE))</f>
        <v xml:space="preserve"> </v>
      </c>
      <c r="QK74" s="43"/>
      <c r="QL74" s="43"/>
      <c r="QM74" s="43"/>
      <c r="QN74" s="91" t="str">
        <f>IF(QL74=0," ",(VLOOKUP(QL74,PROTOKOL!$A$1:$E$29,2,FALSE))*QM74)</f>
        <v xml:space="preserve"> </v>
      </c>
      <c r="QO74" s="175" t="str">
        <f t="shared" si="250"/>
        <v xml:space="preserve"> </v>
      </c>
      <c r="QP74" s="176" t="str">
        <f>IF(QL74=0," ",VLOOKUP(QL74,PROTOKOL!$A:$E,5,FALSE))</f>
        <v xml:space="preserve"> </v>
      </c>
      <c r="QQ74" s="212" t="str">
        <f t="shared" si="197"/>
        <v xml:space="preserve"> </v>
      </c>
      <c r="QR74" s="176">
        <f t="shared" si="331"/>
        <v>0</v>
      </c>
      <c r="QS74" s="177" t="str">
        <f t="shared" si="332"/>
        <v xml:space="preserve"> </v>
      </c>
      <c r="QU74" s="173">
        <v>18</v>
      </c>
      <c r="QV74" s="231">
        <v>18</v>
      </c>
      <c r="QW74" s="174" t="str">
        <f>IF(QY74=0," ",VLOOKUP(QY74,PROTOKOL!$A:$F,6,FALSE))</f>
        <v xml:space="preserve"> </v>
      </c>
      <c r="QX74" s="43"/>
      <c r="QY74" s="43"/>
      <c r="QZ74" s="43"/>
      <c r="RA74" s="42" t="str">
        <f>IF(QY74=0," ",(VLOOKUP(QY74,PROTOKOL!$A$1:$E$29,2,FALSE))*QZ74)</f>
        <v xml:space="preserve"> </v>
      </c>
      <c r="RB74" s="175" t="str">
        <f t="shared" si="251"/>
        <v xml:space="preserve"> </v>
      </c>
      <c r="RC74" s="212" t="str">
        <f>IF(QY74=0," ",VLOOKUP(QY74,PROTOKOL!$A:$E,5,FALSE))</f>
        <v xml:space="preserve"> </v>
      </c>
      <c r="RD74" s="176"/>
      <c r="RE74" s="177" t="str">
        <f t="shared" si="333"/>
        <v xml:space="preserve"> </v>
      </c>
      <c r="RF74" s="217" t="str">
        <f>IF(RH74=0," ",VLOOKUP(RH74,PROTOKOL!$A:$F,6,FALSE))</f>
        <v xml:space="preserve"> </v>
      </c>
      <c r="RG74" s="43"/>
      <c r="RH74" s="43"/>
      <c r="RI74" s="43"/>
      <c r="RJ74" s="91" t="str">
        <f>IF(RH74=0," ",(VLOOKUP(RH74,PROTOKOL!$A$1:$E$29,2,FALSE))*RI74)</f>
        <v xml:space="preserve"> </v>
      </c>
      <c r="RK74" s="175" t="str">
        <f t="shared" si="252"/>
        <v xml:space="preserve"> </v>
      </c>
      <c r="RL74" s="176" t="str">
        <f>IF(RH74=0," ",VLOOKUP(RH74,PROTOKOL!$A:$E,5,FALSE))</f>
        <v xml:space="preserve"> </v>
      </c>
      <c r="RM74" s="212" t="str">
        <f t="shared" si="198"/>
        <v xml:space="preserve"> </v>
      </c>
      <c r="RN74" s="176">
        <f t="shared" si="334"/>
        <v>0</v>
      </c>
      <c r="RO74" s="177" t="str">
        <f t="shared" si="335"/>
        <v xml:space="preserve"> </v>
      </c>
      <c r="RQ74" s="173">
        <v>18</v>
      </c>
      <c r="RR74" s="231">
        <v>18</v>
      </c>
      <c r="RS74" s="174" t="str">
        <f>IF(RU74=0," ",VLOOKUP(RU74,PROTOKOL!$A:$F,6,FALSE))</f>
        <v xml:space="preserve"> </v>
      </c>
      <c r="RT74" s="43"/>
      <c r="RU74" s="43"/>
      <c r="RV74" s="43"/>
      <c r="RW74" s="42" t="str">
        <f>IF(RU74=0," ",(VLOOKUP(RU74,PROTOKOL!$A$1:$E$29,2,FALSE))*RV74)</f>
        <v xml:space="preserve"> </v>
      </c>
      <c r="RX74" s="175" t="str">
        <f t="shared" si="253"/>
        <v xml:space="preserve"> </v>
      </c>
      <c r="RY74" s="212" t="str">
        <f>IF(RU74=0," ",VLOOKUP(RU74,PROTOKOL!$A:$E,5,FALSE))</f>
        <v xml:space="preserve"> </v>
      </c>
      <c r="RZ74" s="176"/>
      <c r="SA74" s="177" t="str">
        <f t="shared" si="336"/>
        <v xml:space="preserve"> </v>
      </c>
      <c r="SB74" s="217" t="str">
        <f>IF(SD74=0," ",VLOOKUP(SD74,PROTOKOL!$A:$F,6,FALSE))</f>
        <v xml:space="preserve"> </v>
      </c>
      <c r="SC74" s="43"/>
      <c r="SD74" s="43"/>
      <c r="SE74" s="43"/>
      <c r="SF74" s="91" t="str">
        <f>IF(SD74=0," ",(VLOOKUP(SD74,PROTOKOL!$A$1:$E$29,2,FALSE))*SE74)</f>
        <v xml:space="preserve"> </v>
      </c>
      <c r="SG74" s="175" t="str">
        <f t="shared" si="254"/>
        <v xml:space="preserve"> </v>
      </c>
      <c r="SH74" s="176" t="str">
        <f>IF(SD74=0," ",VLOOKUP(SD74,PROTOKOL!$A:$E,5,FALSE))</f>
        <v xml:space="preserve"> </v>
      </c>
      <c r="SI74" s="212" t="str">
        <f t="shared" si="199"/>
        <v xml:space="preserve"> </v>
      </c>
      <c r="SJ74" s="176">
        <f t="shared" si="337"/>
        <v>0</v>
      </c>
      <c r="SK74" s="177" t="str">
        <f t="shared" si="338"/>
        <v xml:space="preserve"> </v>
      </c>
      <c r="SM74" s="173">
        <v>18</v>
      </c>
      <c r="SN74" s="231">
        <v>18</v>
      </c>
      <c r="SO74" s="174" t="str">
        <f>IF(SQ74=0," ",VLOOKUP(SQ74,PROTOKOL!$A:$F,6,FALSE))</f>
        <v xml:space="preserve"> </v>
      </c>
      <c r="SP74" s="43"/>
      <c r="SQ74" s="43"/>
      <c r="SR74" s="43"/>
      <c r="SS74" s="42" t="str">
        <f>IF(SQ74=0," ",(VLOOKUP(SQ74,PROTOKOL!$A$1:$E$29,2,FALSE))*SR74)</f>
        <v xml:space="preserve"> </v>
      </c>
      <c r="ST74" s="175" t="str">
        <f t="shared" si="255"/>
        <v xml:space="preserve"> </v>
      </c>
      <c r="SU74" s="212" t="str">
        <f>IF(SQ74=0," ",VLOOKUP(SQ74,PROTOKOL!$A:$E,5,FALSE))</f>
        <v xml:space="preserve"> </v>
      </c>
      <c r="SV74" s="176"/>
      <c r="SW74" s="177" t="str">
        <f t="shared" si="339"/>
        <v xml:space="preserve"> </v>
      </c>
      <c r="SX74" s="217" t="str">
        <f>IF(SZ74=0," ",VLOOKUP(SZ74,PROTOKOL!$A:$F,6,FALSE))</f>
        <v xml:space="preserve"> </v>
      </c>
      <c r="SY74" s="43"/>
      <c r="SZ74" s="43"/>
      <c r="TA74" s="43"/>
      <c r="TB74" s="91" t="str">
        <f>IF(SZ74=0," ",(VLOOKUP(SZ74,PROTOKOL!$A$1:$E$29,2,FALSE))*TA74)</f>
        <v xml:space="preserve"> </v>
      </c>
      <c r="TC74" s="175" t="str">
        <f t="shared" si="256"/>
        <v xml:space="preserve"> </v>
      </c>
      <c r="TD74" s="176" t="str">
        <f>IF(SZ74=0," ",VLOOKUP(SZ74,PROTOKOL!$A:$E,5,FALSE))</f>
        <v xml:space="preserve"> </v>
      </c>
      <c r="TE74" s="212" t="str">
        <f t="shared" si="200"/>
        <v xml:space="preserve"> </v>
      </c>
      <c r="TF74" s="176">
        <f t="shared" si="340"/>
        <v>0</v>
      </c>
      <c r="TG74" s="177" t="str">
        <f t="shared" si="341"/>
        <v xml:space="preserve"> </v>
      </c>
      <c r="TI74" s="173">
        <v>18</v>
      </c>
      <c r="TJ74" s="231">
        <v>18</v>
      </c>
      <c r="TK74" s="174" t="str">
        <f>IF(TM74=0," ",VLOOKUP(TM74,PROTOKOL!$A:$F,6,FALSE))</f>
        <v xml:space="preserve"> </v>
      </c>
      <c r="TL74" s="43"/>
      <c r="TM74" s="43"/>
      <c r="TN74" s="43"/>
      <c r="TO74" s="42" t="str">
        <f>IF(TM74=0," ",(VLOOKUP(TM74,PROTOKOL!$A$1:$E$29,2,FALSE))*TN74)</f>
        <v xml:space="preserve"> </v>
      </c>
      <c r="TP74" s="175" t="str">
        <f t="shared" si="257"/>
        <v xml:space="preserve"> </v>
      </c>
      <c r="TQ74" s="212" t="str">
        <f>IF(TM74=0," ",VLOOKUP(TM74,PROTOKOL!$A:$E,5,FALSE))</f>
        <v xml:space="preserve"> </v>
      </c>
      <c r="TR74" s="176"/>
      <c r="TS74" s="177" t="str">
        <f t="shared" si="342"/>
        <v xml:space="preserve"> </v>
      </c>
      <c r="TT74" s="217" t="str">
        <f>IF(TV74=0," ",VLOOKUP(TV74,PROTOKOL!$A:$F,6,FALSE))</f>
        <v xml:space="preserve"> </v>
      </c>
      <c r="TU74" s="43"/>
      <c r="TV74" s="43"/>
      <c r="TW74" s="43"/>
      <c r="TX74" s="91" t="str">
        <f>IF(TV74=0," ",(VLOOKUP(TV74,PROTOKOL!$A$1:$E$29,2,FALSE))*TW74)</f>
        <v xml:space="preserve"> </v>
      </c>
      <c r="TY74" s="175" t="str">
        <f t="shared" si="258"/>
        <v xml:space="preserve"> </v>
      </c>
      <c r="TZ74" s="176" t="str">
        <f>IF(TV74=0," ",VLOOKUP(TV74,PROTOKOL!$A:$E,5,FALSE))</f>
        <v xml:space="preserve"> </v>
      </c>
      <c r="UA74" s="212" t="str">
        <f t="shared" si="201"/>
        <v xml:space="preserve"> </v>
      </c>
      <c r="UB74" s="176">
        <f t="shared" si="343"/>
        <v>0</v>
      </c>
      <c r="UC74" s="177" t="str">
        <f t="shared" si="344"/>
        <v xml:space="preserve"> </v>
      </c>
      <c r="UE74" s="173">
        <v>18</v>
      </c>
      <c r="UF74" s="231">
        <v>18</v>
      </c>
      <c r="UG74" s="174" t="str">
        <f>IF(UI74=0," ",VLOOKUP(UI74,PROTOKOL!$A:$F,6,FALSE))</f>
        <v xml:space="preserve"> </v>
      </c>
      <c r="UH74" s="43"/>
      <c r="UI74" s="43"/>
      <c r="UJ74" s="43"/>
      <c r="UK74" s="42" t="str">
        <f>IF(UI74=0," ",(VLOOKUP(UI74,PROTOKOL!$A$1:$E$29,2,FALSE))*UJ74)</f>
        <v xml:space="preserve"> </v>
      </c>
      <c r="UL74" s="175" t="str">
        <f t="shared" si="259"/>
        <v xml:space="preserve"> </v>
      </c>
      <c r="UM74" s="212" t="str">
        <f>IF(UI74=0," ",VLOOKUP(UI74,PROTOKOL!$A:$E,5,FALSE))</f>
        <v xml:space="preserve"> </v>
      </c>
      <c r="UN74" s="176"/>
      <c r="UO74" s="177" t="str">
        <f t="shared" si="345"/>
        <v xml:space="preserve"> </v>
      </c>
      <c r="UP74" s="217" t="str">
        <f>IF(UR74=0," ",VLOOKUP(UR74,PROTOKOL!$A:$F,6,FALSE))</f>
        <v xml:space="preserve"> </v>
      </c>
      <c r="UQ74" s="43"/>
      <c r="UR74" s="43"/>
      <c r="US74" s="43"/>
      <c r="UT74" s="91" t="str">
        <f>IF(UR74=0," ",(VLOOKUP(UR74,PROTOKOL!$A$1:$E$29,2,FALSE))*US74)</f>
        <v xml:space="preserve"> </v>
      </c>
      <c r="UU74" s="175" t="str">
        <f t="shared" si="260"/>
        <v xml:space="preserve"> </v>
      </c>
      <c r="UV74" s="176" t="str">
        <f>IF(UR74=0," ",VLOOKUP(UR74,PROTOKOL!$A:$E,5,FALSE))</f>
        <v xml:space="preserve"> </v>
      </c>
      <c r="UW74" s="212" t="str">
        <f t="shared" si="202"/>
        <v xml:space="preserve"> </v>
      </c>
      <c r="UX74" s="176">
        <f t="shared" si="346"/>
        <v>0</v>
      </c>
      <c r="UY74" s="177" t="str">
        <f t="shared" si="347"/>
        <v xml:space="preserve"> </v>
      </c>
      <c r="VA74" s="173">
        <v>18</v>
      </c>
      <c r="VB74" s="231">
        <v>18</v>
      </c>
      <c r="VC74" s="174" t="str">
        <f>IF(VE74=0," ",VLOOKUP(VE74,PROTOKOL!$A:$F,6,FALSE))</f>
        <v xml:space="preserve"> </v>
      </c>
      <c r="VD74" s="43"/>
      <c r="VE74" s="43"/>
      <c r="VF74" s="43"/>
      <c r="VG74" s="42" t="str">
        <f>IF(VE74=0," ",(VLOOKUP(VE74,PROTOKOL!$A$1:$E$29,2,FALSE))*VF74)</f>
        <v xml:space="preserve"> </v>
      </c>
      <c r="VH74" s="175" t="str">
        <f t="shared" si="261"/>
        <v xml:space="preserve"> </v>
      </c>
      <c r="VI74" s="212" t="str">
        <f>IF(VE74=0," ",VLOOKUP(VE74,PROTOKOL!$A:$E,5,FALSE))</f>
        <v xml:space="preserve"> </v>
      </c>
      <c r="VJ74" s="176"/>
      <c r="VK74" s="177" t="str">
        <f t="shared" si="348"/>
        <v xml:space="preserve"> </v>
      </c>
      <c r="VL74" s="217" t="str">
        <f>IF(VN74=0," ",VLOOKUP(VN74,PROTOKOL!$A:$F,6,FALSE))</f>
        <v xml:space="preserve"> </v>
      </c>
      <c r="VM74" s="43"/>
      <c r="VN74" s="43"/>
      <c r="VO74" s="43"/>
      <c r="VP74" s="91" t="str">
        <f>IF(VN74=0," ",(VLOOKUP(VN74,PROTOKOL!$A$1:$E$29,2,FALSE))*VO74)</f>
        <v xml:space="preserve"> </v>
      </c>
      <c r="VQ74" s="175" t="str">
        <f t="shared" si="262"/>
        <v xml:space="preserve"> </v>
      </c>
      <c r="VR74" s="176" t="str">
        <f>IF(VN74=0," ",VLOOKUP(VN74,PROTOKOL!$A:$E,5,FALSE))</f>
        <v xml:space="preserve"> </v>
      </c>
      <c r="VS74" s="212" t="str">
        <f t="shared" si="203"/>
        <v xml:space="preserve"> </v>
      </c>
      <c r="VT74" s="176">
        <f t="shared" si="349"/>
        <v>0</v>
      </c>
      <c r="VU74" s="177" t="str">
        <f t="shared" si="350"/>
        <v xml:space="preserve"> </v>
      </c>
      <c r="VW74" s="173">
        <v>18</v>
      </c>
      <c r="VX74" s="231">
        <v>18</v>
      </c>
      <c r="VY74" s="174" t="str">
        <f>IF(WA74=0," ",VLOOKUP(WA74,PROTOKOL!$A:$F,6,FALSE))</f>
        <v xml:space="preserve"> </v>
      </c>
      <c r="VZ74" s="43"/>
      <c r="WA74" s="43"/>
      <c r="WB74" s="43"/>
      <c r="WC74" s="42" t="str">
        <f>IF(WA74=0," ",(VLOOKUP(WA74,PROTOKOL!$A$1:$E$29,2,FALSE))*WB74)</f>
        <v xml:space="preserve"> </v>
      </c>
      <c r="WD74" s="175" t="str">
        <f t="shared" si="263"/>
        <v xml:space="preserve"> </v>
      </c>
      <c r="WE74" s="212" t="str">
        <f>IF(WA74=0," ",VLOOKUP(WA74,PROTOKOL!$A:$E,5,FALSE))</f>
        <v xml:space="preserve"> </v>
      </c>
      <c r="WF74" s="176"/>
      <c r="WG74" s="177" t="str">
        <f t="shared" si="351"/>
        <v xml:space="preserve"> </v>
      </c>
      <c r="WH74" s="217" t="str">
        <f>IF(WJ74=0," ",VLOOKUP(WJ74,PROTOKOL!$A:$F,6,FALSE))</f>
        <v xml:space="preserve"> </v>
      </c>
      <c r="WI74" s="43"/>
      <c r="WJ74" s="43"/>
      <c r="WK74" s="43"/>
      <c r="WL74" s="91" t="str">
        <f>IF(WJ74=0," ",(VLOOKUP(WJ74,PROTOKOL!$A$1:$E$29,2,FALSE))*WK74)</f>
        <v xml:space="preserve"> </v>
      </c>
      <c r="WM74" s="175" t="str">
        <f t="shared" si="264"/>
        <v xml:space="preserve"> </v>
      </c>
      <c r="WN74" s="176" t="str">
        <f>IF(WJ74=0," ",VLOOKUP(WJ74,PROTOKOL!$A:$E,5,FALSE))</f>
        <v xml:space="preserve"> </v>
      </c>
      <c r="WO74" s="212" t="str">
        <f t="shared" si="204"/>
        <v xml:space="preserve"> </v>
      </c>
      <c r="WP74" s="176">
        <f t="shared" si="352"/>
        <v>0</v>
      </c>
      <c r="WQ74" s="177" t="str">
        <f t="shared" si="353"/>
        <v xml:space="preserve"> </v>
      </c>
      <c r="WS74" s="173">
        <v>18</v>
      </c>
      <c r="WT74" s="231">
        <v>18</v>
      </c>
      <c r="WU74" s="174" t="str">
        <f>IF(WW74=0," ",VLOOKUP(WW74,PROTOKOL!$A:$F,6,FALSE))</f>
        <v xml:space="preserve"> </v>
      </c>
      <c r="WV74" s="43"/>
      <c r="WW74" s="43"/>
      <c r="WX74" s="43"/>
      <c r="WY74" s="42" t="str">
        <f>IF(WW74=0," ",(VLOOKUP(WW74,PROTOKOL!$A$1:$E$29,2,FALSE))*WX74)</f>
        <v xml:space="preserve"> </v>
      </c>
      <c r="WZ74" s="175" t="str">
        <f t="shared" si="265"/>
        <v xml:space="preserve"> </v>
      </c>
      <c r="XA74" s="212" t="str">
        <f>IF(WW74=0," ",VLOOKUP(WW74,PROTOKOL!$A:$E,5,FALSE))</f>
        <v xml:space="preserve"> </v>
      </c>
      <c r="XB74" s="176"/>
      <c r="XC74" s="177" t="str">
        <f t="shared" si="354"/>
        <v xml:space="preserve"> </v>
      </c>
      <c r="XD74" s="217" t="str">
        <f>IF(XF74=0," ",VLOOKUP(XF74,PROTOKOL!$A:$F,6,FALSE))</f>
        <v xml:space="preserve"> </v>
      </c>
      <c r="XE74" s="43"/>
      <c r="XF74" s="43"/>
      <c r="XG74" s="43"/>
      <c r="XH74" s="91" t="str">
        <f>IF(XF74=0," ",(VLOOKUP(XF74,PROTOKOL!$A$1:$E$29,2,FALSE))*XG74)</f>
        <v xml:space="preserve"> </v>
      </c>
      <c r="XI74" s="175" t="str">
        <f t="shared" si="266"/>
        <v xml:space="preserve"> </v>
      </c>
      <c r="XJ74" s="176" t="str">
        <f>IF(XF74=0," ",VLOOKUP(XF74,PROTOKOL!$A:$E,5,FALSE))</f>
        <v xml:space="preserve"> </v>
      </c>
      <c r="XK74" s="212" t="str">
        <f t="shared" si="205"/>
        <v xml:space="preserve"> </v>
      </c>
      <c r="XL74" s="176">
        <f t="shared" si="355"/>
        <v>0</v>
      </c>
      <c r="XM74" s="177" t="str">
        <f t="shared" si="356"/>
        <v xml:space="preserve"> </v>
      </c>
      <c r="XO74" s="173">
        <v>18</v>
      </c>
      <c r="XP74" s="231">
        <v>18</v>
      </c>
      <c r="XQ74" s="174" t="str">
        <f>IF(XS74=0," ",VLOOKUP(XS74,PROTOKOL!$A:$F,6,FALSE))</f>
        <v xml:space="preserve"> </v>
      </c>
      <c r="XR74" s="43"/>
      <c r="XS74" s="43"/>
      <c r="XT74" s="43"/>
      <c r="XU74" s="42" t="str">
        <f>IF(XS74=0," ",(VLOOKUP(XS74,PROTOKOL!$A$1:$E$29,2,FALSE))*XT74)</f>
        <v xml:space="preserve"> </v>
      </c>
      <c r="XV74" s="175" t="str">
        <f t="shared" si="267"/>
        <v xml:space="preserve"> </v>
      </c>
      <c r="XW74" s="212" t="str">
        <f>IF(XS74=0," ",VLOOKUP(XS74,PROTOKOL!$A:$E,5,FALSE))</f>
        <v xml:space="preserve"> </v>
      </c>
      <c r="XX74" s="176"/>
      <c r="XY74" s="177" t="str">
        <f t="shared" si="357"/>
        <v xml:space="preserve"> </v>
      </c>
      <c r="XZ74" s="217" t="str">
        <f>IF(YB74=0," ",VLOOKUP(YB74,PROTOKOL!$A:$F,6,FALSE))</f>
        <v xml:space="preserve"> </v>
      </c>
      <c r="YA74" s="43"/>
      <c r="YB74" s="43"/>
      <c r="YC74" s="43"/>
      <c r="YD74" s="91" t="str">
        <f>IF(YB74=0," ",(VLOOKUP(YB74,PROTOKOL!$A$1:$E$29,2,FALSE))*YC74)</f>
        <v xml:space="preserve"> </v>
      </c>
      <c r="YE74" s="175" t="str">
        <f t="shared" si="268"/>
        <v xml:space="preserve"> </v>
      </c>
      <c r="YF74" s="176" t="str">
        <f>IF(YB74=0," ",VLOOKUP(YB74,PROTOKOL!$A:$E,5,FALSE))</f>
        <v xml:space="preserve"> </v>
      </c>
      <c r="YG74" s="212" t="str">
        <f t="shared" si="206"/>
        <v xml:space="preserve"> </v>
      </c>
      <c r="YH74" s="176">
        <f t="shared" si="358"/>
        <v>0</v>
      </c>
      <c r="YI74" s="177" t="str">
        <f t="shared" si="359"/>
        <v xml:space="preserve"> </v>
      </c>
    </row>
    <row r="75" spans="1:659" ht="13.8">
      <c r="A75" s="173">
        <v>18</v>
      </c>
      <c r="B75" s="229"/>
      <c r="C75" s="174" t="str">
        <f>IF(E75=0," ",VLOOKUP(E75,PROTOKOL!$A:$F,6,FALSE))</f>
        <v xml:space="preserve"> </v>
      </c>
      <c r="D75" s="43"/>
      <c r="E75" s="43"/>
      <c r="F75" s="43"/>
      <c r="G75" s="42" t="str">
        <f>IF(E75=0," ",(VLOOKUP(E75,PROTOKOL!$A$1:$E$29,2,FALSE))*F75)</f>
        <v xml:space="preserve"> </v>
      </c>
      <c r="H75" s="175" t="str">
        <f t="shared" si="209"/>
        <v xml:space="preserve"> </v>
      </c>
      <c r="I75" s="212" t="str">
        <f>IF(E75=0," ",VLOOKUP(E75,PROTOKOL!$A:$E,5,FALSE))</f>
        <v xml:space="preserve"> </v>
      </c>
      <c r="J75" s="176"/>
      <c r="K75" s="177" t="str">
        <f t="shared" si="269"/>
        <v xml:space="preserve"> </v>
      </c>
      <c r="L75" s="217" t="str">
        <f>IF(N75=0," ",VLOOKUP(N75,PROTOKOL!$A:$F,6,FALSE))</f>
        <v xml:space="preserve"> </v>
      </c>
      <c r="M75" s="43"/>
      <c r="N75" s="43"/>
      <c r="O75" s="43"/>
      <c r="P75" s="91" t="str">
        <f>IF(N75=0," ",(VLOOKUP(N75,PROTOKOL!$A$1:$E$29,2,FALSE))*O75)</f>
        <v xml:space="preserve"> </v>
      </c>
      <c r="Q75" s="175" t="str">
        <f t="shared" si="210"/>
        <v xml:space="preserve"> </v>
      </c>
      <c r="R75" s="176" t="str">
        <f>IF(N75=0," ",VLOOKUP(N75,PROTOKOL!$A:$E,5,FALSE))</f>
        <v xml:space="preserve"> </v>
      </c>
      <c r="S75" s="212" t="str">
        <f t="shared" si="270"/>
        <v xml:space="preserve"> </v>
      </c>
      <c r="T75" s="176">
        <f t="shared" si="271"/>
        <v>0</v>
      </c>
      <c r="U75" s="177" t="str">
        <f t="shared" si="272"/>
        <v xml:space="preserve"> </v>
      </c>
      <c r="W75" s="173">
        <v>18</v>
      </c>
      <c r="X75" s="229"/>
      <c r="Y75" s="174" t="str">
        <f>IF(AA75=0," ",VLOOKUP(AA75,PROTOKOL!$A:$F,6,FALSE))</f>
        <v xml:space="preserve"> </v>
      </c>
      <c r="Z75" s="43"/>
      <c r="AA75" s="43"/>
      <c r="AB75" s="43"/>
      <c r="AC75" s="42" t="str">
        <f>IF(AA75=0," ",(VLOOKUP(AA75,PROTOKOL!$A$1:$E$29,2,FALSE))*AB75)</f>
        <v xml:space="preserve"> </v>
      </c>
      <c r="AD75" s="175" t="str">
        <f t="shared" si="211"/>
        <v xml:space="preserve"> </v>
      </c>
      <c r="AE75" s="212" t="str">
        <f>IF(AA75=0," ",VLOOKUP(AA75,PROTOKOL!$A:$E,5,FALSE))</f>
        <v xml:space="preserve"> </v>
      </c>
      <c r="AF75" s="176"/>
      <c r="AG75" s="177" t="str">
        <f t="shared" si="273"/>
        <v xml:space="preserve"> </v>
      </c>
      <c r="AH75" s="217" t="str">
        <f>IF(AJ75=0," ",VLOOKUP(AJ75,PROTOKOL!$A:$F,6,FALSE))</f>
        <v xml:space="preserve"> </v>
      </c>
      <c r="AI75" s="43"/>
      <c r="AJ75" s="43"/>
      <c r="AK75" s="43"/>
      <c r="AL75" s="91" t="str">
        <f>IF(AJ75=0," ",(VLOOKUP(AJ75,PROTOKOL!$A$1:$E$29,2,FALSE))*AK75)</f>
        <v xml:space="preserve"> </v>
      </c>
      <c r="AM75" s="175" t="str">
        <f t="shared" si="212"/>
        <v xml:space="preserve"> </v>
      </c>
      <c r="AN75" s="176" t="str">
        <f>IF(AJ75=0," ",VLOOKUP(AJ75,PROTOKOL!$A:$E,5,FALSE))</f>
        <v xml:space="preserve"> </v>
      </c>
      <c r="AO75" s="212" t="str">
        <f t="shared" si="180"/>
        <v xml:space="preserve"> </v>
      </c>
      <c r="AP75" s="176">
        <f t="shared" si="274"/>
        <v>0</v>
      </c>
      <c r="AQ75" s="177" t="str">
        <f t="shared" si="275"/>
        <v xml:space="preserve"> </v>
      </c>
      <c r="AS75" s="173">
        <v>18</v>
      </c>
      <c r="AT75" s="229"/>
      <c r="AU75" s="174" t="str">
        <f>IF(AW75=0," ",VLOOKUP(AW75,PROTOKOL!$A:$F,6,FALSE))</f>
        <v xml:space="preserve"> </v>
      </c>
      <c r="AV75" s="43"/>
      <c r="AW75" s="43"/>
      <c r="AX75" s="43"/>
      <c r="AY75" s="42" t="str">
        <f>IF(AW75=0," ",(VLOOKUP(AW75,PROTOKOL!$A$1:$E$29,2,FALSE))*AX75)</f>
        <v xml:space="preserve"> </v>
      </c>
      <c r="AZ75" s="175" t="str">
        <f t="shared" si="213"/>
        <v xml:space="preserve"> </v>
      </c>
      <c r="BA75" s="212" t="str">
        <f>IF(AW75=0," ",VLOOKUP(AW75,PROTOKOL!$A:$E,5,FALSE))</f>
        <v xml:space="preserve"> </v>
      </c>
      <c r="BB75" s="176"/>
      <c r="BC75" s="177" t="str">
        <f t="shared" si="276"/>
        <v xml:space="preserve"> </v>
      </c>
      <c r="BD75" s="217" t="str">
        <f>IF(BF75=0," ",VLOOKUP(BF75,PROTOKOL!$A:$F,6,FALSE))</f>
        <v xml:space="preserve"> </v>
      </c>
      <c r="BE75" s="43"/>
      <c r="BF75" s="43"/>
      <c r="BG75" s="43"/>
      <c r="BH75" s="91" t="str">
        <f>IF(BF75=0," ",(VLOOKUP(BF75,PROTOKOL!$A$1:$E$29,2,FALSE))*BG75)</f>
        <v xml:space="preserve"> </v>
      </c>
      <c r="BI75" s="175" t="str">
        <f t="shared" si="214"/>
        <v xml:space="preserve"> </v>
      </c>
      <c r="BJ75" s="176" t="str">
        <f>IF(BF75=0," ",VLOOKUP(BF75,PROTOKOL!$A:$E,5,FALSE))</f>
        <v xml:space="preserve"> </v>
      </c>
      <c r="BK75" s="212" t="str">
        <f t="shared" si="181"/>
        <v xml:space="preserve"> </v>
      </c>
      <c r="BL75" s="176">
        <f t="shared" si="277"/>
        <v>0</v>
      </c>
      <c r="BM75" s="177" t="str">
        <f t="shared" si="278"/>
        <v xml:space="preserve"> </v>
      </c>
      <c r="BO75" s="173">
        <v>18</v>
      </c>
      <c r="BP75" s="229"/>
      <c r="BQ75" s="174" t="str">
        <f>IF(BS75=0," ",VLOOKUP(BS75,PROTOKOL!$A:$F,6,FALSE))</f>
        <v xml:space="preserve"> </v>
      </c>
      <c r="BR75" s="43"/>
      <c r="BS75" s="43"/>
      <c r="BT75" s="43"/>
      <c r="BU75" s="42" t="str">
        <f>IF(BS75=0," ",(VLOOKUP(BS75,PROTOKOL!$A$1:$E$29,2,FALSE))*BT75)</f>
        <v xml:space="preserve"> </v>
      </c>
      <c r="BV75" s="175" t="str">
        <f t="shared" si="215"/>
        <v xml:space="preserve"> </v>
      </c>
      <c r="BW75" s="212" t="str">
        <f>IF(BS75=0," ",VLOOKUP(BS75,PROTOKOL!$A:$E,5,FALSE))</f>
        <v xml:space="preserve"> </v>
      </c>
      <c r="BX75" s="176"/>
      <c r="BY75" s="177" t="str">
        <f t="shared" si="279"/>
        <v xml:space="preserve"> </v>
      </c>
      <c r="BZ75" s="217" t="str">
        <f>IF(CB75=0," ",VLOOKUP(CB75,PROTOKOL!$A:$F,6,FALSE))</f>
        <v xml:space="preserve"> </v>
      </c>
      <c r="CA75" s="43"/>
      <c r="CB75" s="43"/>
      <c r="CC75" s="43"/>
      <c r="CD75" s="91" t="str">
        <f>IF(CB75=0," ",(VLOOKUP(CB75,PROTOKOL!$A$1:$E$29,2,FALSE))*CC75)</f>
        <v xml:space="preserve"> </v>
      </c>
      <c r="CE75" s="175" t="str">
        <f t="shared" si="216"/>
        <v xml:space="preserve"> </v>
      </c>
      <c r="CF75" s="176" t="str">
        <f>IF(CB75=0," ",VLOOKUP(CB75,PROTOKOL!$A:$E,5,FALSE))</f>
        <v xml:space="preserve"> </v>
      </c>
      <c r="CG75" s="212" t="str">
        <f t="shared" si="207"/>
        <v xml:space="preserve"> </v>
      </c>
      <c r="CH75" s="176">
        <f t="shared" si="280"/>
        <v>0</v>
      </c>
      <c r="CI75" s="177" t="str">
        <f t="shared" si="281"/>
        <v xml:space="preserve"> </v>
      </c>
      <c r="CK75" s="173">
        <v>18</v>
      </c>
      <c r="CL75" s="229"/>
      <c r="CM75" s="174" t="str">
        <f>IF(CO75=0," ",VLOOKUP(CO75,PROTOKOL!$A:$F,6,FALSE))</f>
        <v xml:space="preserve"> </v>
      </c>
      <c r="CN75" s="43"/>
      <c r="CO75" s="43"/>
      <c r="CP75" s="43"/>
      <c r="CQ75" s="42" t="str">
        <f>IF(CO75=0," ",(VLOOKUP(CO75,PROTOKOL!$A$1:$E$29,2,FALSE))*CP75)</f>
        <v xml:space="preserve"> </v>
      </c>
      <c r="CR75" s="175" t="str">
        <f t="shared" si="217"/>
        <v xml:space="preserve"> </v>
      </c>
      <c r="CS75" s="212" t="str">
        <f>IF(CO75=0," ",VLOOKUP(CO75,PROTOKOL!$A:$E,5,FALSE))</f>
        <v xml:space="preserve"> </v>
      </c>
      <c r="CT75" s="176"/>
      <c r="CU75" s="177" t="str">
        <f t="shared" si="282"/>
        <v xml:space="preserve"> </v>
      </c>
      <c r="CV75" s="217" t="str">
        <f>IF(CX75=0," ",VLOOKUP(CX75,PROTOKOL!$A:$F,6,FALSE))</f>
        <v xml:space="preserve"> </v>
      </c>
      <c r="CW75" s="43"/>
      <c r="CX75" s="43"/>
      <c r="CY75" s="43"/>
      <c r="CZ75" s="91" t="str">
        <f>IF(CX75=0," ",(VLOOKUP(CX75,PROTOKOL!$A$1:$E$29,2,FALSE))*CY75)</f>
        <v xml:space="preserve"> </v>
      </c>
      <c r="DA75" s="175" t="str">
        <f t="shared" si="218"/>
        <v xml:space="preserve"> </v>
      </c>
      <c r="DB75" s="176" t="str">
        <f>IF(CX75=0," ",VLOOKUP(CX75,PROTOKOL!$A:$E,5,FALSE))</f>
        <v xml:space="preserve"> </v>
      </c>
      <c r="DC75" s="212" t="str">
        <f t="shared" si="182"/>
        <v xml:space="preserve"> </v>
      </c>
      <c r="DD75" s="176">
        <f t="shared" si="283"/>
        <v>0</v>
      </c>
      <c r="DE75" s="177" t="str">
        <f t="shared" si="284"/>
        <v xml:space="preserve"> </v>
      </c>
      <c r="DG75" s="173">
        <v>18</v>
      </c>
      <c r="DH75" s="229"/>
      <c r="DI75" s="174" t="str">
        <f>IF(DK75=0," ",VLOOKUP(DK75,PROTOKOL!$A:$F,6,FALSE))</f>
        <v xml:space="preserve"> </v>
      </c>
      <c r="DJ75" s="43"/>
      <c r="DK75" s="43"/>
      <c r="DL75" s="43"/>
      <c r="DM75" s="42" t="str">
        <f>IF(DK75=0," ",(VLOOKUP(DK75,PROTOKOL!$A$1:$E$29,2,FALSE))*DL75)</f>
        <v xml:space="preserve"> </v>
      </c>
      <c r="DN75" s="175" t="str">
        <f t="shared" si="219"/>
        <v xml:space="preserve"> </v>
      </c>
      <c r="DO75" s="212" t="str">
        <f>IF(DK75=0," ",VLOOKUP(DK75,PROTOKOL!$A:$E,5,FALSE))</f>
        <v xml:space="preserve"> </v>
      </c>
      <c r="DP75" s="176"/>
      <c r="DQ75" s="177" t="str">
        <f t="shared" si="285"/>
        <v xml:space="preserve"> </v>
      </c>
      <c r="DR75" s="217" t="str">
        <f>IF(DT75=0," ",VLOOKUP(DT75,PROTOKOL!$A:$F,6,FALSE))</f>
        <v xml:space="preserve"> </v>
      </c>
      <c r="DS75" s="43"/>
      <c r="DT75" s="43"/>
      <c r="DU75" s="43"/>
      <c r="DV75" s="91" t="str">
        <f>IF(DT75=0," ",(VLOOKUP(DT75,PROTOKOL!$A$1:$E$29,2,FALSE))*DU75)</f>
        <v xml:space="preserve"> </v>
      </c>
      <c r="DW75" s="175" t="str">
        <f t="shared" si="220"/>
        <v xml:space="preserve"> </v>
      </c>
      <c r="DX75" s="176" t="str">
        <f>IF(DT75=0," ",VLOOKUP(DT75,PROTOKOL!$A:$E,5,FALSE))</f>
        <v xml:space="preserve"> </v>
      </c>
      <c r="DY75" s="212" t="str">
        <f t="shared" si="183"/>
        <v xml:space="preserve"> </v>
      </c>
      <c r="DZ75" s="176">
        <f t="shared" si="286"/>
        <v>0</v>
      </c>
      <c r="EA75" s="177" t="str">
        <f t="shared" si="287"/>
        <v xml:space="preserve"> </v>
      </c>
      <c r="EC75" s="173">
        <v>18</v>
      </c>
      <c r="ED75" s="229"/>
      <c r="EE75" s="174" t="str">
        <f>IF(EG75=0," ",VLOOKUP(EG75,PROTOKOL!$A:$F,6,FALSE))</f>
        <v xml:space="preserve"> </v>
      </c>
      <c r="EF75" s="43"/>
      <c r="EG75" s="43"/>
      <c r="EH75" s="43"/>
      <c r="EI75" s="42" t="str">
        <f>IF(EG75=0," ",(VLOOKUP(EG75,PROTOKOL!$A$1:$E$29,2,FALSE))*EH75)</f>
        <v xml:space="preserve"> </v>
      </c>
      <c r="EJ75" s="175" t="str">
        <f t="shared" si="221"/>
        <v xml:space="preserve"> </v>
      </c>
      <c r="EK75" s="212" t="str">
        <f>IF(EG75=0," ",VLOOKUP(EG75,PROTOKOL!$A:$E,5,FALSE))</f>
        <v xml:space="preserve"> </v>
      </c>
      <c r="EL75" s="176"/>
      <c r="EM75" s="177" t="str">
        <f t="shared" si="288"/>
        <v xml:space="preserve"> </v>
      </c>
      <c r="EN75" s="217" t="str">
        <f>IF(EP75=0," ",VLOOKUP(EP75,PROTOKOL!$A:$F,6,FALSE))</f>
        <v xml:space="preserve"> </v>
      </c>
      <c r="EO75" s="43"/>
      <c r="EP75" s="43"/>
      <c r="EQ75" s="43"/>
      <c r="ER75" s="91" t="str">
        <f>IF(EP75=0," ",(VLOOKUP(EP75,PROTOKOL!$A$1:$E$29,2,FALSE))*EQ75)</f>
        <v xml:space="preserve"> </v>
      </c>
      <c r="ES75" s="175" t="str">
        <f t="shared" si="222"/>
        <v xml:space="preserve"> </v>
      </c>
      <c r="ET75" s="176" t="str">
        <f>IF(EP75=0," ",VLOOKUP(EP75,PROTOKOL!$A:$E,5,FALSE))</f>
        <v xml:space="preserve"> </v>
      </c>
      <c r="EU75" s="212" t="str">
        <f t="shared" si="184"/>
        <v xml:space="preserve"> </v>
      </c>
      <c r="EV75" s="176">
        <f t="shared" si="289"/>
        <v>0</v>
      </c>
      <c r="EW75" s="177" t="str">
        <f t="shared" si="290"/>
        <v xml:space="preserve"> </v>
      </c>
      <c r="EY75" s="173">
        <v>18</v>
      </c>
      <c r="EZ75" s="229"/>
      <c r="FA75" s="174" t="str">
        <f>IF(FC75=0," ",VLOOKUP(FC75,PROTOKOL!$A:$F,6,FALSE))</f>
        <v xml:space="preserve"> </v>
      </c>
      <c r="FB75" s="43"/>
      <c r="FC75" s="43"/>
      <c r="FD75" s="43"/>
      <c r="FE75" s="42" t="str">
        <f>IF(FC75=0," ",(VLOOKUP(FC75,PROTOKOL!$A$1:$E$29,2,FALSE))*FD75)</f>
        <v xml:space="preserve"> </v>
      </c>
      <c r="FF75" s="175" t="str">
        <f t="shared" si="223"/>
        <v xml:space="preserve"> </v>
      </c>
      <c r="FG75" s="212" t="str">
        <f>IF(FC75=0," ",VLOOKUP(FC75,PROTOKOL!$A:$E,5,FALSE))</f>
        <v xml:space="preserve"> </v>
      </c>
      <c r="FH75" s="176"/>
      <c r="FI75" s="177" t="str">
        <f t="shared" si="291"/>
        <v xml:space="preserve"> </v>
      </c>
      <c r="FJ75" s="217" t="str">
        <f>IF(FL75=0," ",VLOOKUP(FL75,PROTOKOL!$A:$F,6,FALSE))</f>
        <v xml:space="preserve"> </v>
      </c>
      <c r="FK75" s="43"/>
      <c r="FL75" s="43"/>
      <c r="FM75" s="43"/>
      <c r="FN75" s="91" t="str">
        <f>IF(FL75=0," ",(VLOOKUP(FL75,PROTOKOL!$A$1:$E$29,2,FALSE))*FM75)</f>
        <v xml:space="preserve"> </v>
      </c>
      <c r="FO75" s="175" t="str">
        <f t="shared" si="224"/>
        <v xml:space="preserve"> </v>
      </c>
      <c r="FP75" s="176" t="str">
        <f>IF(FL75=0," ",VLOOKUP(FL75,PROTOKOL!$A:$E,5,FALSE))</f>
        <v xml:space="preserve"> </v>
      </c>
      <c r="FQ75" s="212" t="str">
        <f t="shared" si="185"/>
        <v xml:space="preserve"> </v>
      </c>
      <c r="FR75" s="176">
        <f t="shared" si="292"/>
        <v>0</v>
      </c>
      <c r="FS75" s="177" t="str">
        <f t="shared" si="293"/>
        <v xml:space="preserve"> </v>
      </c>
      <c r="FU75" s="173">
        <v>18</v>
      </c>
      <c r="FV75" s="229"/>
      <c r="FW75" s="174" t="str">
        <f>IF(FY75=0," ",VLOOKUP(FY75,PROTOKOL!$A:$F,6,FALSE))</f>
        <v xml:space="preserve"> </v>
      </c>
      <c r="FX75" s="43"/>
      <c r="FY75" s="43"/>
      <c r="FZ75" s="43"/>
      <c r="GA75" s="42" t="str">
        <f>IF(FY75=0," ",(VLOOKUP(FY75,PROTOKOL!$A$1:$E$29,2,FALSE))*FZ75)</f>
        <v xml:space="preserve"> </v>
      </c>
      <c r="GB75" s="175" t="str">
        <f t="shared" si="225"/>
        <v xml:space="preserve"> </v>
      </c>
      <c r="GC75" s="212" t="str">
        <f>IF(FY75=0," ",VLOOKUP(FY75,PROTOKOL!$A:$E,5,FALSE))</f>
        <v xml:space="preserve"> </v>
      </c>
      <c r="GD75" s="176"/>
      <c r="GE75" s="177" t="str">
        <f t="shared" si="294"/>
        <v xml:space="preserve"> </v>
      </c>
      <c r="GF75" s="217" t="str">
        <f>IF(GH75=0," ",VLOOKUP(GH75,PROTOKOL!$A:$F,6,FALSE))</f>
        <v xml:space="preserve"> </v>
      </c>
      <c r="GG75" s="43"/>
      <c r="GH75" s="43"/>
      <c r="GI75" s="43"/>
      <c r="GJ75" s="91" t="str">
        <f>IF(GH75=0," ",(VLOOKUP(GH75,PROTOKOL!$A$1:$E$29,2,FALSE))*GI75)</f>
        <v xml:space="preserve"> </v>
      </c>
      <c r="GK75" s="175" t="str">
        <f t="shared" si="226"/>
        <v xml:space="preserve"> </v>
      </c>
      <c r="GL75" s="176" t="str">
        <f>IF(GH75=0," ",VLOOKUP(GH75,PROTOKOL!$A:$E,5,FALSE))</f>
        <v xml:space="preserve"> </v>
      </c>
      <c r="GM75" s="212" t="str">
        <f t="shared" si="186"/>
        <v xml:space="preserve"> </v>
      </c>
      <c r="GN75" s="176">
        <f t="shared" si="295"/>
        <v>0</v>
      </c>
      <c r="GO75" s="177" t="str">
        <f t="shared" si="296"/>
        <v xml:space="preserve"> </v>
      </c>
      <c r="GQ75" s="173">
        <v>18</v>
      </c>
      <c r="GR75" s="229"/>
      <c r="GS75" s="174" t="str">
        <f>IF(GU75=0," ",VLOOKUP(GU75,PROTOKOL!$A:$F,6,FALSE))</f>
        <v xml:space="preserve"> </v>
      </c>
      <c r="GT75" s="43"/>
      <c r="GU75" s="43"/>
      <c r="GV75" s="43"/>
      <c r="GW75" s="42" t="str">
        <f>IF(GU75=0," ",(VLOOKUP(GU75,PROTOKOL!$A$1:$E$29,2,FALSE))*GV75)</f>
        <v xml:space="preserve"> </v>
      </c>
      <c r="GX75" s="175" t="str">
        <f t="shared" si="227"/>
        <v xml:space="preserve"> </v>
      </c>
      <c r="GY75" s="212" t="str">
        <f>IF(GU75=0," ",VLOOKUP(GU75,PROTOKOL!$A:$E,5,FALSE))</f>
        <v xml:space="preserve"> </v>
      </c>
      <c r="GZ75" s="176"/>
      <c r="HA75" s="177" t="str">
        <f t="shared" si="297"/>
        <v xml:space="preserve"> </v>
      </c>
      <c r="HB75" s="217" t="str">
        <f>IF(HD75=0," ",VLOOKUP(HD75,PROTOKOL!$A:$F,6,FALSE))</f>
        <v xml:space="preserve"> </v>
      </c>
      <c r="HC75" s="43"/>
      <c r="HD75" s="43"/>
      <c r="HE75" s="43"/>
      <c r="HF75" s="91" t="str">
        <f>IF(HD75=0," ",(VLOOKUP(HD75,PROTOKOL!$A$1:$E$29,2,FALSE))*HE75)</f>
        <v xml:space="preserve"> </v>
      </c>
      <c r="HG75" s="175" t="str">
        <f t="shared" si="228"/>
        <v xml:space="preserve"> </v>
      </c>
      <c r="HH75" s="176" t="str">
        <f>IF(HD75=0," ",VLOOKUP(HD75,PROTOKOL!$A:$E,5,FALSE))</f>
        <v xml:space="preserve"> </v>
      </c>
      <c r="HI75" s="212" t="str">
        <f t="shared" si="187"/>
        <v xml:space="preserve"> </v>
      </c>
      <c r="HJ75" s="176">
        <f t="shared" si="298"/>
        <v>0</v>
      </c>
      <c r="HK75" s="177" t="str">
        <f t="shared" si="299"/>
        <v xml:space="preserve"> </v>
      </c>
      <c r="HM75" s="173">
        <v>18</v>
      </c>
      <c r="HN75" s="229"/>
      <c r="HO75" s="174" t="str">
        <f>IF(HQ75=0," ",VLOOKUP(HQ75,PROTOKOL!$A:$F,6,FALSE))</f>
        <v xml:space="preserve"> </v>
      </c>
      <c r="HP75" s="43"/>
      <c r="HQ75" s="43"/>
      <c r="HR75" s="43"/>
      <c r="HS75" s="42" t="str">
        <f>IF(HQ75=0," ",(VLOOKUP(HQ75,PROTOKOL!$A$1:$E$29,2,FALSE))*HR75)</f>
        <v xml:space="preserve"> </v>
      </c>
      <c r="HT75" s="175" t="str">
        <f t="shared" si="229"/>
        <v xml:space="preserve"> </v>
      </c>
      <c r="HU75" s="212" t="str">
        <f>IF(HQ75=0," ",VLOOKUP(HQ75,PROTOKOL!$A:$E,5,FALSE))</f>
        <v xml:space="preserve"> </v>
      </c>
      <c r="HV75" s="176"/>
      <c r="HW75" s="177" t="str">
        <f t="shared" si="300"/>
        <v xml:space="preserve"> </v>
      </c>
      <c r="HX75" s="217" t="str">
        <f>IF(HZ75=0," ",VLOOKUP(HZ75,PROTOKOL!$A:$F,6,FALSE))</f>
        <v xml:space="preserve"> </v>
      </c>
      <c r="HY75" s="43"/>
      <c r="HZ75" s="43"/>
      <c r="IA75" s="43"/>
      <c r="IB75" s="91" t="str">
        <f>IF(HZ75=0," ",(VLOOKUP(HZ75,PROTOKOL!$A$1:$E$29,2,FALSE))*IA75)</f>
        <v xml:space="preserve"> </v>
      </c>
      <c r="IC75" s="175" t="str">
        <f t="shared" si="230"/>
        <v xml:space="preserve"> </v>
      </c>
      <c r="ID75" s="176" t="str">
        <f>IF(HZ75=0," ",VLOOKUP(HZ75,PROTOKOL!$A:$E,5,FALSE))</f>
        <v xml:space="preserve"> </v>
      </c>
      <c r="IE75" s="212" t="str">
        <f t="shared" si="208"/>
        <v xml:space="preserve"> </v>
      </c>
      <c r="IF75" s="176">
        <f t="shared" si="301"/>
        <v>0</v>
      </c>
      <c r="IG75" s="177" t="str">
        <f t="shared" si="302"/>
        <v xml:space="preserve"> </v>
      </c>
      <c r="II75" s="173">
        <v>18</v>
      </c>
      <c r="IJ75" s="229"/>
      <c r="IK75" s="174" t="str">
        <f>IF(IM75=0," ",VLOOKUP(IM75,PROTOKOL!$A:$F,6,FALSE))</f>
        <v xml:space="preserve"> </v>
      </c>
      <c r="IL75" s="43"/>
      <c r="IM75" s="43"/>
      <c r="IN75" s="43"/>
      <c r="IO75" s="42" t="str">
        <f>IF(IM75=0," ",(VLOOKUP(IM75,PROTOKOL!$A$1:$E$29,2,FALSE))*IN75)</f>
        <v xml:space="preserve"> </v>
      </c>
      <c r="IP75" s="175" t="str">
        <f t="shared" si="231"/>
        <v xml:space="preserve"> </v>
      </c>
      <c r="IQ75" s="212" t="str">
        <f>IF(IM75=0," ",VLOOKUP(IM75,PROTOKOL!$A:$E,5,FALSE))</f>
        <v xml:space="preserve"> </v>
      </c>
      <c r="IR75" s="176"/>
      <c r="IS75" s="177" t="str">
        <f t="shared" si="303"/>
        <v xml:space="preserve"> </v>
      </c>
      <c r="IT75" s="217" t="str">
        <f>IF(IV75=0," ",VLOOKUP(IV75,PROTOKOL!$A:$F,6,FALSE))</f>
        <v xml:space="preserve"> </v>
      </c>
      <c r="IU75" s="43"/>
      <c r="IV75" s="43"/>
      <c r="IW75" s="43"/>
      <c r="IX75" s="91" t="str">
        <f>IF(IV75=0," ",(VLOOKUP(IV75,PROTOKOL!$A$1:$E$29,2,FALSE))*IW75)</f>
        <v xml:space="preserve"> </v>
      </c>
      <c r="IY75" s="175" t="str">
        <f t="shared" si="232"/>
        <v xml:space="preserve"> </v>
      </c>
      <c r="IZ75" s="176" t="str">
        <f>IF(IV75=0," ",VLOOKUP(IV75,PROTOKOL!$A:$E,5,FALSE))</f>
        <v xml:space="preserve"> </v>
      </c>
      <c r="JA75" s="212" t="str">
        <f t="shared" si="188"/>
        <v xml:space="preserve"> </v>
      </c>
      <c r="JB75" s="176">
        <f t="shared" si="304"/>
        <v>0</v>
      </c>
      <c r="JC75" s="177" t="str">
        <f t="shared" si="305"/>
        <v xml:space="preserve"> </v>
      </c>
      <c r="JE75" s="173">
        <v>18</v>
      </c>
      <c r="JF75" s="229"/>
      <c r="JG75" s="174" t="str">
        <f>IF(JI75=0," ",VLOOKUP(JI75,PROTOKOL!$A:$F,6,FALSE))</f>
        <v xml:space="preserve"> </v>
      </c>
      <c r="JH75" s="43"/>
      <c r="JI75" s="43"/>
      <c r="JJ75" s="43"/>
      <c r="JK75" s="42" t="str">
        <f>IF(JI75=0," ",(VLOOKUP(JI75,PROTOKOL!$A$1:$E$29,2,FALSE))*JJ75)</f>
        <v xml:space="preserve"> </v>
      </c>
      <c r="JL75" s="175" t="str">
        <f t="shared" si="233"/>
        <v xml:space="preserve"> </v>
      </c>
      <c r="JM75" s="212" t="str">
        <f>IF(JI75=0," ",VLOOKUP(JI75,PROTOKOL!$A:$E,5,FALSE))</f>
        <v xml:space="preserve"> </v>
      </c>
      <c r="JN75" s="176"/>
      <c r="JO75" s="177" t="str">
        <f t="shared" si="306"/>
        <v xml:space="preserve"> </v>
      </c>
      <c r="JP75" s="217" t="str">
        <f>IF(JR75=0," ",VLOOKUP(JR75,PROTOKOL!$A:$F,6,FALSE))</f>
        <v xml:space="preserve"> </v>
      </c>
      <c r="JQ75" s="43"/>
      <c r="JR75" s="43"/>
      <c r="JS75" s="43"/>
      <c r="JT75" s="91" t="str">
        <f>IF(JR75=0," ",(VLOOKUP(JR75,PROTOKOL!$A$1:$E$29,2,FALSE))*JS75)</f>
        <v xml:space="preserve"> </v>
      </c>
      <c r="JU75" s="175" t="str">
        <f t="shared" si="234"/>
        <v xml:space="preserve"> </v>
      </c>
      <c r="JV75" s="176" t="str">
        <f>IF(JR75=0," ",VLOOKUP(JR75,PROTOKOL!$A:$E,5,FALSE))</f>
        <v xml:space="preserve"> </v>
      </c>
      <c r="JW75" s="212" t="str">
        <f t="shared" si="189"/>
        <v xml:space="preserve"> </v>
      </c>
      <c r="JX75" s="176">
        <f t="shared" si="307"/>
        <v>0</v>
      </c>
      <c r="JY75" s="177" t="str">
        <f t="shared" si="308"/>
        <v xml:space="preserve"> </v>
      </c>
      <c r="KA75" s="173">
        <v>18</v>
      </c>
      <c r="KB75" s="229"/>
      <c r="KC75" s="174" t="str">
        <f>IF(KE75=0," ",VLOOKUP(KE75,PROTOKOL!$A:$F,6,FALSE))</f>
        <v xml:space="preserve"> </v>
      </c>
      <c r="KD75" s="43"/>
      <c r="KE75" s="43"/>
      <c r="KF75" s="43"/>
      <c r="KG75" s="42" t="str">
        <f>IF(KE75=0," ",(VLOOKUP(KE75,PROTOKOL!$A$1:$E$29,2,FALSE))*KF75)</f>
        <v xml:space="preserve"> </v>
      </c>
      <c r="KH75" s="175" t="str">
        <f t="shared" si="235"/>
        <v xml:space="preserve"> </v>
      </c>
      <c r="KI75" s="212" t="str">
        <f>IF(KE75=0," ",VLOOKUP(KE75,PROTOKOL!$A:$E,5,FALSE))</f>
        <v xml:space="preserve"> </v>
      </c>
      <c r="KJ75" s="176"/>
      <c r="KK75" s="177" t="str">
        <f t="shared" si="309"/>
        <v xml:space="preserve"> </v>
      </c>
      <c r="KL75" s="217" t="str">
        <f>IF(KN75=0," ",VLOOKUP(KN75,PROTOKOL!$A:$F,6,FALSE))</f>
        <v xml:space="preserve"> </v>
      </c>
      <c r="KM75" s="43"/>
      <c r="KN75" s="43"/>
      <c r="KO75" s="43"/>
      <c r="KP75" s="91" t="str">
        <f>IF(KN75=0," ",(VLOOKUP(KN75,PROTOKOL!$A$1:$E$29,2,FALSE))*KO75)</f>
        <v xml:space="preserve"> </v>
      </c>
      <c r="KQ75" s="175" t="str">
        <f t="shared" si="236"/>
        <v xml:space="preserve"> </v>
      </c>
      <c r="KR75" s="176" t="str">
        <f>IF(KN75=0," ",VLOOKUP(KN75,PROTOKOL!$A:$E,5,FALSE))</f>
        <v xml:space="preserve"> </v>
      </c>
      <c r="KS75" s="212" t="str">
        <f t="shared" si="190"/>
        <v xml:space="preserve"> </v>
      </c>
      <c r="KT75" s="176">
        <f t="shared" si="310"/>
        <v>0</v>
      </c>
      <c r="KU75" s="177" t="str">
        <f t="shared" si="311"/>
        <v xml:space="preserve"> </v>
      </c>
      <c r="KW75" s="173">
        <v>18</v>
      </c>
      <c r="KX75" s="229"/>
      <c r="KY75" s="174" t="str">
        <f>IF(LA75=0," ",VLOOKUP(LA75,PROTOKOL!$A:$F,6,FALSE))</f>
        <v xml:space="preserve"> </v>
      </c>
      <c r="KZ75" s="43"/>
      <c r="LA75" s="43"/>
      <c r="LB75" s="43"/>
      <c r="LC75" s="42" t="str">
        <f>IF(LA75=0," ",(VLOOKUP(LA75,PROTOKOL!$A$1:$E$29,2,FALSE))*LB75)</f>
        <v xml:space="preserve"> </v>
      </c>
      <c r="LD75" s="175" t="str">
        <f t="shared" si="237"/>
        <v xml:space="preserve"> </v>
      </c>
      <c r="LE75" s="212" t="str">
        <f>IF(LA75=0," ",VLOOKUP(LA75,PROTOKOL!$A:$E,5,FALSE))</f>
        <v xml:space="preserve"> </v>
      </c>
      <c r="LF75" s="176"/>
      <c r="LG75" s="177" t="str">
        <f t="shared" si="312"/>
        <v xml:space="preserve"> </v>
      </c>
      <c r="LH75" s="217" t="str">
        <f>IF(LJ75=0," ",VLOOKUP(LJ75,PROTOKOL!$A:$F,6,FALSE))</f>
        <v xml:space="preserve"> </v>
      </c>
      <c r="LI75" s="43"/>
      <c r="LJ75" s="43"/>
      <c r="LK75" s="43"/>
      <c r="LL75" s="91" t="str">
        <f>IF(LJ75=0," ",(VLOOKUP(LJ75,PROTOKOL!$A$1:$E$29,2,FALSE))*LK75)</f>
        <v xml:space="preserve"> </v>
      </c>
      <c r="LM75" s="175" t="str">
        <f t="shared" si="238"/>
        <v xml:space="preserve"> </v>
      </c>
      <c r="LN75" s="176" t="str">
        <f>IF(LJ75=0," ",VLOOKUP(LJ75,PROTOKOL!$A:$E,5,FALSE))</f>
        <v xml:space="preserve"> </v>
      </c>
      <c r="LO75" s="212" t="str">
        <f t="shared" si="191"/>
        <v xml:space="preserve"> </v>
      </c>
      <c r="LP75" s="176">
        <f t="shared" si="313"/>
        <v>0</v>
      </c>
      <c r="LQ75" s="177" t="str">
        <f t="shared" si="314"/>
        <v xml:space="preserve"> </v>
      </c>
      <c r="LS75" s="173">
        <v>18</v>
      </c>
      <c r="LT75" s="229"/>
      <c r="LU75" s="174" t="str">
        <f>IF(LW75=0," ",VLOOKUP(LW75,PROTOKOL!$A:$F,6,FALSE))</f>
        <v xml:space="preserve"> </v>
      </c>
      <c r="LV75" s="43"/>
      <c r="LW75" s="43"/>
      <c r="LX75" s="43"/>
      <c r="LY75" s="42" t="str">
        <f>IF(LW75=0," ",(VLOOKUP(LW75,PROTOKOL!$A$1:$E$29,2,FALSE))*LX75)</f>
        <v xml:space="preserve"> </v>
      </c>
      <c r="LZ75" s="175" t="str">
        <f t="shared" si="239"/>
        <v xml:space="preserve"> </v>
      </c>
      <c r="MA75" s="212" t="str">
        <f>IF(LW75=0," ",VLOOKUP(LW75,PROTOKOL!$A:$E,5,FALSE))</f>
        <v xml:space="preserve"> </v>
      </c>
      <c r="MB75" s="176"/>
      <c r="MC75" s="177" t="str">
        <f t="shared" si="315"/>
        <v xml:space="preserve"> </v>
      </c>
      <c r="MD75" s="217" t="str">
        <f>IF(MF75=0," ",VLOOKUP(MF75,PROTOKOL!$A:$F,6,FALSE))</f>
        <v xml:space="preserve"> </v>
      </c>
      <c r="ME75" s="43"/>
      <c r="MF75" s="43"/>
      <c r="MG75" s="43"/>
      <c r="MH75" s="91" t="str">
        <f>IF(MF75=0," ",(VLOOKUP(MF75,PROTOKOL!$A$1:$E$29,2,FALSE))*MG75)</f>
        <v xml:space="preserve"> </v>
      </c>
      <c r="MI75" s="175" t="str">
        <f t="shared" si="240"/>
        <v xml:space="preserve"> </v>
      </c>
      <c r="MJ75" s="176" t="str">
        <f>IF(MF75=0," ",VLOOKUP(MF75,PROTOKOL!$A:$E,5,FALSE))</f>
        <v xml:space="preserve"> </v>
      </c>
      <c r="MK75" s="212" t="str">
        <f t="shared" si="192"/>
        <v xml:space="preserve"> </v>
      </c>
      <c r="ML75" s="176">
        <f t="shared" si="316"/>
        <v>0</v>
      </c>
      <c r="MM75" s="177" t="str">
        <f t="shared" si="317"/>
        <v xml:space="preserve"> </v>
      </c>
      <c r="MO75" s="173">
        <v>18</v>
      </c>
      <c r="MP75" s="229"/>
      <c r="MQ75" s="174" t="str">
        <f>IF(MS75=0," ",VLOOKUP(MS75,PROTOKOL!$A:$F,6,FALSE))</f>
        <v xml:space="preserve"> </v>
      </c>
      <c r="MR75" s="43"/>
      <c r="MS75" s="43"/>
      <c r="MT75" s="43"/>
      <c r="MU75" s="42" t="str">
        <f>IF(MS75=0," ",(VLOOKUP(MS75,PROTOKOL!$A$1:$E$29,2,FALSE))*MT75)</f>
        <v xml:space="preserve"> </v>
      </c>
      <c r="MV75" s="175" t="str">
        <f t="shared" si="241"/>
        <v xml:space="preserve"> </v>
      </c>
      <c r="MW75" s="212" t="str">
        <f>IF(MS75=0," ",VLOOKUP(MS75,PROTOKOL!$A:$E,5,FALSE))</f>
        <v xml:space="preserve"> </v>
      </c>
      <c r="MX75" s="176"/>
      <c r="MY75" s="177" t="str">
        <f t="shared" si="318"/>
        <v xml:space="preserve"> </v>
      </c>
      <c r="MZ75" s="217" t="str">
        <f>IF(NB75=0," ",VLOOKUP(NB75,PROTOKOL!$A:$F,6,FALSE))</f>
        <v xml:space="preserve"> </v>
      </c>
      <c r="NA75" s="43"/>
      <c r="NB75" s="43"/>
      <c r="NC75" s="43"/>
      <c r="ND75" s="91" t="str">
        <f>IF(NB75=0," ",(VLOOKUP(NB75,PROTOKOL!$A$1:$E$29,2,FALSE))*NC75)</f>
        <v xml:space="preserve"> </v>
      </c>
      <c r="NE75" s="175" t="str">
        <f t="shared" si="242"/>
        <v xml:space="preserve"> </v>
      </c>
      <c r="NF75" s="176" t="str">
        <f>IF(NB75=0," ",VLOOKUP(NB75,PROTOKOL!$A:$E,5,FALSE))</f>
        <v xml:space="preserve"> </v>
      </c>
      <c r="NG75" s="212" t="str">
        <f t="shared" si="193"/>
        <v xml:space="preserve"> </v>
      </c>
      <c r="NH75" s="176">
        <f t="shared" si="319"/>
        <v>0</v>
      </c>
      <c r="NI75" s="177" t="str">
        <f t="shared" si="320"/>
        <v xml:space="preserve"> </v>
      </c>
      <c r="NK75" s="173">
        <v>18</v>
      </c>
      <c r="NL75" s="229"/>
      <c r="NM75" s="174" t="str">
        <f>IF(NO75=0," ",VLOOKUP(NO75,PROTOKOL!$A:$F,6,FALSE))</f>
        <v xml:space="preserve"> </v>
      </c>
      <c r="NN75" s="43"/>
      <c r="NO75" s="43"/>
      <c r="NP75" s="43"/>
      <c r="NQ75" s="42" t="str">
        <f>IF(NO75=0," ",(VLOOKUP(NO75,PROTOKOL!$A$1:$E$29,2,FALSE))*NP75)</f>
        <v xml:space="preserve"> </v>
      </c>
      <c r="NR75" s="175" t="str">
        <f t="shared" si="243"/>
        <v xml:space="preserve"> </v>
      </c>
      <c r="NS75" s="212" t="str">
        <f>IF(NO75=0," ",VLOOKUP(NO75,PROTOKOL!$A:$E,5,FALSE))</f>
        <v xml:space="preserve"> </v>
      </c>
      <c r="NT75" s="176"/>
      <c r="NU75" s="177" t="str">
        <f t="shared" si="321"/>
        <v xml:space="preserve"> </v>
      </c>
      <c r="NV75" s="217" t="str">
        <f>IF(NX75=0," ",VLOOKUP(NX75,PROTOKOL!$A:$F,6,FALSE))</f>
        <v xml:space="preserve"> </v>
      </c>
      <c r="NW75" s="43"/>
      <c r="NX75" s="43"/>
      <c r="NY75" s="43"/>
      <c r="NZ75" s="91" t="str">
        <f>IF(NX75=0," ",(VLOOKUP(NX75,PROTOKOL!$A$1:$E$29,2,FALSE))*NY75)</f>
        <v xml:space="preserve"> </v>
      </c>
      <c r="OA75" s="175" t="str">
        <f t="shared" si="244"/>
        <v xml:space="preserve"> </v>
      </c>
      <c r="OB75" s="176" t="str">
        <f>IF(NX75=0," ",VLOOKUP(NX75,PROTOKOL!$A:$E,5,FALSE))</f>
        <v xml:space="preserve"> </v>
      </c>
      <c r="OC75" s="212" t="str">
        <f t="shared" si="194"/>
        <v xml:space="preserve"> </v>
      </c>
      <c r="OD75" s="176">
        <f t="shared" si="322"/>
        <v>0</v>
      </c>
      <c r="OE75" s="177" t="str">
        <f t="shared" si="323"/>
        <v xml:space="preserve"> </v>
      </c>
      <c r="OG75" s="173">
        <v>18</v>
      </c>
      <c r="OH75" s="229"/>
      <c r="OI75" s="174" t="str">
        <f>IF(OK75=0," ",VLOOKUP(OK75,PROTOKOL!$A:$F,6,FALSE))</f>
        <v xml:space="preserve"> </v>
      </c>
      <c r="OJ75" s="43"/>
      <c r="OK75" s="43"/>
      <c r="OL75" s="43"/>
      <c r="OM75" s="42" t="str">
        <f>IF(OK75=0," ",(VLOOKUP(OK75,PROTOKOL!$A$1:$E$29,2,FALSE))*OL75)</f>
        <v xml:space="preserve"> </v>
      </c>
      <c r="ON75" s="175" t="str">
        <f t="shared" si="245"/>
        <v xml:space="preserve"> </v>
      </c>
      <c r="OO75" s="212" t="str">
        <f>IF(OK75=0," ",VLOOKUP(OK75,PROTOKOL!$A:$E,5,FALSE))</f>
        <v xml:space="preserve"> </v>
      </c>
      <c r="OP75" s="176"/>
      <c r="OQ75" s="177" t="str">
        <f t="shared" si="324"/>
        <v xml:space="preserve"> </v>
      </c>
      <c r="OR75" s="217" t="str">
        <f>IF(OT75=0," ",VLOOKUP(OT75,PROTOKOL!$A:$F,6,FALSE))</f>
        <v xml:space="preserve"> </v>
      </c>
      <c r="OS75" s="43"/>
      <c r="OT75" s="43"/>
      <c r="OU75" s="43"/>
      <c r="OV75" s="91" t="str">
        <f>IF(OT75=0," ",(VLOOKUP(OT75,PROTOKOL!$A$1:$E$29,2,FALSE))*OU75)</f>
        <v xml:space="preserve"> </v>
      </c>
      <c r="OW75" s="175" t="str">
        <f t="shared" si="246"/>
        <v xml:space="preserve"> </v>
      </c>
      <c r="OX75" s="176" t="str">
        <f>IF(OT75=0," ",VLOOKUP(OT75,PROTOKOL!$A:$E,5,FALSE))</f>
        <v xml:space="preserve"> </v>
      </c>
      <c r="OY75" s="212" t="str">
        <f t="shared" si="195"/>
        <v xml:space="preserve"> </v>
      </c>
      <c r="OZ75" s="176">
        <f t="shared" si="325"/>
        <v>0</v>
      </c>
      <c r="PA75" s="177" t="str">
        <f t="shared" si="326"/>
        <v xml:space="preserve"> </v>
      </c>
      <c r="PC75" s="173">
        <v>18</v>
      </c>
      <c r="PD75" s="229"/>
      <c r="PE75" s="174" t="str">
        <f>IF(PG75=0," ",VLOOKUP(PG75,PROTOKOL!$A:$F,6,FALSE))</f>
        <v xml:space="preserve"> </v>
      </c>
      <c r="PF75" s="43"/>
      <c r="PG75" s="43"/>
      <c r="PH75" s="43"/>
      <c r="PI75" s="42" t="str">
        <f>IF(PG75=0," ",(VLOOKUP(PG75,PROTOKOL!$A$1:$E$29,2,FALSE))*PH75)</f>
        <v xml:space="preserve"> </v>
      </c>
      <c r="PJ75" s="175" t="str">
        <f t="shared" si="247"/>
        <v xml:space="preserve"> </v>
      </c>
      <c r="PK75" s="212" t="str">
        <f>IF(PG75=0," ",VLOOKUP(PG75,PROTOKOL!$A:$E,5,FALSE))</f>
        <v xml:space="preserve"> </v>
      </c>
      <c r="PL75" s="176"/>
      <c r="PM75" s="177" t="str">
        <f t="shared" si="327"/>
        <v xml:space="preserve"> </v>
      </c>
      <c r="PN75" s="217" t="str">
        <f>IF(PP75=0," ",VLOOKUP(PP75,PROTOKOL!$A:$F,6,FALSE))</f>
        <v xml:space="preserve"> </v>
      </c>
      <c r="PO75" s="43"/>
      <c r="PP75" s="43"/>
      <c r="PQ75" s="43"/>
      <c r="PR75" s="91" t="str">
        <f>IF(PP75=0," ",(VLOOKUP(PP75,PROTOKOL!$A$1:$E$29,2,FALSE))*PQ75)</f>
        <v xml:space="preserve"> </v>
      </c>
      <c r="PS75" s="175" t="str">
        <f t="shared" si="248"/>
        <v xml:space="preserve"> </v>
      </c>
      <c r="PT75" s="176" t="str">
        <f>IF(PP75=0," ",VLOOKUP(PP75,PROTOKOL!$A:$E,5,FALSE))</f>
        <v xml:space="preserve"> </v>
      </c>
      <c r="PU75" s="212" t="str">
        <f t="shared" si="196"/>
        <v xml:space="preserve"> </v>
      </c>
      <c r="PV75" s="176">
        <f t="shared" si="328"/>
        <v>0</v>
      </c>
      <c r="PW75" s="177" t="str">
        <f t="shared" si="329"/>
        <v xml:space="preserve"> </v>
      </c>
      <c r="PY75" s="173">
        <v>18</v>
      </c>
      <c r="PZ75" s="229"/>
      <c r="QA75" s="174" t="str">
        <f>IF(QC75=0," ",VLOOKUP(QC75,PROTOKOL!$A:$F,6,FALSE))</f>
        <v xml:space="preserve"> </v>
      </c>
      <c r="QB75" s="43"/>
      <c r="QC75" s="43"/>
      <c r="QD75" s="43"/>
      <c r="QE75" s="42" t="str">
        <f>IF(QC75=0," ",(VLOOKUP(QC75,PROTOKOL!$A$1:$E$29,2,FALSE))*QD75)</f>
        <v xml:space="preserve"> </v>
      </c>
      <c r="QF75" s="175" t="str">
        <f t="shared" si="249"/>
        <v xml:space="preserve"> </v>
      </c>
      <c r="QG75" s="212" t="str">
        <f>IF(QC75=0," ",VLOOKUP(QC75,PROTOKOL!$A:$E,5,FALSE))</f>
        <v xml:space="preserve"> </v>
      </c>
      <c r="QH75" s="176"/>
      <c r="QI75" s="177" t="str">
        <f t="shared" si="330"/>
        <v xml:space="preserve"> </v>
      </c>
      <c r="QJ75" s="217" t="str">
        <f>IF(QL75=0," ",VLOOKUP(QL75,PROTOKOL!$A:$F,6,FALSE))</f>
        <v xml:space="preserve"> </v>
      </c>
      <c r="QK75" s="43"/>
      <c r="QL75" s="43"/>
      <c r="QM75" s="43"/>
      <c r="QN75" s="91" t="str">
        <f>IF(QL75=0," ",(VLOOKUP(QL75,PROTOKOL!$A$1:$E$29,2,FALSE))*QM75)</f>
        <v xml:space="preserve"> </v>
      </c>
      <c r="QO75" s="175" t="str">
        <f t="shared" si="250"/>
        <v xml:space="preserve"> </v>
      </c>
      <c r="QP75" s="176" t="str">
        <f>IF(QL75=0," ",VLOOKUP(QL75,PROTOKOL!$A:$E,5,FALSE))</f>
        <v xml:space="preserve"> </v>
      </c>
      <c r="QQ75" s="212" t="str">
        <f t="shared" si="197"/>
        <v xml:space="preserve"> </v>
      </c>
      <c r="QR75" s="176">
        <f t="shared" si="331"/>
        <v>0</v>
      </c>
      <c r="QS75" s="177" t="str">
        <f t="shared" si="332"/>
        <v xml:space="preserve"> </v>
      </c>
      <c r="QU75" s="173">
        <v>18</v>
      </c>
      <c r="QV75" s="229"/>
      <c r="QW75" s="174" t="str">
        <f>IF(QY75=0," ",VLOOKUP(QY75,PROTOKOL!$A:$F,6,FALSE))</f>
        <v xml:space="preserve"> </v>
      </c>
      <c r="QX75" s="43"/>
      <c r="QY75" s="43"/>
      <c r="QZ75" s="43"/>
      <c r="RA75" s="42" t="str">
        <f>IF(QY75=0," ",(VLOOKUP(QY75,PROTOKOL!$A$1:$E$29,2,FALSE))*QZ75)</f>
        <v xml:space="preserve"> </v>
      </c>
      <c r="RB75" s="175" t="str">
        <f t="shared" si="251"/>
        <v xml:space="preserve"> </v>
      </c>
      <c r="RC75" s="212" t="str">
        <f>IF(QY75=0," ",VLOOKUP(QY75,PROTOKOL!$A:$E,5,FALSE))</f>
        <v xml:space="preserve"> </v>
      </c>
      <c r="RD75" s="176"/>
      <c r="RE75" s="177" t="str">
        <f t="shared" si="333"/>
        <v xml:space="preserve"> </v>
      </c>
      <c r="RF75" s="217" t="str">
        <f>IF(RH75=0," ",VLOOKUP(RH75,PROTOKOL!$A:$F,6,FALSE))</f>
        <v xml:space="preserve"> </v>
      </c>
      <c r="RG75" s="43"/>
      <c r="RH75" s="43"/>
      <c r="RI75" s="43"/>
      <c r="RJ75" s="91" t="str">
        <f>IF(RH75=0," ",(VLOOKUP(RH75,PROTOKOL!$A$1:$E$29,2,FALSE))*RI75)</f>
        <v xml:space="preserve"> </v>
      </c>
      <c r="RK75" s="175" t="str">
        <f t="shared" si="252"/>
        <v xml:space="preserve"> </v>
      </c>
      <c r="RL75" s="176" t="str">
        <f>IF(RH75=0," ",VLOOKUP(RH75,PROTOKOL!$A:$E,5,FALSE))</f>
        <v xml:space="preserve"> </v>
      </c>
      <c r="RM75" s="212" t="str">
        <f t="shared" si="198"/>
        <v xml:space="preserve"> </v>
      </c>
      <c r="RN75" s="176">
        <f t="shared" si="334"/>
        <v>0</v>
      </c>
      <c r="RO75" s="177" t="str">
        <f t="shared" si="335"/>
        <v xml:space="preserve"> </v>
      </c>
      <c r="RQ75" s="173">
        <v>18</v>
      </c>
      <c r="RR75" s="229"/>
      <c r="RS75" s="174" t="str">
        <f>IF(RU75=0," ",VLOOKUP(RU75,PROTOKOL!$A:$F,6,FALSE))</f>
        <v xml:space="preserve"> </v>
      </c>
      <c r="RT75" s="43"/>
      <c r="RU75" s="43"/>
      <c r="RV75" s="43"/>
      <c r="RW75" s="42" t="str">
        <f>IF(RU75=0," ",(VLOOKUP(RU75,PROTOKOL!$A$1:$E$29,2,FALSE))*RV75)</f>
        <v xml:space="preserve"> </v>
      </c>
      <c r="RX75" s="175" t="str">
        <f t="shared" si="253"/>
        <v xml:space="preserve"> </v>
      </c>
      <c r="RY75" s="212" t="str">
        <f>IF(RU75=0," ",VLOOKUP(RU75,PROTOKOL!$A:$E,5,FALSE))</f>
        <v xml:space="preserve"> </v>
      </c>
      <c r="RZ75" s="176"/>
      <c r="SA75" s="177" t="str">
        <f t="shared" si="336"/>
        <v xml:space="preserve"> </v>
      </c>
      <c r="SB75" s="217" t="str">
        <f>IF(SD75=0," ",VLOOKUP(SD75,PROTOKOL!$A:$F,6,FALSE))</f>
        <v xml:space="preserve"> </v>
      </c>
      <c r="SC75" s="43"/>
      <c r="SD75" s="43"/>
      <c r="SE75" s="43"/>
      <c r="SF75" s="91" t="str">
        <f>IF(SD75=0," ",(VLOOKUP(SD75,PROTOKOL!$A$1:$E$29,2,FALSE))*SE75)</f>
        <v xml:space="preserve"> </v>
      </c>
      <c r="SG75" s="175" t="str">
        <f t="shared" si="254"/>
        <v xml:space="preserve"> </v>
      </c>
      <c r="SH75" s="176" t="str">
        <f>IF(SD75=0," ",VLOOKUP(SD75,PROTOKOL!$A:$E,5,FALSE))</f>
        <v xml:space="preserve"> </v>
      </c>
      <c r="SI75" s="212" t="str">
        <f t="shared" si="199"/>
        <v xml:space="preserve"> </v>
      </c>
      <c r="SJ75" s="176">
        <f t="shared" si="337"/>
        <v>0</v>
      </c>
      <c r="SK75" s="177" t="str">
        <f t="shared" si="338"/>
        <v xml:space="preserve"> </v>
      </c>
      <c r="SM75" s="173">
        <v>18</v>
      </c>
      <c r="SN75" s="229"/>
      <c r="SO75" s="174" t="str">
        <f>IF(SQ75=0," ",VLOOKUP(SQ75,PROTOKOL!$A:$F,6,FALSE))</f>
        <v xml:space="preserve"> </v>
      </c>
      <c r="SP75" s="43"/>
      <c r="SQ75" s="43"/>
      <c r="SR75" s="43"/>
      <c r="SS75" s="42" t="str">
        <f>IF(SQ75=0," ",(VLOOKUP(SQ75,PROTOKOL!$A$1:$E$29,2,FALSE))*SR75)</f>
        <v xml:space="preserve"> </v>
      </c>
      <c r="ST75" s="175" t="str">
        <f t="shared" si="255"/>
        <v xml:space="preserve"> </v>
      </c>
      <c r="SU75" s="212" t="str">
        <f>IF(SQ75=0," ",VLOOKUP(SQ75,PROTOKOL!$A:$E,5,FALSE))</f>
        <v xml:space="preserve"> </v>
      </c>
      <c r="SV75" s="176"/>
      <c r="SW75" s="177" t="str">
        <f t="shared" si="339"/>
        <v xml:space="preserve"> </v>
      </c>
      <c r="SX75" s="217" t="str">
        <f>IF(SZ75=0," ",VLOOKUP(SZ75,PROTOKOL!$A:$F,6,FALSE))</f>
        <v xml:space="preserve"> </v>
      </c>
      <c r="SY75" s="43"/>
      <c r="SZ75" s="43"/>
      <c r="TA75" s="43"/>
      <c r="TB75" s="91" t="str">
        <f>IF(SZ75=0," ",(VLOOKUP(SZ75,PROTOKOL!$A$1:$E$29,2,FALSE))*TA75)</f>
        <v xml:space="preserve"> </v>
      </c>
      <c r="TC75" s="175" t="str">
        <f t="shared" si="256"/>
        <v xml:space="preserve"> </v>
      </c>
      <c r="TD75" s="176" t="str">
        <f>IF(SZ75=0," ",VLOOKUP(SZ75,PROTOKOL!$A:$E,5,FALSE))</f>
        <v xml:space="preserve"> </v>
      </c>
      <c r="TE75" s="212" t="str">
        <f t="shared" si="200"/>
        <v xml:space="preserve"> </v>
      </c>
      <c r="TF75" s="176">
        <f t="shared" si="340"/>
        <v>0</v>
      </c>
      <c r="TG75" s="177" t="str">
        <f t="shared" si="341"/>
        <v xml:space="preserve"> </v>
      </c>
      <c r="TI75" s="173">
        <v>18</v>
      </c>
      <c r="TJ75" s="229"/>
      <c r="TK75" s="174" t="str">
        <f>IF(TM75=0," ",VLOOKUP(TM75,PROTOKOL!$A:$F,6,FALSE))</f>
        <v xml:space="preserve"> </v>
      </c>
      <c r="TL75" s="43"/>
      <c r="TM75" s="43"/>
      <c r="TN75" s="43"/>
      <c r="TO75" s="42" t="str">
        <f>IF(TM75=0," ",(VLOOKUP(TM75,PROTOKOL!$A$1:$E$29,2,FALSE))*TN75)</f>
        <v xml:space="preserve"> </v>
      </c>
      <c r="TP75" s="175" t="str">
        <f t="shared" si="257"/>
        <v xml:space="preserve"> </v>
      </c>
      <c r="TQ75" s="212" t="str">
        <f>IF(TM75=0," ",VLOOKUP(TM75,PROTOKOL!$A:$E,5,FALSE))</f>
        <v xml:space="preserve"> </v>
      </c>
      <c r="TR75" s="176"/>
      <c r="TS75" s="177" t="str">
        <f t="shared" si="342"/>
        <v xml:space="preserve"> </v>
      </c>
      <c r="TT75" s="217" t="str">
        <f>IF(TV75=0," ",VLOOKUP(TV75,PROTOKOL!$A:$F,6,FALSE))</f>
        <v xml:space="preserve"> </v>
      </c>
      <c r="TU75" s="43"/>
      <c r="TV75" s="43"/>
      <c r="TW75" s="43"/>
      <c r="TX75" s="91" t="str">
        <f>IF(TV75=0," ",(VLOOKUP(TV75,PROTOKOL!$A$1:$E$29,2,FALSE))*TW75)</f>
        <v xml:space="preserve"> </v>
      </c>
      <c r="TY75" s="175" t="str">
        <f t="shared" si="258"/>
        <v xml:space="preserve"> </v>
      </c>
      <c r="TZ75" s="176" t="str">
        <f>IF(TV75=0," ",VLOOKUP(TV75,PROTOKOL!$A:$E,5,FALSE))</f>
        <v xml:space="preserve"> </v>
      </c>
      <c r="UA75" s="212" t="str">
        <f t="shared" si="201"/>
        <v xml:space="preserve"> </v>
      </c>
      <c r="UB75" s="176">
        <f t="shared" si="343"/>
        <v>0</v>
      </c>
      <c r="UC75" s="177" t="str">
        <f t="shared" si="344"/>
        <v xml:space="preserve"> </v>
      </c>
      <c r="UE75" s="173">
        <v>18</v>
      </c>
      <c r="UF75" s="229"/>
      <c r="UG75" s="174" t="str">
        <f>IF(UI75=0," ",VLOOKUP(UI75,PROTOKOL!$A:$F,6,FALSE))</f>
        <v xml:space="preserve"> </v>
      </c>
      <c r="UH75" s="43"/>
      <c r="UI75" s="43"/>
      <c r="UJ75" s="43"/>
      <c r="UK75" s="42" t="str">
        <f>IF(UI75=0," ",(VLOOKUP(UI75,PROTOKOL!$A$1:$E$29,2,FALSE))*UJ75)</f>
        <v xml:space="preserve"> </v>
      </c>
      <c r="UL75" s="175" t="str">
        <f t="shared" si="259"/>
        <v xml:space="preserve"> </v>
      </c>
      <c r="UM75" s="212" t="str">
        <f>IF(UI75=0," ",VLOOKUP(UI75,PROTOKOL!$A:$E,5,FALSE))</f>
        <v xml:space="preserve"> </v>
      </c>
      <c r="UN75" s="176"/>
      <c r="UO75" s="177" t="str">
        <f t="shared" si="345"/>
        <v xml:space="preserve"> </v>
      </c>
      <c r="UP75" s="217" t="str">
        <f>IF(UR75=0," ",VLOOKUP(UR75,PROTOKOL!$A:$F,6,FALSE))</f>
        <v xml:space="preserve"> </v>
      </c>
      <c r="UQ75" s="43"/>
      <c r="UR75" s="43"/>
      <c r="US75" s="43"/>
      <c r="UT75" s="91" t="str">
        <f>IF(UR75=0," ",(VLOOKUP(UR75,PROTOKOL!$A$1:$E$29,2,FALSE))*US75)</f>
        <v xml:space="preserve"> </v>
      </c>
      <c r="UU75" s="175" t="str">
        <f t="shared" si="260"/>
        <v xml:space="preserve"> </v>
      </c>
      <c r="UV75" s="176" t="str">
        <f>IF(UR75=0," ",VLOOKUP(UR75,PROTOKOL!$A:$E,5,FALSE))</f>
        <v xml:space="preserve"> </v>
      </c>
      <c r="UW75" s="212" t="str">
        <f t="shared" si="202"/>
        <v xml:space="preserve"> </v>
      </c>
      <c r="UX75" s="176">
        <f t="shared" si="346"/>
        <v>0</v>
      </c>
      <c r="UY75" s="177" t="str">
        <f t="shared" si="347"/>
        <v xml:space="preserve"> </v>
      </c>
      <c r="VA75" s="173">
        <v>18</v>
      </c>
      <c r="VB75" s="229"/>
      <c r="VC75" s="174" t="str">
        <f>IF(VE75=0," ",VLOOKUP(VE75,PROTOKOL!$A:$F,6,FALSE))</f>
        <v xml:space="preserve"> </v>
      </c>
      <c r="VD75" s="43"/>
      <c r="VE75" s="43"/>
      <c r="VF75" s="43"/>
      <c r="VG75" s="42" t="str">
        <f>IF(VE75=0," ",(VLOOKUP(VE75,PROTOKOL!$A$1:$E$29,2,FALSE))*VF75)</f>
        <v xml:space="preserve"> </v>
      </c>
      <c r="VH75" s="175" t="str">
        <f t="shared" si="261"/>
        <v xml:space="preserve"> </v>
      </c>
      <c r="VI75" s="212" t="str">
        <f>IF(VE75=0," ",VLOOKUP(VE75,PROTOKOL!$A:$E,5,FALSE))</f>
        <v xml:space="preserve"> </v>
      </c>
      <c r="VJ75" s="176"/>
      <c r="VK75" s="177" t="str">
        <f t="shared" si="348"/>
        <v xml:space="preserve"> </v>
      </c>
      <c r="VL75" s="217" t="str">
        <f>IF(VN75=0," ",VLOOKUP(VN75,PROTOKOL!$A:$F,6,FALSE))</f>
        <v xml:space="preserve"> </v>
      </c>
      <c r="VM75" s="43"/>
      <c r="VN75" s="43"/>
      <c r="VO75" s="43"/>
      <c r="VP75" s="91" t="str">
        <f>IF(VN75=0," ",(VLOOKUP(VN75,PROTOKOL!$A$1:$E$29,2,FALSE))*VO75)</f>
        <v xml:space="preserve"> </v>
      </c>
      <c r="VQ75" s="175" t="str">
        <f t="shared" si="262"/>
        <v xml:space="preserve"> </v>
      </c>
      <c r="VR75" s="176" t="str">
        <f>IF(VN75=0," ",VLOOKUP(VN75,PROTOKOL!$A:$E,5,FALSE))</f>
        <v xml:space="preserve"> </v>
      </c>
      <c r="VS75" s="212" t="str">
        <f t="shared" si="203"/>
        <v xml:space="preserve"> </v>
      </c>
      <c r="VT75" s="176">
        <f t="shared" si="349"/>
        <v>0</v>
      </c>
      <c r="VU75" s="177" t="str">
        <f t="shared" si="350"/>
        <v xml:space="preserve"> </v>
      </c>
      <c r="VW75" s="173">
        <v>18</v>
      </c>
      <c r="VX75" s="229"/>
      <c r="VY75" s="174" t="str">
        <f>IF(WA75=0," ",VLOOKUP(WA75,PROTOKOL!$A:$F,6,FALSE))</f>
        <v xml:space="preserve"> </v>
      </c>
      <c r="VZ75" s="43"/>
      <c r="WA75" s="43"/>
      <c r="WB75" s="43"/>
      <c r="WC75" s="42" t="str">
        <f>IF(WA75=0," ",(VLOOKUP(WA75,PROTOKOL!$A$1:$E$29,2,FALSE))*WB75)</f>
        <v xml:space="preserve"> </v>
      </c>
      <c r="WD75" s="175" t="str">
        <f t="shared" si="263"/>
        <v xml:space="preserve"> </v>
      </c>
      <c r="WE75" s="212" t="str">
        <f>IF(WA75=0," ",VLOOKUP(WA75,PROTOKOL!$A:$E,5,FALSE))</f>
        <v xml:space="preserve"> </v>
      </c>
      <c r="WF75" s="176"/>
      <c r="WG75" s="177" t="str">
        <f t="shared" si="351"/>
        <v xml:space="preserve"> </v>
      </c>
      <c r="WH75" s="217" t="str">
        <f>IF(WJ75=0," ",VLOOKUP(WJ75,PROTOKOL!$A:$F,6,FALSE))</f>
        <v xml:space="preserve"> </v>
      </c>
      <c r="WI75" s="43"/>
      <c r="WJ75" s="43"/>
      <c r="WK75" s="43"/>
      <c r="WL75" s="91" t="str">
        <f>IF(WJ75=0," ",(VLOOKUP(WJ75,PROTOKOL!$A$1:$E$29,2,FALSE))*WK75)</f>
        <v xml:space="preserve"> </v>
      </c>
      <c r="WM75" s="175" t="str">
        <f t="shared" si="264"/>
        <v xml:space="preserve"> </v>
      </c>
      <c r="WN75" s="176" t="str">
        <f>IF(WJ75=0," ",VLOOKUP(WJ75,PROTOKOL!$A:$E,5,FALSE))</f>
        <v xml:space="preserve"> </v>
      </c>
      <c r="WO75" s="212" t="str">
        <f t="shared" si="204"/>
        <v xml:space="preserve"> </v>
      </c>
      <c r="WP75" s="176">
        <f t="shared" si="352"/>
        <v>0</v>
      </c>
      <c r="WQ75" s="177" t="str">
        <f t="shared" si="353"/>
        <v xml:space="preserve"> </v>
      </c>
      <c r="WS75" s="173">
        <v>18</v>
      </c>
      <c r="WT75" s="229"/>
      <c r="WU75" s="174" t="str">
        <f>IF(WW75=0," ",VLOOKUP(WW75,PROTOKOL!$A:$F,6,FALSE))</f>
        <v xml:space="preserve"> </v>
      </c>
      <c r="WV75" s="43"/>
      <c r="WW75" s="43"/>
      <c r="WX75" s="43"/>
      <c r="WY75" s="42" t="str">
        <f>IF(WW75=0," ",(VLOOKUP(WW75,PROTOKOL!$A$1:$E$29,2,FALSE))*WX75)</f>
        <v xml:space="preserve"> </v>
      </c>
      <c r="WZ75" s="175" t="str">
        <f t="shared" si="265"/>
        <v xml:space="preserve"> </v>
      </c>
      <c r="XA75" s="212" t="str">
        <f>IF(WW75=0," ",VLOOKUP(WW75,PROTOKOL!$A:$E,5,FALSE))</f>
        <v xml:space="preserve"> </v>
      </c>
      <c r="XB75" s="176"/>
      <c r="XC75" s="177" t="str">
        <f t="shared" si="354"/>
        <v xml:space="preserve"> </v>
      </c>
      <c r="XD75" s="217" t="str">
        <f>IF(XF75=0," ",VLOOKUP(XF75,PROTOKOL!$A:$F,6,FALSE))</f>
        <v xml:space="preserve"> </v>
      </c>
      <c r="XE75" s="43"/>
      <c r="XF75" s="43"/>
      <c r="XG75" s="43"/>
      <c r="XH75" s="91" t="str">
        <f>IF(XF75=0," ",(VLOOKUP(XF75,PROTOKOL!$A$1:$E$29,2,FALSE))*XG75)</f>
        <v xml:space="preserve"> </v>
      </c>
      <c r="XI75" s="175" t="str">
        <f t="shared" si="266"/>
        <v xml:space="preserve"> </v>
      </c>
      <c r="XJ75" s="176" t="str">
        <f>IF(XF75=0," ",VLOOKUP(XF75,PROTOKOL!$A:$E,5,FALSE))</f>
        <v xml:space="preserve"> </v>
      </c>
      <c r="XK75" s="212" t="str">
        <f t="shared" si="205"/>
        <v xml:space="preserve"> </v>
      </c>
      <c r="XL75" s="176">
        <f t="shared" si="355"/>
        <v>0</v>
      </c>
      <c r="XM75" s="177" t="str">
        <f t="shared" si="356"/>
        <v xml:space="preserve"> </v>
      </c>
      <c r="XO75" s="173">
        <v>18</v>
      </c>
      <c r="XP75" s="229"/>
      <c r="XQ75" s="174" t="str">
        <f>IF(XS75=0," ",VLOOKUP(XS75,PROTOKOL!$A:$F,6,FALSE))</f>
        <v xml:space="preserve"> </v>
      </c>
      <c r="XR75" s="43"/>
      <c r="XS75" s="43"/>
      <c r="XT75" s="43"/>
      <c r="XU75" s="42" t="str">
        <f>IF(XS75=0," ",(VLOOKUP(XS75,PROTOKOL!$A$1:$E$29,2,FALSE))*XT75)</f>
        <v xml:space="preserve"> </v>
      </c>
      <c r="XV75" s="175" t="str">
        <f t="shared" si="267"/>
        <v xml:space="preserve"> </v>
      </c>
      <c r="XW75" s="212" t="str">
        <f>IF(XS75=0," ",VLOOKUP(XS75,PROTOKOL!$A:$E,5,FALSE))</f>
        <v xml:space="preserve"> </v>
      </c>
      <c r="XX75" s="176"/>
      <c r="XY75" s="177" t="str">
        <f t="shared" si="357"/>
        <v xml:space="preserve"> </v>
      </c>
      <c r="XZ75" s="217" t="str">
        <f>IF(YB75=0," ",VLOOKUP(YB75,PROTOKOL!$A:$F,6,FALSE))</f>
        <v xml:space="preserve"> </v>
      </c>
      <c r="YA75" s="43"/>
      <c r="YB75" s="43"/>
      <c r="YC75" s="43"/>
      <c r="YD75" s="91" t="str">
        <f>IF(YB75=0," ",(VLOOKUP(YB75,PROTOKOL!$A$1:$E$29,2,FALSE))*YC75)</f>
        <v xml:space="preserve"> </v>
      </c>
      <c r="YE75" s="175" t="str">
        <f t="shared" si="268"/>
        <v xml:space="preserve"> </v>
      </c>
      <c r="YF75" s="176" t="str">
        <f>IF(YB75=0," ",VLOOKUP(YB75,PROTOKOL!$A:$E,5,FALSE))</f>
        <v xml:space="preserve"> </v>
      </c>
      <c r="YG75" s="212" t="str">
        <f t="shared" si="206"/>
        <v xml:space="preserve"> </v>
      </c>
      <c r="YH75" s="176">
        <f t="shared" si="358"/>
        <v>0</v>
      </c>
      <c r="YI75" s="177" t="str">
        <f t="shared" si="359"/>
        <v xml:space="preserve"> </v>
      </c>
    </row>
    <row r="76" spans="1:659" ht="13.8">
      <c r="A76" s="173">
        <v>18</v>
      </c>
      <c r="B76" s="230"/>
      <c r="C76" s="174" t="str">
        <f>IF(E76=0," ",VLOOKUP(E76,PROTOKOL!$A:$F,6,FALSE))</f>
        <v xml:space="preserve"> </v>
      </c>
      <c r="D76" s="43"/>
      <c r="E76" s="43"/>
      <c r="F76" s="43"/>
      <c r="G76" s="42" t="str">
        <f>IF(E76=0," ",(VLOOKUP(E76,PROTOKOL!$A$1:$E$29,2,FALSE))*F76)</f>
        <v xml:space="preserve"> </v>
      </c>
      <c r="H76" s="175" t="str">
        <f t="shared" si="209"/>
        <v xml:space="preserve"> </v>
      </c>
      <c r="I76" s="212" t="str">
        <f>IF(E76=0," ",VLOOKUP(E76,PROTOKOL!$A:$E,5,FALSE))</f>
        <v xml:space="preserve"> </v>
      </c>
      <c r="J76" s="176"/>
      <c r="K76" s="177" t="str">
        <f t="shared" si="269"/>
        <v xml:space="preserve"> </v>
      </c>
      <c r="L76" s="217" t="str">
        <f>IF(N76=0," ",VLOOKUP(N76,PROTOKOL!$A:$F,6,FALSE))</f>
        <v xml:space="preserve"> </v>
      </c>
      <c r="M76" s="43"/>
      <c r="N76" s="43"/>
      <c r="O76" s="43"/>
      <c r="P76" s="91" t="str">
        <f>IF(N76=0," ",(VLOOKUP(N76,PROTOKOL!$A$1:$E$29,2,FALSE))*O76)</f>
        <v xml:space="preserve"> </v>
      </c>
      <c r="Q76" s="175" t="str">
        <f t="shared" si="210"/>
        <v xml:space="preserve"> </v>
      </c>
      <c r="R76" s="176" t="str">
        <f>IF(N76=0," ",VLOOKUP(N76,PROTOKOL!$A:$E,5,FALSE))</f>
        <v xml:space="preserve"> </v>
      </c>
      <c r="S76" s="212" t="str">
        <f t="shared" si="270"/>
        <v xml:space="preserve"> </v>
      </c>
      <c r="T76" s="176">
        <f t="shared" si="271"/>
        <v>0</v>
      </c>
      <c r="U76" s="177" t="str">
        <f t="shared" si="272"/>
        <v xml:space="preserve"> </v>
      </c>
      <c r="W76" s="173">
        <v>18</v>
      </c>
      <c r="X76" s="230"/>
      <c r="Y76" s="174" t="str">
        <f>IF(AA76=0," ",VLOOKUP(AA76,PROTOKOL!$A:$F,6,FALSE))</f>
        <v xml:space="preserve"> </v>
      </c>
      <c r="Z76" s="43"/>
      <c r="AA76" s="43"/>
      <c r="AB76" s="43"/>
      <c r="AC76" s="42" t="str">
        <f>IF(AA76=0," ",(VLOOKUP(AA76,PROTOKOL!$A$1:$E$29,2,FALSE))*AB76)</f>
        <v xml:space="preserve"> </v>
      </c>
      <c r="AD76" s="175" t="str">
        <f t="shared" si="211"/>
        <v xml:space="preserve"> </v>
      </c>
      <c r="AE76" s="212" t="str">
        <f>IF(AA76=0," ",VLOOKUP(AA76,PROTOKOL!$A:$E,5,FALSE))</f>
        <v xml:space="preserve"> </v>
      </c>
      <c r="AF76" s="176"/>
      <c r="AG76" s="177" t="str">
        <f t="shared" si="273"/>
        <v xml:space="preserve"> </v>
      </c>
      <c r="AH76" s="217" t="str">
        <f>IF(AJ76=0," ",VLOOKUP(AJ76,PROTOKOL!$A:$F,6,FALSE))</f>
        <v xml:space="preserve"> </v>
      </c>
      <c r="AI76" s="43"/>
      <c r="AJ76" s="43"/>
      <c r="AK76" s="43"/>
      <c r="AL76" s="91" t="str">
        <f>IF(AJ76=0," ",(VLOOKUP(AJ76,PROTOKOL!$A$1:$E$29,2,FALSE))*AK76)</f>
        <v xml:space="preserve"> </v>
      </c>
      <c r="AM76" s="175" t="str">
        <f t="shared" si="212"/>
        <v xml:space="preserve"> </v>
      </c>
      <c r="AN76" s="176" t="str">
        <f>IF(AJ76=0," ",VLOOKUP(AJ76,PROTOKOL!$A:$E,5,FALSE))</f>
        <v xml:space="preserve"> </v>
      </c>
      <c r="AO76" s="212" t="str">
        <f t="shared" si="180"/>
        <v xml:space="preserve"> </v>
      </c>
      <c r="AP76" s="176">
        <f t="shared" si="274"/>
        <v>0</v>
      </c>
      <c r="AQ76" s="177" t="str">
        <f t="shared" si="275"/>
        <v xml:space="preserve"> </v>
      </c>
      <c r="AS76" s="173">
        <v>18</v>
      </c>
      <c r="AT76" s="230"/>
      <c r="AU76" s="174" t="str">
        <f>IF(AW76=0," ",VLOOKUP(AW76,PROTOKOL!$A:$F,6,FALSE))</f>
        <v xml:space="preserve"> </v>
      </c>
      <c r="AV76" s="43"/>
      <c r="AW76" s="43"/>
      <c r="AX76" s="43"/>
      <c r="AY76" s="42" t="str">
        <f>IF(AW76=0," ",(VLOOKUP(AW76,PROTOKOL!$A$1:$E$29,2,FALSE))*AX76)</f>
        <v xml:space="preserve"> </v>
      </c>
      <c r="AZ76" s="175" t="str">
        <f t="shared" si="213"/>
        <v xml:space="preserve"> </v>
      </c>
      <c r="BA76" s="212" t="str">
        <f>IF(AW76=0," ",VLOOKUP(AW76,PROTOKOL!$A:$E,5,FALSE))</f>
        <v xml:space="preserve"> </v>
      </c>
      <c r="BB76" s="176"/>
      <c r="BC76" s="177" t="str">
        <f t="shared" si="276"/>
        <v xml:space="preserve"> </v>
      </c>
      <c r="BD76" s="217" t="str">
        <f>IF(BF76=0," ",VLOOKUP(BF76,PROTOKOL!$A:$F,6,FALSE))</f>
        <v xml:space="preserve"> </v>
      </c>
      <c r="BE76" s="43"/>
      <c r="BF76" s="43"/>
      <c r="BG76" s="43"/>
      <c r="BH76" s="91" t="str">
        <f>IF(BF76=0," ",(VLOOKUP(BF76,PROTOKOL!$A$1:$E$29,2,FALSE))*BG76)</f>
        <v xml:space="preserve"> </v>
      </c>
      <c r="BI76" s="175" t="str">
        <f t="shared" si="214"/>
        <v xml:space="preserve"> </v>
      </c>
      <c r="BJ76" s="176" t="str">
        <f>IF(BF76=0," ",VLOOKUP(BF76,PROTOKOL!$A:$E,5,FALSE))</f>
        <v xml:space="preserve"> </v>
      </c>
      <c r="BK76" s="212" t="str">
        <f t="shared" si="181"/>
        <v xml:space="preserve"> </v>
      </c>
      <c r="BL76" s="176">
        <f t="shared" si="277"/>
        <v>0</v>
      </c>
      <c r="BM76" s="177" t="str">
        <f t="shared" si="278"/>
        <v xml:space="preserve"> </v>
      </c>
      <c r="BO76" s="173">
        <v>18</v>
      </c>
      <c r="BP76" s="230"/>
      <c r="BQ76" s="174" t="str">
        <f>IF(BS76=0," ",VLOOKUP(BS76,PROTOKOL!$A:$F,6,FALSE))</f>
        <v xml:space="preserve"> </v>
      </c>
      <c r="BR76" s="43"/>
      <c r="BS76" s="43"/>
      <c r="BT76" s="43"/>
      <c r="BU76" s="42" t="str">
        <f>IF(BS76=0," ",(VLOOKUP(BS76,PROTOKOL!$A$1:$E$29,2,FALSE))*BT76)</f>
        <v xml:space="preserve"> </v>
      </c>
      <c r="BV76" s="175" t="str">
        <f t="shared" si="215"/>
        <v xml:space="preserve"> </v>
      </c>
      <c r="BW76" s="212" t="str">
        <f>IF(BS76=0," ",VLOOKUP(BS76,PROTOKOL!$A:$E,5,FALSE))</f>
        <v xml:space="preserve"> </v>
      </c>
      <c r="BX76" s="176"/>
      <c r="BY76" s="177" t="str">
        <f t="shared" si="279"/>
        <v xml:space="preserve"> </v>
      </c>
      <c r="BZ76" s="217" t="str">
        <f>IF(CB76=0," ",VLOOKUP(CB76,PROTOKOL!$A:$F,6,FALSE))</f>
        <v xml:space="preserve"> </v>
      </c>
      <c r="CA76" s="43"/>
      <c r="CB76" s="43"/>
      <c r="CC76" s="43"/>
      <c r="CD76" s="91" t="str">
        <f>IF(CB76=0," ",(VLOOKUP(CB76,PROTOKOL!$A$1:$E$29,2,FALSE))*CC76)</f>
        <v xml:space="preserve"> </v>
      </c>
      <c r="CE76" s="175" t="str">
        <f t="shared" si="216"/>
        <v xml:space="preserve"> </v>
      </c>
      <c r="CF76" s="176" t="str">
        <f>IF(CB76=0," ",VLOOKUP(CB76,PROTOKOL!$A:$E,5,FALSE))</f>
        <v xml:space="preserve"> </v>
      </c>
      <c r="CG76" s="212" t="str">
        <f t="shared" si="207"/>
        <v xml:space="preserve"> </v>
      </c>
      <c r="CH76" s="176">
        <f t="shared" si="280"/>
        <v>0</v>
      </c>
      <c r="CI76" s="177" t="str">
        <f t="shared" si="281"/>
        <v xml:space="preserve"> </v>
      </c>
      <c r="CK76" s="173">
        <v>18</v>
      </c>
      <c r="CL76" s="230"/>
      <c r="CM76" s="174" t="str">
        <f>IF(CO76=0," ",VLOOKUP(CO76,PROTOKOL!$A:$F,6,FALSE))</f>
        <v xml:space="preserve"> </v>
      </c>
      <c r="CN76" s="43"/>
      <c r="CO76" s="43"/>
      <c r="CP76" s="43"/>
      <c r="CQ76" s="42" t="str">
        <f>IF(CO76=0," ",(VLOOKUP(CO76,PROTOKOL!$A$1:$E$29,2,FALSE))*CP76)</f>
        <v xml:space="preserve"> </v>
      </c>
      <c r="CR76" s="175" t="str">
        <f t="shared" si="217"/>
        <v xml:space="preserve"> </v>
      </c>
      <c r="CS76" s="212" t="str">
        <f>IF(CO76=0," ",VLOOKUP(CO76,PROTOKOL!$A:$E,5,FALSE))</f>
        <v xml:space="preserve"> </v>
      </c>
      <c r="CT76" s="176"/>
      <c r="CU76" s="177" t="str">
        <f t="shared" si="282"/>
        <v xml:space="preserve"> </v>
      </c>
      <c r="CV76" s="217" t="str">
        <f>IF(CX76=0," ",VLOOKUP(CX76,PROTOKOL!$A:$F,6,FALSE))</f>
        <v xml:space="preserve"> </v>
      </c>
      <c r="CW76" s="43"/>
      <c r="CX76" s="43"/>
      <c r="CY76" s="43"/>
      <c r="CZ76" s="91" t="str">
        <f>IF(CX76=0," ",(VLOOKUP(CX76,PROTOKOL!$A$1:$E$29,2,FALSE))*CY76)</f>
        <v xml:space="preserve"> </v>
      </c>
      <c r="DA76" s="175" t="str">
        <f t="shared" si="218"/>
        <v xml:space="preserve"> </v>
      </c>
      <c r="DB76" s="176" t="str">
        <f>IF(CX76=0," ",VLOOKUP(CX76,PROTOKOL!$A:$E,5,FALSE))</f>
        <v xml:space="preserve"> </v>
      </c>
      <c r="DC76" s="212" t="str">
        <f t="shared" si="182"/>
        <v xml:space="preserve"> </v>
      </c>
      <c r="DD76" s="176">
        <f t="shared" si="283"/>
        <v>0</v>
      </c>
      <c r="DE76" s="177" t="str">
        <f t="shared" si="284"/>
        <v xml:space="preserve"> </v>
      </c>
      <c r="DG76" s="173">
        <v>18</v>
      </c>
      <c r="DH76" s="230"/>
      <c r="DI76" s="174" t="str">
        <f>IF(DK76=0," ",VLOOKUP(DK76,PROTOKOL!$A:$F,6,FALSE))</f>
        <v xml:space="preserve"> </v>
      </c>
      <c r="DJ76" s="43"/>
      <c r="DK76" s="43"/>
      <c r="DL76" s="43"/>
      <c r="DM76" s="42" t="str">
        <f>IF(DK76=0," ",(VLOOKUP(DK76,PROTOKOL!$A$1:$E$29,2,FALSE))*DL76)</f>
        <v xml:space="preserve"> </v>
      </c>
      <c r="DN76" s="175" t="str">
        <f t="shared" si="219"/>
        <v xml:space="preserve"> </v>
      </c>
      <c r="DO76" s="212" t="str">
        <f>IF(DK76=0," ",VLOOKUP(DK76,PROTOKOL!$A:$E,5,FALSE))</f>
        <v xml:space="preserve"> </v>
      </c>
      <c r="DP76" s="176"/>
      <c r="DQ76" s="177" t="str">
        <f t="shared" si="285"/>
        <v xml:space="preserve"> </v>
      </c>
      <c r="DR76" s="217" t="str">
        <f>IF(DT76=0," ",VLOOKUP(DT76,PROTOKOL!$A:$F,6,FALSE))</f>
        <v xml:space="preserve"> </v>
      </c>
      <c r="DS76" s="43"/>
      <c r="DT76" s="43"/>
      <c r="DU76" s="43"/>
      <c r="DV76" s="91" t="str">
        <f>IF(DT76=0," ",(VLOOKUP(DT76,PROTOKOL!$A$1:$E$29,2,FALSE))*DU76)</f>
        <v xml:space="preserve"> </v>
      </c>
      <c r="DW76" s="175" t="str">
        <f t="shared" si="220"/>
        <v xml:space="preserve"> </v>
      </c>
      <c r="DX76" s="176" t="str">
        <f>IF(DT76=0," ",VLOOKUP(DT76,PROTOKOL!$A:$E,5,FALSE))</f>
        <v xml:space="preserve"> </v>
      </c>
      <c r="DY76" s="212" t="str">
        <f t="shared" si="183"/>
        <v xml:space="preserve"> </v>
      </c>
      <c r="DZ76" s="176">
        <f t="shared" si="286"/>
        <v>0</v>
      </c>
      <c r="EA76" s="177" t="str">
        <f t="shared" si="287"/>
        <v xml:space="preserve"> </v>
      </c>
      <c r="EC76" s="173">
        <v>18</v>
      </c>
      <c r="ED76" s="230"/>
      <c r="EE76" s="174" t="str">
        <f>IF(EG76=0," ",VLOOKUP(EG76,PROTOKOL!$A:$F,6,FALSE))</f>
        <v xml:space="preserve"> </v>
      </c>
      <c r="EF76" s="43"/>
      <c r="EG76" s="43"/>
      <c r="EH76" s="43"/>
      <c r="EI76" s="42" t="str">
        <f>IF(EG76=0," ",(VLOOKUP(EG76,PROTOKOL!$A$1:$E$29,2,FALSE))*EH76)</f>
        <v xml:space="preserve"> </v>
      </c>
      <c r="EJ76" s="175" t="str">
        <f t="shared" si="221"/>
        <v xml:space="preserve"> </v>
      </c>
      <c r="EK76" s="212" t="str">
        <f>IF(EG76=0," ",VLOOKUP(EG76,PROTOKOL!$A:$E,5,FALSE))</f>
        <v xml:space="preserve"> </v>
      </c>
      <c r="EL76" s="176"/>
      <c r="EM76" s="177" t="str">
        <f t="shared" si="288"/>
        <v xml:space="preserve"> </v>
      </c>
      <c r="EN76" s="217" t="str">
        <f>IF(EP76=0," ",VLOOKUP(EP76,PROTOKOL!$A:$F,6,FALSE))</f>
        <v xml:space="preserve"> </v>
      </c>
      <c r="EO76" s="43"/>
      <c r="EP76" s="43"/>
      <c r="EQ76" s="43"/>
      <c r="ER76" s="91" t="str">
        <f>IF(EP76=0," ",(VLOOKUP(EP76,PROTOKOL!$A$1:$E$29,2,FALSE))*EQ76)</f>
        <v xml:space="preserve"> </v>
      </c>
      <c r="ES76" s="175" t="str">
        <f t="shared" si="222"/>
        <v xml:space="preserve"> </v>
      </c>
      <c r="ET76" s="176" t="str">
        <f>IF(EP76=0," ",VLOOKUP(EP76,PROTOKOL!$A:$E,5,FALSE))</f>
        <v xml:space="preserve"> </v>
      </c>
      <c r="EU76" s="212" t="str">
        <f t="shared" si="184"/>
        <v xml:space="preserve"> </v>
      </c>
      <c r="EV76" s="176">
        <f t="shared" si="289"/>
        <v>0</v>
      </c>
      <c r="EW76" s="177" t="str">
        <f t="shared" si="290"/>
        <v xml:space="preserve"> </v>
      </c>
      <c r="EY76" s="173">
        <v>18</v>
      </c>
      <c r="EZ76" s="230"/>
      <c r="FA76" s="174" t="str">
        <f>IF(FC76=0," ",VLOOKUP(FC76,PROTOKOL!$A:$F,6,FALSE))</f>
        <v xml:space="preserve"> </v>
      </c>
      <c r="FB76" s="43"/>
      <c r="FC76" s="43"/>
      <c r="FD76" s="43"/>
      <c r="FE76" s="42" t="str">
        <f>IF(FC76=0," ",(VLOOKUP(FC76,PROTOKOL!$A$1:$E$29,2,FALSE))*FD76)</f>
        <v xml:space="preserve"> </v>
      </c>
      <c r="FF76" s="175" t="str">
        <f t="shared" si="223"/>
        <v xml:space="preserve"> </v>
      </c>
      <c r="FG76" s="212" t="str">
        <f>IF(FC76=0," ",VLOOKUP(FC76,PROTOKOL!$A:$E,5,FALSE))</f>
        <v xml:space="preserve"> </v>
      </c>
      <c r="FH76" s="176"/>
      <c r="FI76" s="177" t="str">
        <f t="shared" si="291"/>
        <v xml:space="preserve"> </v>
      </c>
      <c r="FJ76" s="217" t="str">
        <f>IF(FL76=0," ",VLOOKUP(FL76,PROTOKOL!$A:$F,6,FALSE))</f>
        <v xml:space="preserve"> </v>
      </c>
      <c r="FK76" s="43"/>
      <c r="FL76" s="43"/>
      <c r="FM76" s="43"/>
      <c r="FN76" s="91" t="str">
        <f>IF(FL76=0," ",(VLOOKUP(FL76,PROTOKOL!$A$1:$E$29,2,FALSE))*FM76)</f>
        <v xml:space="preserve"> </v>
      </c>
      <c r="FO76" s="175" t="str">
        <f t="shared" si="224"/>
        <v xml:space="preserve"> </v>
      </c>
      <c r="FP76" s="176" t="str">
        <f>IF(FL76=0," ",VLOOKUP(FL76,PROTOKOL!$A:$E,5,FALSE))</f>
        <v xml:space="preserve"> </v>
      </c>
      <c r="FQ76" s="212" t="str">
        <f t="shared" si="185"/>
        <v xml:space="preserve"> </v>
      </c>
      <c r="FR76" s="176">
        <f t="shared" si="292"/>
        <v>0</v>
      </c>
      <c r="FS76" s="177" t="str">
        <f t="shared" si="293"/>
        <v xml:space="preserve"> </v>
      </c>
      <c r="FU76" s="173">
        <v>18</v>
      </c>
      <c r="FV76" s="230"/>
      <c r="FW76" s="174" t="str">
        <f>IF(FY76=0," ",VLOOKUP(FY76,PROTOKOL!$A:$F,6,FALSE))</f>
        <v xml:space="preserve"> </v>
      </c>
      <c r="FX76" s="43"/>
      <c r="FY76" s="43"/>
      <c r="FZ76" s="43"/>
      <c r="GA76" s="42" t="str">
        <f>IF(FY76=0," ",(VLOOKUP(FY76,PROTOKOL!$A$1:$E$29,2,FALSE))*FZ76)</f>
        <v xml:space="preserve"> </v>
      </c>
      <c r="GB76" s="175" t="str">
        <f t="shared" si="225"/>
        <v xml:space="preserve"> </v>
      </c>
      <c r="GC76" s="212" t="str">
        <f>IF(FY76=0," ",VLOOKUP(FY76,PROTOKOL!$A:$E,5,FALSE))</f>
        <v xml:space="preserve"> </v>
      </c>
      <c r="GD76" s="176"/>
      <c r="GE76" s="177" t="str">
        <f t="shared" si="294"/>
        <v xml:space="preserve"> </v>
      </c>
      <c r="GF76" s="217" t="str">
        <f>IF(GH76=0," ",VLOOKUP(GH76,PROTOKOL!$A:$F,6,FALSE))</f>
        <v xml:space="preserve"> </v>
      </c>
      <c r="GG76" s="43"/>
      <c r="GH76" s="43"/>
      <c r="GI76" s="43"/>
      <c r="GJ76" s="91" t="str">
        <f>IF(GH76=0," ",(VLOOKUP(GH76,PROTOKOL!$A$1:$E$29,2,FALSE))*GI76)</f>
        <v xml:space="preserve"> </v>
      </c>
      <c r="GK76" s="175" t="str">
        <f t="shared" si="226"/>
        <v xml:space="preserve"> </v>
      </c>
      <c r="GL76" s="176" t="str">
        <f>IF(GH76=0," ",VLOOKUP(GH76,PROTOKOL!$A:$E,5,FALSE))</f>
        <v xml:space="preserve"> </v>
      </c>
      <c r="GM76" s="212" t="str">
        <f t="shared" si="186"/>
        <v xml:space="preserve"> </v>
      </c>
      <c r="GN76" s="176">
        <f t="shared" si="295"/>
        <v>0</v>
      </c>
      <c r="GO76" s="177" t="str">
        <f t="shared" si="296"/>
        <v xml:space="preserve"> </v>
      </c>
      <c r="GQ76" s="173">
        <v>18</v>
      </c>
      <c r="GR76" s="230"/>
      <c r="GS76" s="174" t="str">
        <f>IF(GU76=0," ",VLOOKUP(GU76,PROTOKOL!$A:$F,6,FALSE))</f>
        <v xml:space="preserve"> </v>
      </c>
      <c r="GT76" s="43"/>
      <c r="GU76" s="43"/>
      <c r="GV76" s="43"/>
      <c r="GW76" s="42" t="str">
        <f>IF(GU76=0," ",(VLOOKUP(GU76,PROTOKOL!$A$1:$E$29,2,FALSE))*GV76)</f>
        <v xml:space="preserve"> </v>
      </c>
      <c r="GX76" s="175" t="str">
        <f t="shared" si="227"/>
        <v xml:space="preserve"> </v>
      </c>
      <c r="GY76" s="212" t="str">
        <f>IF(GU76=0," ",VLOOKUP(GU76,PROTOKOL!$A:$E,5,FALSE))</f>
        <v xml:space="preserve"> </v>
      </c>
      <c r="GZ76" s="176"/>
      <c r="HA76" s="177" t="str">
        <f t="shared" si="297"/>
        <v xml:space="preserve"> </v>
      </c>
      <c r="HB76" s="217" t="str">
        <f>IF(HD76=0," ",VLOOKUP(HD76,PROTOKOL!$A:$F,6,FALSE))</f>
        <v xml:space="preserve"> </v>
      </c>
      <c r="HC76" s="43"/>
      <c r="HD76" s="43"/>
      <c r="HE76" s="43"/>
      <c r="HF76" s="91" t="str">
        <f>IF(HD76=0," ",(VLOOKUP(HD76,PROTOKOL!$A$1:$E$29,2,FALSE))*HE76)</f>
        <v xml:space="preserve"> </v>
      </c>
      <c r="HG76" s="175" t="str">
        <f t="shared" si="228"/>
        <v xml:space="preserve"> </v>
      </c>
      <c r="HH76" s="176" t="str">
        <f>IF(HD76=0," ",VLOOKUP(HD76,PROTOKOL!$A:$E,5,FALSE))</f>
        <v xml:space="preserve"> </v>
      </c>
      <c r="HI76" s="212" t="str">
        <f t="shared" si="187"/>
        <v xml:space="preserve"> </v>
      </c>
      <c r="HJ76" s="176">
        <f t="shared" si="298"/>
        <v>0</v>
      </c>
      <c r="HK76" s="177" t="str">
        <f t="shared" si="299"/>
        <v xml:space="preserve"> </v>
      </c>
      <c r="HM76" s="173">
        <v>18</v>
      </c>
      <c r="HN76" s="230"/>
      <c r="HO76" s="174" t="str">
        <f>IF(HQ76=0," ",VLOOKUP(HQ76,PROTOKOL!$A:$F,6,FALSE))</f>
        <v xml:space="preserve"> </v>
      </c>
      <c r="HP76" s="43"/>
      <c r="HQ76" s="43"/>
      <c r="HR76" s="43"/>
      <c r="HS76" s="42" t="str">
        <f>IF(HQ76=0," ",(VLOOKUP(HQ76,PROTOKOL!$A$1:$E$29,2,FALSE))*HR76)</f>
        <v xml:space="preserve"> </v>
      </c>
      <c r="HT76" s="175" t="str">
        <f t="shared" si="229"/>
        <v xml:space="preserve"> </v>
      </c>
      <c r="HU76" s="212" t="str">
        <f>IF(HQ76=0," ",VLOOKUP(HQ76,PROTOKOL!$A:$E,5,FALSE))</f>
        <v xml:space="preserve"> </v>
      </c>
      <c r="HV76" s="176"/>
      <c r="HW76" s="177" t="str">
        <f t="shared" si="300"/>
        <v xml:space="preserve"> </v>
      </c>
      <c r="HX76" s="217" t="str">
        <f>IF(HZ76=0," ",VLOOKUP(HZ76,PROTOKOL!$A:$F,6,FALSE))</f>
        <v xml:space="preserve"> </v>
      </c>
      <c r="HY76" s="43"/>
      <c r="HZ76" s="43"/>
      <c r="IA76" s="43"/>
      <c r="IB76" s="91" t="str">
        <f>IF(HZ76=0," ",(VLOOKUP(HZ76,PROTOKOL!$A$1:$E$29,2,FALSE))*IA76)</f>
        <v xml:space="preserve"> </v>
      </c>
      <c r="IC76" s="175" t="str">
        <f t="shared" si="230"/>
        <v xml:space="preserve"> </v>
      </c>
      <c r="ID76" s="176" t="str">
        <f>IF(HZ76=0," ",VLOOKUP(HZ76,PROTOKOL!$A:$E,5,FALSE))</f>
        <v xml:space="preserve"> </v>
      </c>
      <c r="IE76" s="212" t="str">
        <f t="shared" si="208"/>
        <v xml:space="preserve"> </v>
      </c>
      <c r="IF76" s="176">
        <f t="shared" si="301"/>
        <v>0</v>
      </c>
      <c r="IG76" s="177" t="str">
        <f t="shared" si="302"/>
        <v xml:space="preserve"> </v>
      </c>
      <c r="II76" s="173">
        <v>18</v>
      </c>
      <c r="IJ76" s="230"/>
      <c r="IK76" s="174" t="str">
        <f>IF(IM76=0," ",VLOOKUP(IM76,PROTOKOL!$A:$F,6,FALSE))</f>
        <v xml:space="preserve"> </v>
      </c>
      <c r="IL76" s="43"/>
      <c r="IM76" s="43"/>
      <c r="IN76" s="43"/>
      <c r="IO76" s="42" t="str">
        <f>IF(IM76=0," ",(VLOOKUP(IM76,PROTOKOL!$A$1:$E$29,2,FALSE))*IN76)</f>
        <v xml:space="preserve"> </v>
      </c>
      <c r="IP76" s="175" t="str">
        <f t="shared" si="231"/>
        <v xml:space="preserve"> </v>
      </c>
      <c r="IQ76" s="212" t="str">
        <f>IF(IM76=0," ",VLOOKUP(IM76,PROTOKOL!$A:$E,5,FALSE))</f>
        <v xml:space="preserve"> </v>
      </c>
      <c r="IR76" s="176"/>
      <c r="IS76" s="177" t="str">
        <f t="shared" si="303"/>
        <v xml:space="preserve"> </v>
      </c>
      <c r="IT76" s="217" t="str">
        <f>IF(IV76=0," ",VLOOKUP(IV76,PROTOKOL!$A:$F,6,FALSE))</f>
        <v xml:space="preserve"> </v>
      </c>
      <c r="IU76" s="43"/>
      <c r="IV76" s="43"/>
      <c r="IW76" s="43"/>
      <c r="IX76" s="91" t="str">
        <f>IF(IV76=0," ",(VLOOKUP(IV76,PROTOKOL!$A$1:$E$29,2,FALSE))*IW76)</f>
        <v xml:space="preserve"> </v>
      </c>
      <c r="IY76" s="175" t="str">
        <f t="shared" si="232"/>
        <v xml:space="preserve"> </v>
      </c>
      <c r="IZ76" s="176" t="str">
        <f>IF(IV76=0," ",VLOOKUP(IV76,PROTOKOL!$A:$E,5,FALSE))</f>
        <v xml:space="preserve"> </v>
      </c>
      <c r="JA76" s="212" t="str">
        <f t="shared" si="188"/>
        <v xml:space="preserve"> </v>
      </c>
      <c r="JB76" s="176">
        <f t="shared" si="304"/>
        <v>0</v>
      </c>
      <c r="JC76" s="177" t="str">
        <f t="shared" si="305"/>
        <v xml:space="preserve"> </v>
      </c>
      <c r="JE76" s="173">
        <v>18</v>
      </c>
      <c r="JF76" s="230"/>
      <c r="JG76" s="174" t="str">
        <f>IF(JI76=0," ",VLOOKUP(JI76,PROTOKOL!$A:$F,6,FALSE))</f>
        <v xml:space="preserve"> </v>
      </c>
      <c r="JH76" s="43"/>
      <c r="JI76" s="43"/>
      <c r="JJ76" s="43"/>
      <c r="JK76" s="42" t="str">
        <f>IF(JI76=0," ",(VLOOKUP(JI76,PROTOKOL!$A$1:$E$29,2,FALSE))*JJ76)</f>
        <v xml:space="preserve"> </v>
      </c>
      <c r="JL76" s="175" t="str">
        <f t="shared" si="233"/>
        <v xml:space="preserve"> </v>
      </c>
      <c r="JM76" s="212" t="str">
        <f>IF(JI76=0," ",VLOOKUP(JI76,PROTOKOL!$A:$E,5,FALSE))</f>
        <v xml:space="preserve"> </v>
      </c>
      <c r="JN76" s="176"/>
      <c r="JO76" s="177" t="str">
        <f t="shared" si="306"/>
        <v xml:space="preserve"> </v>
      </c>
      <c r="JP76" s="217" t="str">
        <f>IF(JR76=0," ",VLOOKUP(JR76,PROTOKOL!$A:$F,6,FALSE))</f>
        <v xml:space="preserve"> </v>
      </c>
      <c r="JQ76" s="43"/>
      <c r="JR76" s="43"/>
      <c r="JS76" s="43"/>
      <c r="JT76" s="91" t="str">
        <f>IF(JR76=0," ",(VLOOKUP(JR76,PROTOKOL!$A$1:$E$29,2,FALSE))*JS76)</f>
        <v xml:space="preserve"> </v>
      </c>
      <c r="JU76" s="175" t="str">
        <f t="shared" si="234"/>
        <v xml:space="preserve"> </v>
      </c>
      <c r="JV76" s="176" t="str">
        <f>IF(JR76=0," ",VLOOKUP(JR76,PROTOKOL!$A:$E,5,FALSE))</f>
        <v xml:space="preserve"> </v>
      </c>
      <c r="JW76" s="212" t="str">
        <f t="shared" si="189"/>
        <v xml:space="preserve"> </v>
      </c>
      <c r="JX76" s="176">
        <f t="shared" si="307"/>
        <v>0</v>
      </c>
      <c r="JY76" s="177" t="str">
        <f t="shared" si="308"/>
        <v xml:space="preserve"> </v>
      </c>
      <c r="KA76" s="173">
        <v>18</v>
      </c>
      <c r="KB76" s="230"/>
      <c r="KC76" s="174" t="str">
        <f>IF(KE76=0," ",VLOOKUP(KE76,PROTOKOL!$A:$F,6,FALSE))</f>
        <v xml:space="preserve"> </v>
      </c>
      <c r="KD76" s="43"/>
      <c r="KE76" s="43"/>
      <c r="KF76" s="43"/>
      <c r="KG76" s="42" t="str">
        <f>IF(KE76=0," ",(VLOOKUP(KE76,PROTOKOL!$A$1:$E$29,2,FALSE))*KF76)</f>
        <v xml:space="preserve"> </v>
      </c>
      <c r="KH76" s="175" t="str">
        <f t="shared" si="235"/>
        <v xml:space="preserve"> </v>
      </c>
      <c r="KI76" s="212" t="str">
        <f>IF(KE76=0," ",VLOOKUP(KE76,PROTOKOL!$A:$E,5,FALSE))</f>
        <v xml:space="preserve"> </v>
      </c>
      <c r="KJ76" s="176"/>
      <c r="KK76" s="177" t="str">
        <f t="shared" si="309"/>
        <v xml:space="preserve"> </v>
      </c>
      <c r="KL76" s="217" t="str">
        <f>IF(KN76=0," ",VLOOKUP(KN76,PROTOKOL!$A:$F,6,FALSE))</f>
        <v xml:space="preserve"> </v>
      </c>
      <c r="KM76" s="43"/>
      <c r="KN76" s="43"/>
      <c r="KO76" s="43"/>
      <c r="KP76" s="91" t="str">
        <f>IF(KN76=0," ",(VLOOKUP(KN76,PROTOKOL!$A$1:$E$29,2,FALSE))*KO76)</f>
        <v xml:space="preserve"> </v>
      </c>
      <c r="KQ76" s="175" t="str">
        <f t="shared" si="236"/>
        <v xml:space="preserve"> </v>
      </c>
      <c r="KR76" s="176" t="str">
        <f>IF(KN76=0," ",VLOOKUP(KN76,PROTOKOL!$A:$E,5,FALSE))</f>
        <v xml:space="preserve"> </v>
      </c>
      <c r="KS76" s="212" t="str">
        <f t="shared" si="190"/>
        <v xml:space="preserve"> </v>
      </c>
      <c r="KT76" s="176">
        <f t="shared" si="310"/>
        <v>0</v>
      </c>
      <c r="KU76" s="177" t="str">
        <f t="shared" si="311"/>
        <v xml:space="preserve"> </v>
      </c>
      <c r="KW76" s="173">
        <v>18</v>
      </c>
      <c r="KX76" s="230"/>
      <c r="KY76" s="174" t="str">
        <f>IF(LA76=0," ",VLOOKUP(LA76,PROTOKOL!$A:$F,6,FALSE))</f>
        <v xml:space="preserve"> </v>
      </c>
      <c r="KZ76" s="43"/>
      <c r="LA76" s="43"/>
      <c r="LB76" s="43"/>
      <c r="LC76" s="42" t="str">
        <f>IF(LA76=0," ",(VLOOKUP(LA76,PROTOKOL!$A$1:$E$29,2,FALSE))*LB76)</f>
        <v xml:space="preserve"> </v>
      </c>
      <c r="LD76" s="175" t="str">
        <f t="shared" si="237"/>
        <v xml:space="preserve"> </v>
      </c>
      <c r="LE76" s="212" t="str">
        <f>IF(LA76=0," ",VLOOKUP(LA76,PROTOKOL!$A:$E,5,FALSE))</f>
        <v xml:space="preserve"> </v>
      </c>
      <c r="LF76" s="176"/>
      <c r="LG76" s="177" t="str">
        <f t="shared" si="312"/>
        <v xml:space="preserve"> </v>
      </c>
      <c r="LH76" s="217" t="str">
        <f>IF(LJ76=0," ",VLOOKUP(LJ76,PROTOKOL!$A:$F,6,FALSE))</f>
        <v xml:space="preserve"> </v>
      </c>
      <c r="LI76" s="43"/>
      <c r="LJ76" s="43"/>
      <c r="LK76" s="43"/>
      <c r="LL76" s="91" t="str">
        <f>IF(LJ76=0," ",(VLOOKUP(LJ76,PROTOKOL!$A$1:$E$29,2,FALSE))*LK76)</f>
        <v xml:space="preserve"> </v>
      </c>
      <c r="LM76" s="175" t="str">
        <f t="shared" si="238"/>
        <v xml:space="preserve"> </v>
      </c>
      <c r="LN76" s="176" t="str">
        <f>IF(LJ76=0," ",VLOOKUP(LJ76,PROTOKOL!$A:$E,5,FALSE))</f>
        <v xml:space="preserve"> </v>
      </c>
      <c r="LO76" s="212" t="str">
        <f t="shared" si="191"/>
        <v xml:space="preserve"> </v>
      </c>
      <c r="LP76" s="176">
        <f t="shared" si="313"/>
        <v>0</v>
      </c>
      <c r="LQ76" s="177" t="str">
        <f t="shared" si="314"/>
        <v xml:space="preserve"> </v>
      </c>
      <c r="LS76" s="173">
        <v>18</v>
      </c>
      <c r="LT76" s="230"/>
      <c r="LU76" s="174" t="str">
        <f>IF(LW76=0," ",VLOOKUP(LW76,PROTOKOL!$A:$F,6,FALSE))</f>
        <v xml:space="preserve"> </v>
      </c>
      <c r="LV76" s="43"/>
      <c r="LW76" s="43"/>
      <c r="LX76" s="43"/>
      <c r="LY76" s="42" t="str">
        <f>IF(LW76=0," ",(VLOOKUP(LW76,PROTOKOL!$A$1:$E$29,2,FALSE))*LX76)</f>
        <v xml:space="preserve"> </v>
      </c>
      <c r="LZ76" s="175" t="str">
        <f t="shared" si="239"/>
        <v xml:space="preserve"> </v>
      </c>
      <c r="MA76" s="212" t="str">
        <f>IF(LW76=0," ",VLOOKUP(LW76,PROTOKOL!$A:$E,5,FALSE))</f>
        <v xml:space="preserve"> </v>
      </c>
      <c r="MB76" s="176"/>
      <c r="MC76" s="177" t="str">
        <f t="shared" si="315"/>
        <v xml:space="preserve"> </v>
      </c>
      <c r="MD76" s="217" t="str">
        <f>IF(MF76=0," ",VLOOKUP(MF76,PROTOKOL!$A:$F,6,FALSE))</f>
        <v xml:space="preserve"> </v>
      </c>
      <c r="ME76" s="43"/>
      <c r="MF76" s="43"/>
      <c r="MG76" s="43"/>
      <c r="MH76" s="91" t="str">
        <f>IF(MF76=0," ",(VLOOKUP(MF76,PROTOKOL!$A$1:$E$29,2,FALSE))*MG76)</f>
        <v xml:space="preserve"> </v>
      </c>
      <c r="MI76" s="175" t="str">
        <f t="shared" si="240"/>
        <v xml:space="preserve"> </v>
      </c>
      <c r="MJ76" s="176" t="str">
        <f>IF(MF76=0," ",VLOOKUP(MF76,PROTOKOL!$A:$E,5,FALSE))</f>
        <v xml:space="preserve"> </v>
      </c>
      <c r="MK76" s="212" t="str">
        <f t="shared" si="192"/>
        <v xml:space="preserve"> </v>
      </c>
      <c r="ML76" s="176">
        <f t="shared" si="316"/>
        <v>0</v>
      </c>
      <c r="MM76" s="177" t="str">
        <f t="shared" si="317"/>
        <v xml:space="preserve"> </v>
      </c>
      <c r="MO76" s="173">
        <v>18</v>
      </c>
      <c r="MP76" s="230"/>
      <c r="MQ76" s="174" t="str">
        <f>IF(MS76=0," ",VLOOKUP(MS76,PROTOKOL!$A:$F,6,FALSE))</f>
        <v xml:space="preserve"> </v>
      </c>
      <c r="MR76" s="43"/>
      <c r="MS76" s="43"/>
      <c r="MT76" s="43"/>
      <c r="MU76" s="42" t="str">
        <f>IF(MS76=0," ",(VLOOKUP(MS76,PROTOKOL!$A$1:$E$29,2,FALSE))*MT76)</f>
        <v xml:space="preserve"> </v>
      </c>
      <c r="MV76" s="175" t="str">
        <f t="shared" si="241"/>
        <v xml:space="preserve"> </v>
      </c>
      <c r="MW76" s="212" t="str">
        <f>IF(MS76=0," ",VLOOKUP(MS76,PROTOKOL!$A:$E,5,FALSE))</f>
        <v xml:space="preserve"> </v>
      </c>
      <c r="MX76" s="176"/>
      <c r="MY76" s="177" t="str">
        <f t="shared" si="318"/>
        <v xml:space="preserve"> </v>
      </c>
      <c r="MZ76" s="217" t="str">
        <f>IF(NB76=0," ",VLOOKUP(NB76,PROTOKOL!$A:$F,6,FALSE))</f>
        <v xml:space="preserve"> </v>
      </c>
      <c r="NA76" s="43"/>
      <c r="NB76" s="43"/>
      <c r="NC76" s="43"/>
      <c r="ND76" s="91" t="str">
        <f>IF(NB76=0," ",(VLOOKUP(NB76,PROTOKOL!$A$1:$E$29,2,FALSE))*NC76)</f>
        <v xml:space="preserve"> </v>
      </c>
      <c r="NE76" s="175" t="str">
        <f t="shared" si="242"/>
        <v xml:space="preserve"> </v>
      </c>
      <c r="NF76" s="176" t="str">
        <f>IF(NB76=0," ",VLOOKUP(NB76,PROTOKOL!$A:$E,5,FALSE))</f>
        <v xml:space="preserve"> </v>
      </c>
      <c r="NG76" s="212" t="str">
        <f t="shared" si="193"/>
        <v xml:space="preserve"> </v>
      </c>
      <c r="NH76" s="176">
        <f t="shared" si="319"/>
        <v>0</v>
      </c>
      <c r="NI76" s="177" t="str">
        <f t="shared" si="320"/>
        <v xml:space="preserve"> </v>
      </c>
      <c r="NK76" s="173">
        <v>18</v>
      </c>
      <c r="NL76" s="230"/>
      <c r="NM76" s="174" t="str">
        <f>IF(NO76=0," ",VLOOKUP(NO76,PROTOKOL!$A:$F,6,FALSE))</f>
        <v xml:space="preserve"> </v>
      </c>
      <c r="NN76" s="43"/>
      <c r="NO76" s="43"/>
      <c r="NP76" s="43"/>
      <c r="NQ76" s="42" t="str">
        <f>IF(NO76=0," ",(VLOOKUP(NO76,PROTOKOL!$A$1:$E$29,2,FALSE))*NP76)</f>
        <v xml:space="preserve"> </v>
      </c>
      <c r="NR76" s="175" t="str">
        <f t="shared" si="243"/>
        <v xml:space="preserve"> </v>
      </c>
      <c r="NS76" s="212" t="str">
        <f>IF(NO76=0," ",VLOOKUP(NO76,PROTOKOL!$A:$E,5,FALSE))</f>
        <v xml:space="preserve"> </v>
      </c>
      <c r="NT76" s="176"/>
      <c r="NU76" s="177" t="str">
        <f t="shared" si="321"/>
        <v xml:space="preserve"> </v>
      </c>
      <c r="NV76" s="217" t="str">
        <f>IF(NX76=0," ",VLOOKUP(NX76,PROTOKOL!$A:$F,6,FALSE))</f>
        <v xml:space="preserve"> </v>
      </c>
      <c r="NW76" s="43"/>
      <c r="NX76" s="43"/>
      <c r="NY76" s="43"/>
      <c r="NZ76" s="91" t="str">
        <f>IF(NX76=0," ",(VLOOKUP(NX76,PROTOKOL!$A$1:$E$29,2,FALSE))*NY76)</f>
        <v xml:space="preserve"> </v>
      </c>
      <c r="OA76" s="175" t="str">
        <f t="shared" si="244"/>
        <v xml:space="preserve"> </v>
      </c>
      <c r="OB76" s="176" t="str">
        <f>IF(NX76=0," ",VLOOKUP(NX76,PROTOKOL!$A:$E,5,FALSE))</f>
        <v xml:space="preserve"> </v>
      </c>
      <c r="OC76" s="212" t="str">
        <f t="shared" si="194"/>
        <v xml:space="preserve"> </v>
      </c>
      <c r="OD76" s="176">
        <f t="shared" si="322"/>
        <v>0</v>
      </c>
      <c r="OE76" s="177" t="str">
        <f t="shared" si="323"/>
        <v xml:space="preserve"> </v>
      </c>
      <c r="OG76" s="173">
        <v>18</v>
      </c>
      <c r="OH76" s="230"/>
      <c r="OI76" s="174" t="str">
        <f>IF(OK76=0," ",VLOOKUP(OK76,PROTOKOL!$A:$F,6,FALSE))</f>
        <v xml:space="preserve"> </v>
      </c>
      <c r="OJ76" s="43"/>
      <c r="OK76" s="43"/>
      <c r="OL76" s="43"/>
      <c r="OM76" s="42" t="str">
        <f>IF(OK76=0," ",(VLOOKUP(OK76,PROTOKOL!$A$1:$E$29,2,FALSE))*OL76)</f>
        <v xml:space="preserve"> </v>
      </c>
      <c r="ON76" s="175" t="str">
        <f t="shared" si="245"/>
        <v xml:space="preserve"> </v>
      </c>
      <c r="OO76" s="212" t="str">
        <f>IF(OK76=0," ",VLOOKUP(OK76,PROTOKOL!$A:$E,5,FALSE))</f>
        <v xml:space="preserve"> </v>
      </c>
      <c r="OP76" s="176"/>
      <c r="OQ76" s="177" t="str">
        <f t="shared" si="324"/>
        <v xml:space="preserve"> </v>
      </c>
      <c r="OR76" s="217" t="str">
        <f>IF(OT76=0," ",VLOOKUP(OT76,PROTOKOL!$A:$F,6,FALSE))</f>
        <v xml:space="preserve"> </v>
      </c>
      <c r="OS76" s="43"/>
      <c r="OT76" s="43"/>
      <c r="OU76" s="43"/>
      <c r="OV76" s="91" t="str">
        <f>IF(OT76=0," ",(VLOOKUP(OT76,PROTOKOL!$A$1:$E$29,2,FALSE))*OU76)</f>
        <v xml:space="preserve"> </v>
      </c>
      <c r="OW76" s="175" t="str">
        <f t="shared" si="246"/>
        <v xml:space="preserve"> </v>
      </c>
      <c r="OX76" s="176" t="str">
        <f>IF(OT76=0," ",VLOOKUP(OT76,PROTOKOL!$A:$E,5,FALSE))</f>
        <v xml:space="preserve"> </v>
      </c>
      <c r="OY76" s="212" t="str">
        <f t="shared" si="195"/>
        <v xml:space="preserve"> </v>
      </c>
      <c r="OZ76" s="176">
        <f t="shared" si="325"/>
        <v>0</v>
      </c>
      <c r="PA76" s="177" t="str">
        <f t="shared" si="326"/>
        <v xml:space="preserve"> </v>
      </c>
      <c r="PC76" s="173">
        <v>18</v>
      </c>
      <c r="PD76" s="230"/>
      <c r="PE76" s="174" t="str">
        <f>IF(PG76=0," ",VLOOKUP(PG76,PROTOKOL!$A:$F,6,FALSE))</f>
        <v xml:space="preserve"> </v>
      </c>
      <c r="PF76" s="43"/>
      <c r="PG76" s="43"/>
      <c r="PH76" s="43"/>
      <c r="PI76" s="42" t="str">
        <f>IF(PG76=0," ",(VLOOKUP(PG76,PROTOKOL!$A$1:$E$29,2,FALSE))*PH76)</f>
        <v xml:space="preserve"> </v>
      </c>
      <c r="PJ76" s="175" t="str">
        <f t="shared" si="247"/>
        <v xml:space="preserve"> </v>
      </c>
      <c r="PK76" s="212" t="str">
        <f>IF(PG76=0," ",VLOOKUP(PG76,PROTOKOL!$A:$E,5,FALSE))</f>
        <v xml:space="preserve"> </v>
      </c>
      <c r="PL76" s="176"/>
      <c r="PM76" s="177" t="str">
        <f t="shared" si="327"/>
        <v xml:space="preserve"> </v>
      </c>
      <c r="PN76" s="217" t="str">
        <f>IF(PP76=0," ",VLOOKUP(PP76,PROTOKOL!$A:$F,6,FALSE))</f>
        <v xml:space="preserve"> </v>
      </c>
      <c r="PO76" s="43"/>
      <c r="PP76" s="43"/>
      <c r="PQ76" s="43"/>
      <c r="PR76" s="91" t="str">
        <f>IF(PP76=0," ",(VLOOKUP(PP76,PROTOKOL!$A$1:$E$29,2,FALSE))*PQ76)</f>
        <v xml:space="preserve"> </v>
      </c>
      <c r="PS76" s="175" t="str">
        <f t="shared" si="248"/>
        <v xml:space="preserve"> </v>
      </c>
      <c r="PT76" s="176" t="str">
        <f>IF(PP76=0," ",VLOOKUP(PP76,PROTOKOL!$A:$E,5,FALSE))</f>
        <v xml:space="preserve"> </v>
      </c>
      <c r="PU76" s="212" t="str">
        <f t="shared" si="196"/>
        <v xml:space="preserve"> </v>
      </c>
      <c r="PV76" s="176">
        <f t="shared" si="328"/>
        <v>0</v>
      </c>
      <c r="PW76" s="177" t="str">
        <f t="shared" si="329"/>
        <v xml:space="preserve"> </v>
      </c>
      <c r="PY76" s="173">
        <v>18</v>
      </c>
      <c r="PZ76" s="230"/>
      <c r="QA76" s="174" t="str">
        <f>IF(QC76=0," ",VLOOKUP(QC76,PROTOKOL!$A:$F,6,FALSE))</f>
        <v xml:space="preserve"> </v>
      </c>
      <c r="QB76" s="43"/>
      <c r="QC76" s="43"/>
      <c r="QD76" s="43"/>
      <c r="QE76" s="42" t="str">
        <f>IF(QC76=0," ",(VLOOKUP(QC76,PROTOKOL!$A$1:$E$29,2,FALSE))*QD76)</f>
        <v xml:space="preserve"> </v>
      </c>
      <c r="QF76" s="175" t="str">
        <f t="shared" si="249"/>
        <v xml:space="preserve"> </v>
      </c>
      <c r="QG76" s="212" t="str">
        <f>IF(QC76=0," ",VLOOKUP(QC76,PROTOKOL!$A:$E,5,FALSE))</f>
        <v xml:space="preserve"> </v>
      </c>
      <c r="QH76" s="176"/>
      <c r="QI76" s="177" t="str">
        <f t="shared" si="330"/>
        <v xml:space="preserve"> </v>
      </c>
      <c r="QJ76" s="217" t="str">
        <f>IF(QL76=0," ",VLOOKUP(QL76,PROTOKOL!$A:$F,6,FALSE))</f>
        <v xml:space="preserve"> </v>
      </c>
      <c r="QK76" s="43"/>
      <c r="QL76" s="43"/>
      <c r="QM76" s="43"/>
      <c r="QN76" s="91" t="str">
        <f>IF(QL76=0," ",(VLOOKUP(QL76,PROTOKOL!$A$1:$E$29,2,FALSE))*QM76)</f>
        <v xml:space="preserve"> </v>
      </c>
      <c r="QO76" s="175" t="str">
        <f t="shared" si="250"/>
        <v xml:space="preserve"> </v>
      </c>
      <c r="QP76" s="176" t="str">
        <f>IF(QL76=0," ",VLOOKUP(QL76,PROTOKOL!$A:$E,5,FALSE))</f>
        <v xml:space="preserve"> </v>
      </c>
      <c r="QQ76" s="212" t="str">
        <f t="shared" si="197"/>
        <v xml:space="preserve"> </v>
      </c>
      <c r="QR76" s="176">
        <f t="shared" si="331"/>
        <v>0</v>
      </c>
      <c r="QS76" s="177" t="str">
        <f t="shared" si="332"/>
        <v xml:space="preserve"> </v>
      </c>
      <c r="QU76" s="173">
        <v>18</v>
      </c>
      <c r="QV76" s="230"/>
      <c r="QW76" s="174" t="str">
        <f>IF(QY76=0," ",VLOOKUP(QY76,PROTOKOL!$A:$F,6,FALSE))</f>
        <v xml:space="preserve"> </v>
      </c>
      <c r="QX76" s="43"/>
      <c r="QY76" s="43"/>
      <c r="QZ76" s="43"/>
      <c r="RA76" s="42" t="str">
        <f>IF(QY76=0," ",(VLOOKUP(QY76,PROTOKOL!$A$1:$E$29,2,FALSE))*QZ76)</f>
        <v xml:space="preserve"> </v>
      </c>
      <c r="RB76" s="175" t="str">
        <f t="shared" si="251"/>
        <v xml:space="preserve"> </v>
      </c>
      <c r="RC76" s="212" t="str">
        <f>IF(QY76=0," ",VLOOKUP(QY76,PROTOKOL!$A:$E,5,FALSE))</f>
        <v xml:space="preserve"> </v>
      </c>
      <c r="RD76" s="176"/>
      <c r="RE76" s="177" t="str">
        <f t="shared" si="333"/>
        <v xml:space="preserve"> </v>
      </c>
      <c r="RF76" s="217" t="str">
        <f>IF(RH76=0," ",VLOOKUP(RH76,PROTOKOL!$A:$F,6,FALSE))</f>
        <v xml:space="preserve"> </v>
      </c>
      <c r="RG76" s="43"/>
      <c r="RH76" s="43"/>
      <c r="RI76" s="43"/>
      <c r="RJ76" s="91" t="str">
        <f>IF(RH76=0," ",(VLOOKUP(RH76,PROTOKOL!$A$1:$E$29,2,FALSE))*RI76)</f>
        <v xml:space="preserve"> </v>
      </c>
      <c r="RK76" s="175" t="str">
        <f t="shared" si="252"/>
        <v xml:space="preserve"> </v>
      </c>
      <c r="RL76" s="176" t="str">
        <f>IF(RH76=0," ",VLOOKUP(RH76,PROTOKOL!$A:$E,5,FALSE))</f>
        <v xml:space="preserve"> </v>
      </c>
      <c r="RM76" s="212" t="str">
        <f t="shared" si="198"/>
        <v xml:space="preserve"> </v>
      </c>
      <c r="RN76" s="176">
        <f t="shared" si="334"/>
        <v>0</v>
      </c>
      <c r="RO76" s="177" t="str">
        <f t="shared" si="335"/>
        <v xml:space="preserve"> </v>
      </c>
      <c r="RQ76" s="173">
        <v>18</v>
      </c>
      <c r="RR76" s="230"/>
      <c r="RS76" s="174" t="str">
        <f>IF(RU76=0," ",VLOOKUP(RU76,PROTOKOL!$A:$F,6,FALSE))</f>
        <v xml:space="preserve"> </v>
      </c>
      <c r="RT76" s="43"/>
      <c r="RU76" s="43"/>
      <c r="RV76" s="43"/>
      <c r="RW76" s="42" t="str">
        <f>IF(RU76=0," ",(VLOOKUP(RU76,PROTOKOL!$A$1:$E$29,2,FALSE))*RV76)</f>
        <v xml:space="preserve"> </v>
      </c>
      <c r="RX76" s="175" t="str">
        <f t="shared" si="253"/>
        <v xml:space="preserve"> </v>
      </c>
      <c r="RY76" s="212" t="str">
        <f>IF(RU76=0," ",VLOOKUP(RU76,PROTOKOL!$A:$E,5,FALSE))</f>
        <v xml:space="preserve"> </v>
      </c>
      <c r="RZ76" s="176"/>
      <c r="SA76" s="177" t="str">
        <f t="shared" si="336"/>
        <v xml:space="preserve"> </v>
      </c>
      <c r="SB76" s="217" t="str">
        <f>IF(SD76=0," ",VLOOKUP(SD76,PROTOKOL!$A:$F,6,FALSE))</f>
        <v xml:space="preserve"> </v>
      </c>
      <c r="SC76" s="43"/>
      <c r="SD76" s="43"/>
      <c r="SE76" s="43"/>
      <c r="SF76" s="91" t="str">
        <f>IF(SD76=0," ",(VLOOKUP(SD76,PROTOKOL!$A$1:$E$29,2,FALSE))*SE76)</f>
        <v xml:space="preserve"> </v>
      </c>
      <c r="SG76" s="175" t="str">
        <f t="shared" si="254"/>
        <v xml:space="preserve"> </v>
      </c>
      <c r="SH76" s="176" t="str">
        <f>IF(SD76=0," ",VLOOKUP(SD76,PROTOKOL!$A:$E,5,FALSE))</f>
        <v xml:space="preserve"> </v>
      </c>
      <c r="SI76" s="212" t="str">
        <f t="shared" si="199"/>
        <v xml:space="preserve"> </v>
      </c>
      <c r="SJ76" s="176">
        <f t="shared" si="337"/>
        <v>0</v>
      </c>
      <c r="SK76" s="177" t="str">
        <f t="shared" si="338"/>
        <v xml:space="preserve"> </v>
      </c>
      <c r="SM76" s="173">
        <v>18</v>
      </c>
      <c r="SN76" s="230"/>
      <c r="SO76" s="174" t="str">
        <f>IF(SQ76=0," ",VLOOKUP(SQ76,PROTOKOL!$A:$F,6,FALSE))</f>
        <v xml:space="preserve"> </v>
      </c>
      <c r="SP76" s="43"/>
      <c r="SQ76" s="43"/>
      <c r="SR76" s="43"/>
      <c r="SS76" s="42" t="str">
        <f>IF(SQ76=0," ",(VLOOKUP(SQ76,PROTOKOL!$A$1:$E$29,2,FALSE))*SR76)</f>
        <v xml:space="preserve"> </v>
      </c>
      <c r="ST76" s="175" t="str">
        <f t="shared" si="255"/>
        <v xml:space="preserve"> </v>
      </c>
      <c r="SU76" s="212" t="str">
        <f>IF(SQ76=0," ",VLOOKUP(SQ76,PROTOKOL!$A:$E,5,FALSE))</f>
        <v xml:space="preserve"> </v>
      </c>
      <c r="SV76" s="176"/>
      <c r="SW76" s="177" t="str">
        <f t="shared" si="339"/>
        <v xml:space="preserve"> </v>
      </c>
      <c r="SX76" s="217" t="str">
        <f>IF(SZ76=0," ",VLOOKUP(SZ76,PROTOKOL!$A:$F,6,FALSE))</f>
        <v xml:space="preserve"> </v>
      </c>
      <c r="SY76" s="43"/>
      <c r="SZ76" s="43"/>
      <c r="TA76" s="43"/>
      <c r="TB76" s="91" t="str">
        <f>IF(SZ76=0," ",(VLOOKUP(SZ76,PROTOKOL!$A$1:$E$29,2,FALSE))*TA76)</f>
        <v xml:space="preserve"> </v>
      </c>
      <c r="TC76" s="175" t="str">
        <f t="shared" si="256"/>
        <v xml:space="preserve"> </v>
      </c>
      <c r="TD76" s="176" t="str">
        <f>IF(SZ76=0," ",VLOOKUP(SZ76,PROTOKOL!$A:$E,5,FALSE))</f>
        <v xml:space="preserve"> </v>
      </c>
      <c r="TE76" s="212" t="str">
        <f t="shared" si="200"/>
        <v xml:space="preserve"> </v>
      </c>
      <c r="TF76" s="176">
        <f t="shared" si="340"/>
        <v>0</v>
      </c>
      <c r="TG76" s="177" t="str">
        <f t="shared" si="341"/>
        <v xml:space="preserve"> </v>
      </c>
      <c r="TI76" s="173">
        <v>18</v>
      </c>
      <c r="TJ76" s="230"/>
      <c r="TK76" s="174" t="str">
        <f>IF(TM76=0," ",VLOOKUP(TM76,PROTOKOL!$A:$F,6,FALSE))</f>
        <v xml:space="preserve"> </v>
      </c>
      <c r="TL76" s="43"/>
      <c r="TM76" s="43"/>
      <c r="TN76" s="43"/>
      <c r="TO76" s="42" t="str">
        <f>IF(TM76=0," ",(VLOOKUP(TM76,PROTOKOL!$A$1:$E$29,2,FALSE))*TN76)</f>
        <v xml:space="preserve"> </v>
      </c>
      <c r="TP76" s="175" t="str">
        <f t="shared" si="257"/>
        <v xml:space="preserve"> </v>
      </c>
      <c r="TQ76" s="212" t="str">
        <f>IF(TM76=0," ",VLOOKUP(TM76,PROTOKOL!$A:$E,5,FALSE))</f>
        <v xml:space="preserve"> </v>
      </c>
      <c r="TR76" s="176"/>
      <c r="TS76" s="177" t="str">
        <f t="shared" si="342"/>
        <v xml:space="preserve"> </v>
      </c>
      <c r="TT76" s="217" t="str">
        <f>IF(TV76=0," ",VLOOKUP(TV76,PROTOKOL!$A:$F,6,FALSE))</f>
        <v xml:space="preserve"> </v>
      </c>
      <c r="TU76" s="43"/>
      <c r="TV76" s="43"/>
      <c r="TW76" s="43"/>
      <c r="TX76" s="91" t="str">
        <f>IF(TV76=0," ",(VLOOKUP(TV76,PROTOKOL!$A$1:$E$29,2,FALSE))*TW76)</f>
        <v xml:space="preserve"> </v>
      </c>
      <c r="TY76" s="175" t="str">
        <f t="shared" si="258"/>
        <v xml:space="preserve"> </v>
      </c>
      <c r="TZ76" s="176" t="str">
        <f>IF(TV76=0," ",VLOOKUP(TV76,PROTOKOL!$A:$E,5,FALSE))</f>
        <v xml:space="preserve"> </v>
      </c>
      <c r="UA76" s="212" t="str">
        <f t="shared" si="201"/>
        <v xml:space="preserve"> </v>
      </c>
      <c r="UB76" s="176">
        <f t="shared" si="343"/>
        <v>0</v>
      </c>
      <c r="UC76" s="177" t="str">
        <f t="shared" si="344"/>
        <v xml:space="preserve"> </v>
      </c>
      <c r="UE76" s="173">
        <v>18</v>
      </c>
      <c r="UF76" s="230"/>
      <c r="UG76" s="174" t="str">
        <f>IF(UI76=0," ",VLOOKUP(UI76,PROTOKOL!$A:$F,6,FALSE))</f>
        <v xml:space="preserve"> </v>
      </c>
      <c r="UH76" s="43"/>
      <c r="UI76" s="43"/>
      <c r="UJ76" s="43"/>
      <c r="UK76" s="42" t="str">
        <f>IF(UI76=0," ",(VLOOKUP(UI76,PROTOKOL!$A$1:$E$29,2,FALSE))*UJ76)</f>
        <v xml:space="preserve"> </v>
      </c>
      <c r="UL76" s="175" t="str">
        <f t="shared" si="259"/>
        <v xml:space="preserve"> </v>
      </c>
      <c r="UM76" s="212" t="str">
        <f>IF(UI76=0," ",VLOOKUP(UI76,PROTOKOL!$A:$E,5,FALSE))</f>
        <v xml:space="preserve"> </v>
      </c>
      <c r="UN76" s="176"/>
      <c r="UO76" s="177" t="str">
        <f t="shared" si="345"/>
        <v xml:space="preserve"> </v>
      </c>
      <c r="UP76" s="217" t="str">
        <f>IF(UR76=0," ",VLOOKUP(UR76,PROTOKOL!$A:$F,6,FALSE))</f>
        <v xml:space="preserve"> </v>
      </c>
      <c r="UQ76" s="43"/>
      <c r="UR76" s="43"/>
      <c r="US76" s="43"/>
      <c r="UT76" s="91" t="str">
        <f>IF(UR76=0," ",(VLOOKUP(UR76,PROTOKOL!$A$1:$E$29,2,FALSE))*US76)</f>
        <v xml:space="preserve"> </v>
      </c>
      <c r="UU76" s="175" t="str">
        <f t="shared" si="260"/>
        <v xml:space="preserve"> </v>
      </c>
      <c r="UV76" s="176" t="str">
        <f>IF(UR76=0," ",VLOOKUP(UR76,PROTOKOL!$A:$E,5,FALSE))</f>
        <v xml:space="preserve"> </v>
      </c>
      <c r="UW76" s="212" t="str">
        <f t="shared" si="202"/>
        <v xml:space="preserve"> </v>
      </c>
      <c r="UX76" s="176">
        <f t="shared" si="346"/>
        <v>0</v>
      </c>
      <c r="UY76" s="177" t="str">
        <f t="shared" si="347"/>
        <v xml:space="preserve"> </v>
      </c>
      <c r="VA76" s="173">
        <v>18</v>
      </c>
      <c r="VB76" s="230"/>
      <c r="VC76" s="174" t="str">
        <f>IF(VE76=0," ",VLOOKUP(VE76,PROTOKOL!$A:$F,6,FALSE))</f>
        <v xml:space="preserve"> </v>
      </c>
      <c r="VD76" s="43"/>
      <c r="VE76" s="43"/>
      <c r="VF76" s="43"/>
      <c r="VG76" s="42" t="str">
        <f>IF(VE76=0," ",(VLOOKUP(VE76,PROTOKOL!$A$1:$E$29,2,FALSE))*VF76)</f>
        <v xml:space="preserve"> </v>
      </c>
      <c r="VH76" s="175" t="str">
        <f t="shared" si="261"/>
        <v xml:space="preserve"> </v>
      </c>
      <c r="VI76" s="212" t="str">
        <f>IF(VE76=0," ",VLOOKUP(VE76,PROTOKOL!$A:$E,5,FALSE))</f>
        <v xml:space="preserve"> </v>
      </c>
      <c r="VJ76" s="176"/>
      <c r="VK76" s="177" t="str">
        <f t="shared" si="348"/>
        <v xml:space="preserve"> </v>
      </c>
      <c r="VL76" s="217" t="str">
        <f>IF(VN76=0," ",VLOOKUP(VN76,PROTOKOL!$A:$F,6,FALSE))</f>
        <v xml:space="preserve"> </v>
      </c>
      <c r="VM76" s="43"/>
      <c r="VN76" s="43"/>
      <c r="VO76" s="43"/>
      <c r="VP76" s="91" t="str">
        <f>IF(VN76=0," ",(VLOOKUP(VN76,PROTOKOL!$A$1:$E$29,2,FALSE))*VO76)</f>
        <v xml:space="preserve"> </v>
      </c>
      <c r="VQ76" s="175" t="str">
        <f t="shared" si="262"/>
        <v xml:space="preserve"> </v>
      </c>
      <c r="VR76" s="176" t="str">
        <f>IF(VN76=0," ",VLOOKUP(VN76,PROTOKOL!$A:$E,5,FALSE))</f>
        <v xml:space="preserve"> </v>
      </c>
      <c r="VS76" s="212" t="str">
        <f t="shared" si="203"/>
        <v xml:space="preserve"> </v>
      </c>
      <c r="VT76" s="176">
        <f t="shared" si="349"/>
        <v>0</v>
      </c>
      <c r="VU76" s="177" t="str">
        <f t="shared" si="350"/>
        <v xml:space="preserve"> </v>
      </c>
      <c r="VW76" s="173">
        <v>18</v>
      </c>
      <c r="VX76" s="230"/>
      <c r="VY76" s="174" t="str">
        <f>IF(WA76=0," ",VLOOKUP(WA76,PROTOKOL!$A:$F,6,FALSE))</f>
        <v xml:space="preserve"> </v>
      </c>
      <c r="VZ76" s="43"/>
      <c r="WA76" s="43"/>
      <c r="WB76" s="43"/>
      <c r="WC76" s="42" t="str">
        <f>IF(WA76=0," ",(VLOOKUP(WA76,PROTOKOL!$A$1:$E$29,2,FALSE))*WB76)</f>
        <v xml:space="preserve"> </v>
      </c>
      <c r="WD76" s="175" t="str">
        <f t="shared" si="263"/>
        <v xml:space="preserve"> </v>
      </c>
      <c r="WE76" s="212" t="str">
        <f>IF(WA76=0," ",VLOOKUP(WA76,PROTOKOL!$A:$E,5,FALSE))</f>
        <v xml:space="preserve"> </v>
      </c>
      <c r="WF76" s="176"/>
      <c r="WG76" s="177" t="str">
        <f t="shared" si="351"/>
        <v xml:space="preserve"> </v>
      </c>
      <c r="WH76" s="217" t="str">
        <f>IF(WJ76=0," ",VLOOKUP(WJ76,PROTOKOL!$A:$F,6,FALSE))</f>
        <v xml:space="preserve"> </v>
      </c>
      <c r="WI76" s="43"/>
      <c r="WJ76" s="43"/>
      <c r="WK76" s="43"/>
      <c r="WL76" s="91" t="str">
        <f>IF(WJ76=0," ",(VLOOKUP(WJ76,PROTOKOL!$A$1:$E$29,2,FALSE))*WK76)</f>
        <v xml:space="preserve"> </v>
      </c>
      <c r="WM76" s="175" t="str">
        <f t="shared" si="264"/>
        <v xml:space="preserve"> </v>
      </c>
      <c r="WN76" s="176" t="str">
        <f>IF(WJ76=0," ",VLOOKUP(WJ76,PROTOKOL!$A:$E,5,FALSE))</f>
        <v xml:space="preserve"> </v>
      </c>
      <c r="WO76" s="212" t="str">
        <f t="shared" si="204"/>
        <v xml:space="preserve"> </v>
      </c>
      <c r="WP76" s="176">
        <f t="shared" si="352"/>
        <v>0</v>
      </c>
      <c r="WQ76" s="177" t="str">
        <f t="shared" si="353"/>
        <v xml:space="preserve"> </v>
      </c>
      <c r="WS76" s="173">
        <v>18</v>
      </c>
      <c r="WT76" s="230"/>
      <c r="WU76" s="174" t="str">
        <f>IF(WW76=0," ",VLOOKUP(WW76,PROTOKOL!$A:$F,6,FALSE))</f>
        <v xml:space="preserve"> </v>
      </c>
      <c r="WV76" s="43"/>
      <c r="WW76" s="43"/>
      <c r="WX76" s="43"/>
      <c r="WY76" s="42" t="str">
        <f>IF(WW76=0," ",(VLOOKUP(WW76,PROTOKOL!$A$1:$E$29,2,FALSE))*WX76)</f>
        <v xml:space="preserve"> </v>
      </c>
      <c r="WZ76" s="175" t="str">
        <f t="shared" si="265"/>
        <v xml:space="preserve"> </v>
      </c>
      <c r="XA76" s="212" t="str">
        <f>IF(WW76=0," ",VLOOKUP(WW76,PROTOKOL!$A:$E,5,FALSE))</f>
        <v xml:space="preserve"> </v>
      </c>
      <c r="XB76" s="176"/>
      <c r="XC76" s="177" t="str">
        <f t="shared" si="354"/>
        <v xml:space="preserve"> </v>
      </c>
      <c r="XD76" s="217" t="str">
        <f>IF(XF76=0," ",VLOOKUP(XF76,PROTOKOL!$A:$F,6,FALSE))</f>
        <v xml:space="preserve"> </v>
      </c>
      <c r="XE76" s="43"/>
      <c r="XF76" s="43"/>
      <c r="XG76" s="43"/>
      <c r="XH76" s="91" t="str">
        <f>IF(XF76=0," ",(VLOOKUP(XF76,PROTOKOL!$A$1:$E$29,2,FALSE))*XG76)</f>
        <v xml:space="preserve"> </v>
      </c>
      <c r="XI76" s="175" t="str">
        <f t="shared" si="266"/>
        <v xml:space="preserve"> </v>
      </c>
      <c r="XJ76" s="176" t="str">
        <f>IF(XF76=0," ",VLOOKUP(XF76,PROTOKOL!$A:$E,5,FALSE))</f>
        <v xml:space="preserve"> </v>
      </c>
      <c r="XK76" s="212" t="str">
        <f t="shared" si="205"/>
        <v xml:space="preserve"> </v>
      </c>
      <c r="XL76" s="176">
        <f t="shared" si="355"/>
        <v>0</v>
      </c>
      <c r="XM76" s="177" t="str">
        <f t="shared" si="356"/>
        <v xml:space="preserve"> </v>
      </c>
      <c r="XO76" s="173">
        <v>18</v>
      </c>
      <c r="XP76" s="230"/>
      <c r="XQ76" s="174" t="str">
        <f>IF(XS76=0," ",VLOOKUP(XS76,PROTOKOL!$A:$F,6,FALSE))</f>
        <v xml:space="preserve"> </v>
      </c>
      <c r="XR76" s="43"/>
      <c r="XS76" s="43"/>
      <c r="XT76" s="43"/>
      <c r="XU76" s="42" t="str">
        <f>IF(XS76=0," ",(VLOOKUP(XS76,PROTOKOL!$A$1:$E$29,2,FALSE))*XT76)</f>
        <v xml:space="preserve"> </v>
      </c>
      <c r="XV76" s="175" t="str">
        <f t="shared" si="267"/>
        <v xml:space="preserve"> </v>
      </c>
      <c r="XW76" s="212" t="str">
        <f>IF(XS76=0," ",VLOOKUP(XS76,PROTOKOL!$A:$E,5,FALSE))</f>
        <v xml:space="preserve"> </v>
      </c>
      <c r="XX76" s="176"/>
      <c r="XY76" s="177" t="str">
        <f t="shared" si="357"/>
        <v xml:space="preserve"> </v>
      </c>
      <c r="XZ76" s="217" t="str">
        <f>IF(YB76=0," ",VLOOKUP(YB76,PROTOKOL!$A:$F,6,FALSE))</f>
        <v xml:space="preserve"> </v>
      </c>
      <c r="YA76" s="43"/>
      <c r="YB76" s="43"/>
      <c r="YC76" s="43"/>
      <c r="YD76" s="91" t="str">
        <f>IF(YB76=0," ",(VLOOKUP(YB76,PROTOKOL!$A$1:$E$29,2,FALSE))*YC76)</f>
        <v xml:space="preserve"> </v>
      </c>
      <c r="YE76" s="175" t="str">
        <f t="shared" si="268"/>
        <v xml:space="preserve"> </v>
      </c>
      <c r="YF76" s="176" t="str">
        <f>IF(YB76=0," ",VLOOKUP(YB76,PROTOKOL!$A:$E,5,FALSE))</f>
        <v xml:space="preserve"> </v>
      </c>
      <c r="YG76" s="212" t="str">
        <f t="shared" si="206"/>
        <v xml:space="preserve"> </v>
      </c>
      <c r="YH76" s="176">
        <f t="shared" si="358"/>
        <v>0</v>
      </c>
      <c r="YI76" s="177" t="str">
        <f t="shared" si="359"/>
        <v xml:space="preserve"> </v>
      </c>
    </row>
    <row r="77" spans="1:659" ht="13.8">
      <c r="A77" s="173">
        <v>19</v>
      </c>
      <c r="B77" s="231">
        <v>19</v>
      </c>
      <c r="C77" s="174" t="str">
        <f>IF(E77=0," ",VLOOKUP(E77,PROTOKOL!$A:$F,6,FALSE))</f>
        <v xml:space="preserve"> </v>
      </c>
      <c r="D77" s="43"/>
      <c r="E77" s="43"/>
      <c r="F77" s="43"/>
      <c r="G77" s="42" t="str">
        <f>IF(E77=0," ",(VLOOKUP(E77,PROTOKOL!$A$1:$E$29,2,FALSE))*F77)</f>
        <v xml:space="preserve"> </v>
      </c>
      <c r="H77" s="175" t="str">
        <f t="shared" si="209"/>
        <v xml:space="preserve"> </v>
      </c>
      <c r="I77" s="212" t="str">
        <f>IF(E77=0," ",VLOOKUP(E77,PROTOKOL!$A:$E,5,FALSE))</f>
        <v xml:space="preserve"> </v>
      </c>
      <c r="J77" s="176"/>
      <c r="K77" s="177" t="str">
        <f t="shared" si="269"/>
        <v xml:space="preserve"> </v>
      </c>
      <c r="L77" s="217" t="str">
        <f>IF(N77=0," ",VLOOKUP(N77,PROTOKOL!$A:$F,6,FALSE))</f>
        <v xml:space="preserve"> </v>
      </c>
      <c r="M77" s="43"/>
      <c r="N77" s="43"/>
      <c r="O77" s="43"/>
      <c r="P77" s="91" t="str">
        <f>IF(N77=0," ",(VLOOKUP(N77,PROTOKOL!$A$1:$E$29,2,FALSE))*O77)</f>
        <v xml:space="preserve"> </v>
      </c>
      <c r="Q77" s="175" t="str">
        <f t="shared" si="210"/>
        <v xml:space="preserve"> </v>
      </c>
      <c r="R77" s="176" t="str">
        <f>IF(N77=0," ",VLOOKUP(N77,PROTOKOL!$A:$E,5,FALSE))</f>
        <v xml:space="preserve"> </v>
      </c>
      <c r="S77" s="212" t="str">
        <f t="shared" si="270"/>
        <v xml:space="preserve"> </v>
      </c>
      <c r="T77" s="176">
        <f t="shared" si="271"/>
        <v>0</v>
      </c>
      <c r="U77" s="177" t="str">
        <f t="shared" si="272"/>
        <v xml:space="preserve"> </v>
      </c>
      <c r="W77" s="173">
        <v>19</v>
      </c>
      <c r="X77" s="231">
        <v>19</v>
      </c>
      <c r="Y77" s="174" t="str">
        <f>IF(AA77=0," ",VLOOKUP(AA77,PROTOKOL!$A:$F,6,FALSE))</f>
        <v xml:space="preserve"> </v>
      </c>
      <c r="Z77" s="43"/>
      <c r="AA77" s="43"/>
      <c r="AB77" s="43"/>
      <c r="AC77" s="42" t="str">
        <f>IF(AA77=0," ",(VLOOKUP(AA77,PROTOKOL!$A$1:$E$29,2,FALSE))*AB77)</f>
        <v xml:space="preserve"> </v>
      </c>
      <c r="AD77" s="175" t="str">
        <f t="shared" si="211"/>
        <v xml:space="preserve"> </v>
      </c>
      <c r="AE77" s="212" t="str">
        <f>IF(AA77=0," ",VLOOKUP(AA77,PROTOKOL!$A:$E,5,FALSE))</f>
        <v xml:space="preserve"> </v>
      </c>
      <c r="AF77" s="176"/>
      <c r="AG77" s="177" t="str">
        <f t="shared" si="273"/>
        <v xml:space="preserve"> </v>
      </c>
      <c r="AH77" s="217" t="str">
        <f>IF(AJ77=0," ",VLOOKUP(AJ77,PROTOKOL!$A:$F,6,FALSE))</f>
        <v xml:space="preserve"> </v>
      </c>
      <c r="AI77" s="43"/>
      <c r="AJ77" s="43"/>
      <c r="AK77" s="43"/>
      <c r="AL77" s="91" t="str">
        <f>IF(AJ77=0," ",(VLOOKUP(AJ77,PROTOKOL!$A$1:$E$29,2,FALSE))*AK77)</f>
        <v xml:space="preserve"> </v>
      </c>
      <c r="AM77" s="175" t="str">
        <f t="shared" si="212"/>
        <v xml:space="preserve"> </v>
      </c>
      <c r="AN77" s="176" t="str">
        <f>IF(AJ77=0," ",VLOOKUP(AJ77,PROTOKOL!$A:$E,5,FALSE))</f>
        <v xml:space="preserve"> </v>
      </c>
      <c r="AO77" s="212" t="str">
        <f t="shared" si="180"/>
        <v xml:space="preserve"> </v>
      </c>
      <c r="AP77" s="176">
        <f t="shared" si="274"/>
        <v>0</v>
      </c>
      <c r="AQ77" s="177" t="str">
        <f t="shared" si="275"/>
        <v xml:space="preserve"> </v>
      </c>
      <c r="AS77" s="173">
        <v>19</v>
      </c>
      <c r="AT77" s="231">
        <v>19</v>
      </c>
      <c r="AU77" s="174" t="str">
        <f>IF(AW77=0," ",VLOOKUP(AW77,PROTOKOL!$A:$F,6,FALSE))</f>
        <v xml:space="preserve"> </v>
      </c>
      <c r="AV77" s="43"/>
      <c r="AW77" s="43"/>
      <c r="AX77" s="43"/>
      <c r="AY77" s="42" t="str">
        <f>IF(AW77=0," ",(VLOOKUP(AW77,PROTOKOL!$A$1:$E$29,2,FALSE))*AX77)</f>
        <v xml:space="preserve"> </v>
      </c>
      <c r="AZ77" s="175" t="str">
        <f t="shared" si="213"/>
        <v xml:space="preserve"> </v>
      </c>
      <c r="BA77" s="212" t="str">
        <f>IF(AW77=0," ",VLOOKUP(AW77,PROTOKOL!$A:$E,5,FALSE))</f>
        <v xml:space="preserve"> </v>
      </c>
      <c r="BB77" s="176"/>
      <c r="BC77" s="177" t="str">
        <f t="shared" si="276"/>
        <v xml:space="preserve"> </v>
      </c>
      <c r="BD77" s="217" t="str">
        <f>IF(BF77=0," ",VLOOKUP(BF77,PROTOKOL!$A:$F,6,FALSE))</f>
        <v xml:space="preserve"> </v>
      </c>
      <c r="BE77" s="43"/>
      <c r="BF77" s="43"/>
      <c r="BG77" s="43"/>
      <c r="BH77" s="91" t="str">
        <f>IF(BF77=0," ",(VLOOKUP(BF77,PROTOKOL!$A$1:$E$29,2,FALSE))*BG77)</f>
        <v xml:space="preserve"> </v>
      </c>
      <c r="BI77" s="175" t="str">
        <f t="shared" si="214"/>
        <v xml:space="preserve"> </v>
      </c>
      <c r="BJ77" s="176" t="str">
        <f>IF(BF77=0," ",VLOOKUP(BF77,PROTOKOL!$A:$E,5,FALSE))</f>
        <v xml:space="preserve"> </v>
      </c>
      <c r="BK77" s="212" t="str">
        <f t="shared" si="181"/>
        <v xml:space="preserve"> </v>
      </c>
      <c r="BL77" s="176">
        <f t="shared" si="277"/>
        <v>0</v>
      </c>
      <c r="BM77" s="177" t="str">
        <f t="shared" si="278"/>
        <v xml:space="preserve"> </v>
      </c>
      <c r="BO77" s="173">
        <v>19</v>
      </c>
      <c r="BP77" s="231">
        <v>19</v>
      </c>
      <c r="BQ77" s="174" t="str">
        <f>IF(BS77=0," ",VLOOKUP(BS77,PROTOKOL!$A:$F,6,FALSE))</f>
        <v xml:space="preserve"> </v>
      </c>
      <c r="BR77" s="43"/>
      <c r="BS77" s="43"/>
      <c r="BT77" s="43"/>
      <c r="BU77" s="42" t="str">
        <f>IF(BS77=0," ",(VLOOKUP(BS77,PROTOKOL!$A$1:$E$29,2,FALSE))*BT77)</f>
        <v xml:space="preserve"> </v>
      </c>
      <c r="BV77" s="175" t="str">
        <f t="shared" si="215"/>
        <v xml:space="preserve"> </v>
      </c>
      <c r="BW77" s="212" t="str">
        <f>IF(BS77=0," ",VLOOKUP(BS77,PROTOKOL!$A:$E,5,FALSE))</f>
        <v xml:space="preserve"> </v>
      </c>
      <c r="BX77" s="176"/>
      <c r="BY77" s="177" t="str">
        <f t="shared" si="279"/>
        <v xml:space="preserve"> </v>
      </c>
      <c r="BZ77" s="217" t="str">
        <f>IF(CB77=0," ",VLOOKUP(CB77,PROTOKOL!$A:$F,6,FALSE))</f>
        <v xml:space="preserve"> </v>
      </c>
      <c r="CA77" s="43"/>
      <c r="CB77" s="43"/>
      <c r="CC77" s="43"/>
      <c r="CD77" s="91" t="str">
        <f>IF(CB77=0," ",(VLOOKUP(CB77,PROTOKOL!$A$1:$E$29,2,FALSE))*CC77)</f>
        <v xml:space="preserve"> </v>
      </c>
      <c r="CE77" s="175" t="str">
        <f t="shared" si="216"/>
        <v xml:space="preserve"> </v>
      </c>
      <c r="CF77" s="176" t="str">
        <f>IF(CB77=0," ",VLOOKUP(CB77,PROTOKOL!$A:$E,5,FALSE))</f>
        <v xml:space="preserve"> </v>
      </c>
      <c r="CG77" s="212" t="str">
        <f t="shared" si="207"/>
        <v xml:space="preserve"> </v>
      </c>
      <c r="CH77" s="176">
        <f t="shared" si="280"/>
        <v>0</v>
      </c>
      <c r="CI77" s="177" t="str">
        <f t="shared" si="281"/>
        <v xml:space="preserve"> </v>
      </c>
      <c r="CK77" s="173">
        <v>19</v>
      </c>
      <c r="CL77" s="231">
        <v>19</v>
      </c>
      <c r="CM77" s="174" t="str">
        <f>IF(CO77=0," ",VLOOKUP(CO77,PROTOKOL!$A:$F,6,FALSE))</f>
        <v xml:space="preserve"> </v>
      </c>
      <c r="CN77" s="43"/>
      <c r="CO77" s="43"/>
      <c r="CP77" s="43"/>
      <c r="CQ77" s="42" t="str">
        <f>IF(CO77=0," ",(VLOOKUP(CO77,PROTOKOL!$A$1:$E$29,2,FALSE))*CP77)</f>
        <v xml:space="preserve"> </v>
      </c>
      <c r="CR77" s="175" t="str">
        <f t="shared" si="217"/>
        <v xml:space="preserve"> </v>
      </c>
      <c r="CS77" s="212" t="str">
        <f>IF(CO77=0," ",VLOOKUP(CO77,PROTOKOL!$A:$E,5,FALSE))</f>
        <v xml:space="preserve"> </v>
      </c>
      <c r="CT77" s="176"/>
      <c r="CU77" s="177" t="str">
        <f t="shared" si="282"/>
        <v xml:space="preserve"> </v>
      </c>
      <c r="CV77" s="217" t="str">
        <f>IF(CX77=0," ",VLOOKUP(CX77,PROTOKOL!$A:$F,6,FALSE))</f>
        <v xml:space="preserve"> </v>
      </c>
      <c r="CW77" s="43"/>
      <c r="CX77" s="43"/>
      <c r="CY77" s="43"/>
      <c r="CZ77" s="91" t="str">
        <f>IF(CX77=0," ",(VLOOKUP(CX77,PROTOKOL!$A$1:$E$29,2,FALSE))*CY77)</f>
        <v xml:space="preserve"> </v>
      </c>
      <c r="DA77" s="175" t="str">
        <f t="shared" si="218"/>
        <v xml:space="preserve"> </v>
      </c>
      <c r="DB77" s="176" t="str">
        <f>IF(CX77=0," ",VLOOKUP(CX77,PROTOKOL!$A:$E,5,FALSE))</f>
        <v xml:space="preserve"> </v>
      </c>
      <c r="DC77" s="212" t="str">
        <f t="shared" si="182"/>
        <v xml:space="preserve"> </v>
      </c>
      <c r="DD77" s="176">
        <f t="shared" si="283"/>
        <v>0</v>
      </c>
      <c r="DE77" s="177" t="str">
        <f t="shared" si="284"/>
        <v xml:space="preserve"> </v>
      </c>
      <c r="DG77" s="173">
        <v>19</v>
      </c>
      <c r="DH77" s="231">
        <v>19</v>
      </c>
      <c r="DI77" s="174" t="str">
        <f>IF(DK77=0," ",VLOOKUP(DK77,PROTOKOL!$A:$F,6,FALSE))</f>
        <v xml:space="preserve"> </v>
      </c>
      <c r="DJ77" s="43"/>
      <c r="DK77" s="43"/>
      <c r="DL77" s="43"/>
      <c r="DM77" s="42" t="str">
        <f>IF(DK77=0," ",(VLOOKUP(DK77,PROTOKOL!$A$1:$E$29,2,FALSE))*DL77)</f>
        <v xml:space="preserve"> </v>
      </c>
      <c r="DN77" s="175" t="str">
        <f t="shared" si="219"/>
        <v xml:space="preserve"> </v>
      </c>
      <c r="DO77" s="212" t="str">
        <f>IF(DK77=0," ",VLOOKUP(DK77,PROTOKOL!$A:$E,5,FALSE))</f>
        <v xml:space="preserve"> </v>
      </c>
      <c r="DP77" s="176"/>
      <c r="DQ77" s="177" t="str">
        <f t="shared" si="285"/>
        <v xml:space="preserve"> </v>
      </c>
      <c r="DR77" s="217" t="str">
        <f>IF(DT77=0," ",VLOOKUP(DT77,PROTOKOL!$A:$F,6,FALSE))</f>
        <v xml:space="preserve"> </v>
      </c>
      <c r="DS77" s="43"/>
      <c r="DT77" s="43"/>
      <c r="DU77" s="43"/>
      <c r="DV77" s="91" t="str">
        <f>IF(DT77=0," ",(VLOOKUP(DT77,PROTOKOL!$A$1:$E$29,2,FALSE))*DU77)</f>
        <v xml:space="preserve"> </v>
      </c>
      <c r="DW77" s="175" t="str">
        <f t="shared" si="220"/>
        <v xml:space="preserve"> </v>
      </c>
      <c r="DX77" s="176" t="str">
        <f>IF(DT77=0," ",VLOOKUP(DT77,PROTOKOL!$A:$E,5,FALSE))</f>
        <v xml:space="preserve"> </v>
      </c>
      <c r="DY77" s="212" t="str">
        <f t="shared" si="183"/>
        <v xml:space="preserve"> </v>
      </c>
      <c r="DZ77" s="176">
        <f t="shared" si="286"/>
        <v>0</v>
      </c>
      <c r="EA77" s="177" t="str">
        <f t="shared" si="287"/>
        <v xml:space="preserve"> </v>
      </c>
      <c r="EC77" s="173">
        <v>19</v>
      </c>
      <c r="ED77" s="231">
        <v>19</v>
      </c>
      <c r="EE77" s="174" t="str">
        <f>IF(EG77=0," ",VLOOKUP(EG77,PROTOKOL!$A:$F,6,FALSE))</f>
        <v xml:space="preserve"> </v>
      </c>
      <c r="EF77" s="43"/>
      <c r="EG77" s="43"/>
      <c r="EH77" s="43"/>
      <c r="EI77" s="42" t="str">
        <f>IF(EG77=0," ",(VLOOKUP(EG77,PROTOKOL!$A$1:$E$29,2,FALSE))*EH77)</f>
        <v xml:space="preserve"> </v>
      </c>
      <c r="EJ77" s="175" t="str">
        <f t="shared" si="221"/>
        <v xml:space="preserve"> </v>
      </c>
      <c r="EK77" s="212" t="str">
        <f>IF(EG77=0," ",VLOOKUP(EG77,PROTOKOL!$A:$E,5,FALSE))</f>
        <v xml:space="preserve"> </v>
      </c>
      <c r="EL77" s="176"/>
      <c r="EM77" s="177" t="str">
        <f t="shared" si="288"/>
        <v xml:space="preserve"> </v>
      </c>
      <c r="EN77" s="217" t="str">
        <f>IF(EP77=0," ",VLOOKUP(EP77,PROTOKOL!$A:$F,6,FALSE))</f>
        <v xml:space="preserve"> </v>
      </c>
      <c r="EO77" s="43"/>
      <c r="EP77" s="43"/>
      <c r="EQ77" s="43"/>
      <c r="ER77" s="91" t="str">
        <f>IF(EP77=0," ",(VLOOKUP(EP77,PROTOKOL!$A$1:$E$29,2,FALSE))*EQ77)</f>
        <v xml:space="preserve"> </v>
      </c>
      <c r="ES77" s="175" t="str">
        <f t="shared" si="222"/>
        <v xml:space="preserve"> </v>
      </c>
      <c r="ET77" s="176" t="str">
        <f>IF(EP77=0," ",VLOOKUP(EP77,PROTOKOL!$A:$E,5,FALSE))</f>
        <v xml:space="preserve"> </v>
      </c>
      <c r="EU77" s="212" t="str">
        <f t="shared" si="184"/>
        <v xml:space="preserve"> </v>
      </c>
      <c r="EV77" s="176">
        <f t="shared" si="289"/>
        <v>0</v>
      </c>
      <c r="EW77" s="177" t="str">
        <f t="shared" si="290"/>
        <v xml:space="preserve"> </v>
      </c>
      <c r="EY77" s="173">
        <v>19</v>
      </c>
      <c r="EZ77" s="231">
        <v>19</v>
      </c>
      <c r="FA77" s="174" t="str">
        <f>IF(FC77=0," ",VLOOKUP(FC77,PROTOKOL!$A:$F,6,FALSE))</f>
        <v xml:space="preserve"> </v>
      </c>
      <c r="FB77" s="43"/>
      <c r="FC77" s="43"/>
      <c r="FD77" s="43"/>
      <c r="FE77" s="42" t="str">
        <f>IF(FC77=0," ",(VLOOKUP(FC77,PROTOKOL!$A$1:$E$29,2,FALSE))*FD77)</f>
        <v xml:space="preserve"> </v>
      </c>
      <c r="FF77" s="175" t="str">
        <f t="shared" si="223"/>
        <v xml:space="preserve"> </v>
      </c>
      <c r="FG77" s="212" t="str">
        <f>IF(FC77=0," ",VLOOKUP(FC77,PROTOKOL!$A:$E,5,FALSE))</f>
        <v xml:space="preserve"> </v>
      </c>
      <c r="FH77" s="176"/>
      <c r="FI77" s="177" t="str">
        <f t="shared" si="291"/>
        <v xml:space="preserve"> </v>
      </c>
      <c r="FJ77" s="217" t="str">
        <f>IF(FL77=0," ",VLOOKUP(FL77,PROTOKOL!$A:$F,6,FALSE))</f>
        <v xml:space="preserve"> </v>
      </c>
      <c r="FK77" s="43"/>
      <c r="FL77" s="43"/>
      <c r="FM77" s="43"/>
      <c r="FN77" s="91" t="str">
        <f>IF(FL77=0," ",(VLOOKUP(FL77,PROTOKOL!$A$1:$E$29,2,FALSE))*FM77)</f>
        <v xml:space="preserve"> </v>
      </c>
      <c r="FO77" s="175" t="str">
        <f t="shared" si="224"/>
        <v xml:space="preserve"> </v>
      </c>
      <c r="FP77" s="176" t="str">
        <f>IF(FL77=0," ",VLOOKUP(FL77,PROTOKOL!$A:$E,5,FALSE))</f>
        <v xml:space="preserve"> </v>
      </c>
      <c r="FQ77" s="212" t="str">
        <f t="shared" si="185"/>
        <v xml:space="preserve"> </v>
      </c>
      <c r="FR77" s="176">
        <f t="shared" si="292"/>
        <v>0</v>
      </c>
      <c r="FS77" s="177" t="str">
        <f t="shared" si="293"/>
        <v xml:space="preserve"> </v>
      </c>
      <c r="FU77" s="173">
        <v>19</v>
      </c>
      <c r="FV77" s="231">
        <v>19</v>
      </c>
      <c r="FW77" s="174" t="str">
        <f>IF(FY77=0," ",VLOOKUP(FY77,PROTOKOL!$A:$F,6,FALSE))</f>
        <v xml:space="preserve"> </v>
      </c>
      <c r="FX77" s="43"/>
      <c r="FY77" s="43"/>
      <c r="FZ77" s="43"/>
      <c r="GA77" s="42" t="str">
        <f>IF(FY77=0," ",(VLOOKUP(FY77,PROTOKOL!$A$1:$E$29,2,FALSE))*FZ77)</f>
        <v xml:space="preserve"> </v>
      </c>
      <c r="GB77" s="175" t="str">
        <f t="shared" si="225"/>
        <v xml:space="preserve"> </v>
      </c>
      <c r="GC77" s="212" t="str">
        <f>IF(FY77=0," ",VLOOKUP(FY77,PROTOKOL!$A:$E,5,FALSE))</f>
        <v xml:space="preserve"> </v>
      </c>
      <c r="GD77" s="176"/>
      <c r="GE77" s="177" t="str">
        <f t="shared" si="294"/>
        <v xml:space="preserve"> </v>
      </c>
      <c r="GF77" s="217" t="str">
        <f>IF(GH77=0," ",VLOOKUP(GH77,PROTOKOL!$A:$F,6,FALSE))</f>
        <v xml:space="preserve"> </v>
      </c>
      <c r="GG77" s="43"/>
      <c r="GH77" s="43"/>
      <c r="GI77" s="43"/>
      <c r="GJ77" s="91" t="str">
        <f>IF(GH77=0," ",(VLOOKUP(GH77,PROTOKOL!$A$1:$E$29,2,FALSE))*GI77)</f>
        <v xml:space="preserve"> </v>
      </c>
      <c r="GK77" s="175" t="str">
        <f t="shared" si="226"/>
        <v xml:space="preserve"> </v>
      </c>
      <c r="GL77" s="176" t="str">
        <f>IF(GH77=0," ",VLOOKUP(GH77,PROTOKOL!$A:$E,5,FALSE))</f>
        <v xml:space="preserve"> </v>
      </c>
      <c r="GM77" s="212" t="str">
        <f t="shared" si="186"/>
        <v xml:space="preserve"> </v>
      </c>
      <c r="GN77" s="176">
        <f t="shared" si="295"/>
        <v>0</v>
      </c>
      <c r="GO77" s="177" t="str">
        <f t="shared" si="296"/>
        <v xml:space="preserve"> </v>
      </c>
      <c r="GQ77" s="173">
        <v>19</v>
      </c>
      <c r="GR77" s="231">
        <v>19</v>
      </c>
      <c r="GS77" s="174" t="str">
        <f>IF(GU77=0," ",VLOOKUP(GU77,PROTOKOL!$A:$F,6,FALSE))</f>
        <v xml:space="preserve"> </v>
      </c>
      <c r="GT77" s="43"/>
      <c r="GU77" s="43"/>
      <c r="GV77" s="43"/>
      <c r="GW77" s="42" t="str">
        <f>IF(GU77=0," ",(VLOOKUP(GU77,PROTOKOL!$A$1:$E$29,2,FALSE))*GV77)</f>
        <v xml:space="preserve"> </v>
      </c>
      <c r="GX77" s="175" t="str">
        <f t="shared" si="227"/>
        <v xml:space="preserve"> </v>
      </c>
      <c r="GY77" s="212" t="str">
        <f>IF(GU77=0," ",VLOOKUP(GU77,PROTOKOL!$A:$E,5,FALSE))</f>
        <v xml:space="preserve"> </v>
      </c>
      <c r="GZ77" s="176"/>
      <c r="HA77" s="177" t="str">
        <f t="shared" si="297"/>
        <v xml:space="preserve"> </v>
      </c>
      <c r="HB77" s="217" t="str">
        <f>IF(HD77=0," ",VLOOKUP(HD77,PROTOKOL!$A:$F,6,FALSE))</f>
        <v xml:space="preserve"> </v>
      </c>
      <c r="HC77" s="43"/>
      <c r="HD77" s="43"/>
      <c r="HE77" s="43"/>
      <c r="HF77" s="91" t="str">
        <f>IF(HD77=0," ",(VLOOKUP(HD77,PROTOKOL!$A$1:$E$29,2,FALSE))*HE77)</f>
        <v xml:space="preserve"> </v>
      </c>
      <c r="HG77" s="175" t="str">
        <f t="shared" si="228"/>
        <v xml:space="preserve"> </v>
      </c>
      <c r="HH77" s="176" t="str">
        <f>IF(HD77=0," ",VLOOKUP(HD77,PROTOKOL!$A:$E,5,FALSE))</f>
        <v xml:space="preserve"> </v>
      </c>
      <c r="HI77" s="212" t="str">
        <f t="shared" si="187"/>
        <v xml:space="preserve"> </v>
      </c>
      <c r="HJ77" s="176">
        <f t="shared" si="298"/>
        <v>0</v>
      </c>
      <c r="HK77" s="177" t="str">
        <f t="shared" si="299"/>
        <v xml:space="preserve"> </v>
      </c>
      <c r="HM77" s="173">
        <v>19</v>
      </c>
      <c r="HN77" s="231">
        <v>19</v>
      </c>
      <c r="HO77" s="174" t="str">
        <f>IF(HQ77=0," ",VLOOKUP(HQ77,PROTOKOL!$A:$F,6,FALSE))</f>
        <v xml:space="preserve"> </v>
      </c>
      <c r="HP77" s="43"/>
      <c r="HQ77" s="43"/>
      <c r="HR77" s="43"/>
      <c r="HS77" s="42" t="str">
        <f>IF(HQ77=0," ",(VLOOKUP(HQ77,PROTOKOL!$A$1:$E$29,2,FALSE))*HR77)</f>
        <v xml:space="preserve"> </v>
      </c>
      <c r="HT77" s="175" t="str">
        <f t="shared" si="229"/>
        <v xml:space="preserve"> </v>
      </c>
      <c r="HU77" s="212" t="str">
        <f>IF(HQ77=0," ",VLOOKUP(HQ77,PROTOKOL!$A:$E,5,FALSE))</f>
        <v xml:space="preserve"> </v>
      </c>
      <c r="HV77" s="176"/>
      <c r="HW77" s="177" t="str">
        <f t="shared" si="300"/>
        <v xml:space="preserve"> </v>
      </c>
      <c r="HX77" s="217" t="str">
        <f>IF(HZ77=0," ",VLOOKUP(HZ77,PROTOKOL!$A:$F,6,FALSE))</f>
        <v xml:space="preserve"> </v>
      </c>
      <c r="HY77" s="43"/>
      <c r="HZ77" s="43"/>
      <c r="IA77" s="43"/>
      <c r="IB77" s="91" t="str">
        <f>IF(HZ77=0," ",(VLOOKUP(HZ77,PROTOKOL!$A$1:$E$29,2,FALSE))*IA77)</f>
        <v xml:space="preserve"> </v>
      </c>
      <c r="IC77" s="175" t="str">
        <f t="shared" si="230"/>
        <v xml:space="preserve"> </v>
      </c>
      <c r="ID77" s="176" t="str">
        <f>IF(HZ77=0," ",VLOOKUP(HZ77,PROTOKOL!$A:$E,5,FALSE))</f>
        <v xml:space="preserve"> </v>
      </c>
      <c r="IE77" s="212" t="str">
        <f t="shared" si="208"/>
        <v xml:space="preserve"> </v>
      </c>
      <c r="IF77" s="176">
        <f t="shared" si="301"/>
        <v>0</v>
      </c>
      <c r="IG77" s="177" t="str">
        <f t="shared" si="302"/>
        <v xml:space="preserve"> </v>
      </c>
      <c r="II77" s="173">
        <v>19</v>
      </c>
      <c r="IJ77" s="231">
        <v>19</v>
      </c>
      <c r="IK77" s="174" t="str">
        <f>IF(IM77=0," ",VLOOKUP(IM77,PROTOKOL!$A:$F,6,FALSE))</f>
        <v xml:space="preserve"> </v>
      </c>
      <c r="IL77" s="43"/>
      <c r="IM77" s="43"/>
      <c r="IN77" s="43"/>
      <c r="IO77" s="42" t="str">
        <f>IF(IM77=0," ",(VLOOKUP(IM77,PROTOKOL!$A$1:$E$29,2,FALSE))*IN77)</f>
        <v xml:space="preserve"> </v>
      </c>
      <c r="IP77" s="175" t="str">
        <f t="shared" si="231"/>
        <v xml:space="preserve"> </v>
      </c>
      <c r="IQ77" s="212" t="str">
        <f>IF(IM77=0," ",VLOOKUP(IM77,PROTOKOL!$A:$E,5,FALSE))</f>
        <v xml:space="preserve"> </v>
      </c>
      <c r="IR77" s="176"/>
      <c r="IS77" s="177" t="str">
        <f t="shared" si="303"/>
        <v xml:space="preserve"> </v>
      </c>
      <c r="IT77" s="217" t="str">
        <f>IF(IV77=0," ",VLOOKUP(IV77,PROTOKOL!$A:$F,6,FALSE))</f>
        <v xml:space="preserve"> </v>
      </c>
      <c r="IU77" s="43"/>
      <c r="IV77" s="43"/>
      <c r="IW77" s="43"/>
      <c r="IX77" s="91" t="str">
        <f>IF(IV77=0," ",(VLOOKUP(IV77,PROTOKOL!$A$1:$E$29,2,FALSE))*IW77)</f>
        <v xml:space="preserve"> </v>
      </c>
      <c r="IY77" s="175" t="str">
        <f t="shared" si="232"/>
        <v xml:space="preserve"> </v>
      </c>
      <c r="IZ77" s="176" t="str">
        <f>IF(IV77=0," ",VLOOKUP(IV77,PROTOKOL!$A:$E,5,FALSE))</f>
        <v xml:space="preserve"> </v>
      </c>
      <c r="JA77" s="212" t="str">
        <f t="shared" si="188"/>
        <v xml:space="preserve"> </v>
      </c>
      <c r="JB77" s="176">
        <f t="shared" si="304"/>
        <v>0</v>
      </c>
      <c r="JC77" s="177" t="str">
        <f t="shared" si="305"/>
        <v xml:space="preserve"> </v>
      </c>
      <c r="JE77" s="173">
        <v>19</v>
      </c>
      <c r="JF77" s="231">
        <v>19</v>
      </c>
      <c r="JG77" s="174" t="str">
        <f>IF(JI77=0," ",VLOOKUP(JI77,PROTOKOL!$A:$F,6,FALSE))</f>
        <v xml:space="preserve"> </v>
      </c>
      <c r="JH77" s="43"/>
      <c r="JI77" s="43"/>
      <c r="JJ77" s="43"/>
      <c r="JK77" s="42" t="str">
        <f>IF(JI77=0," ",(VLOOKUP(JI77,PROTOKOL!$A$1:$E$29,2,FALSE))*JJ77)</f>
        <v xml:space="preserve"> </v>
      </c>
      <c r="JL77" s="175" t="str">
        <f t="shared" si="233"/>
        <v xml:space="preserve"> </v>
      </c>
      <c r="JM77" s="212" t="str">
        <f>IF(JI77=0," ",VLOOKUP(JI77,PROTOKOL!$A:$E,5,FALSE))</f>
        <v xml:space="preserve"> </v>
      </c>
      <c r="JN77" s="176"/>
      <c r="JO77" s="177" t="str">
        <f t="shared" si="306"/>
        <v xml:space="preserve"> </v>
      </c>
      <c r="JP77" s="217" t="str">
        <f>IF(JR77=0," ",VLOOKUP(JR77,PROTOKOL!$A:$F,6,FALSE))</f>
        <v xml:space="preserve"> </v>
      </c>
      <c r="JQ77" s="43"/>
      <c r="JR77" s="43"/>
      <c r="JS77" s="43"/>
      <c r="JT77" s="91" t="str">
        <f>IF(JR77=0," ",(VLOOKUP(JR77,PROTOKOL!$A$1:$E$29,2,FALSE))*JS77)</f>
        <v xml:space="preserve"> </v>
      </c>
      <c r="JU77" s="175" t="str">
        <f t="shared" si="234"/>
        <v xml:space="preserve"> </v>
      </c>
      <c r="JV77" s="176" t="str">
        <f>IF(JR77=0," ",VLOOKUP(JR77,PROTOKOL!$A:$E,5,FALSE))</f>
        <v xml:space="preserve"> </v>
      </c>
      <c r="JW77" s="212" t="str">
        <f t="shared" si="189"/>
        <v xml:space="preserve"> </v>
      </c>
      <c r="JX77" s="176">
        <f t="shared" si="307"/>
        <v>0</v>
      </c>
      <c r="JY77" s="177" t="str">
        <f t="shared" si="308"/>
        <v xml:space="preserve"> </v>
      </c>
      <c r="KA77" s="173">
        <v>19</v>
      </c>
      <c r="KB77" s="231">
        <v>19</v>
      </c>
      <c r="KC77" s="174" t="str">
        <f>IF(KE77=0," ",VLOOKUP(KE77,PROTOKOL!$A:$F,6,FALSE))</f>
        <v xml:space="preserve"> </v>
      </c>
      <c r="KD77" s="43"/>
      <c r="KE77" s="43"/>
      <c r="KF77" s="43"/>
      <c r="KG77" s="42" t="str">
        <f>IF(KE77=0," ",(VLOOKUP(KE77,PROTOKOL!$A$1:$E$29,2,FALSE))*KF77)</f>
        <v xml:space="preserve"> </v>
      </c>
      <c r="KH77" s="175" t="str">
        <f t="shared" si="235"/>
        <v xml:space="preserve"> </v>
      </c>
      <c r="KI77" s="212" t="str">
        <f>IF(KE77=0," ",VLOOKUP(KE77,PROTOKOL!$A:$E,5,FALSE))</f>
        <v xml:space="preserve"> </v>
      </c>
      <c r="KJ77" s="176"/>
      <c r="KK77" s="177" t="str">
        <f t="shared" si="309"/>
        <v xml:space="preserve"> </v>
      </c>
      <c r="KL77" s="217" t="str">
        <f>IF(KN77=0," ",VLOOKUP(KN77,PROTOKOL!$A:$F,6,FALSE))</f>
        <v xml:space="preserve"> </v>
      </c>
      <c r="KM77" s="43"/>
      <c r="KN77" s="43"/>
      <c r="KO77" s="43"/>
      <c r="KP77" s="91" t="str">
        <f>IF(KN77=0," ",(VLOOKUP(KN77,PROTOKOL!$A$1:$E$29,2,FALSE))*KO77)</f>
        <v xml:space="preserve"> </v>
      </c>
      <c r="KQ77" s="175" t="str">
        <f t="shared" si="236"/>
        <v xml:space="preserve"> </v>
      </c>
      <c r="KR77" s="176" t="str">
        <f>IF(KN77=0," ",VLOOKUP(KN77,PROTOKOL!$A:$E,5,FALSE))</f>
        <v xml:space="preserve"> </v>
      </c>
      <c r="KS77" s="212" t="str">
        <f t="shared" si="190"/>
        <v xml:space="preserve"> </v>
      </c>
      <c r="KT77" s="176">
        <f t="shared" si="310"/>
        <v>0</v>
      </c>
      <c r="KU77" s="177" t="str">
        <f t="shared" si="311"/>
        <v xml:space="preserve"> </v>
      </c>
      <c r="KW77" s="173">
        <v>19</v>
      </c>
      <c r="KX77" s="231">
        <v>19</v>
      </c>
      <c r="KY77" s="174" t="str">
        <f>IF(LA77=0," ",VLOOKUP(LA77,PROTOKOL!$A:$F,6,FALSE))</f>
        <v xml:space="preserve"> </v>
      </c>
      <c r="KZ77" s="43"/>
      <c r="LA77" s="43"/>
      <c r="LB77" s="43"/>
      <c r="LC77" s="42" t="str">
        <f>IF(LA77=0," ",(VLOOKUP(LA77,PROTOKOL!$A$1:$E$29,2,FALSE))*LB77)</f>
        <v xml:space="preserve"> </v>
      </c>
      <c r="LD77" s="175" t="str">
        <f t="shared" si="237"/>
        <v xml:space="preserve"> </v>
      </c>
      <c r="LE77" s="212" t="str">
        <f>IF(LA77=0," ",VLOOKUP(LA77,PROTOKOL!$A:$E,5,FALSE))</f>
        <v xml:space="preserve"> </v>
      </c>
      <c r="LF77" s="176"/>
      <c r="LG77" s="177" t="str">
        <f t="shared" si="312"/>
        <v xml:space="preserve"> </v>
      </c>
      <c r="LH77" s="217" t="str">
        <f>IF(LJ77=0," ",VLOOKUP(LJ77,PROTOKOL!$A:$F,6,FALSE))</f>
        <v xml:space="preserve"> </v>
      </c>
      <c r="LI77" s="43"/>
      <c r="LJ77" s="43"/>
      <c r="LK77" s="43"/>
      <c r="LL77" s="91" t="str">
        <f>IF(LJ77=0," ",(VLOOKUP(LJ77,PROTOKOL!$A$1:$E$29,2,FALSE))*LK77)</f>
        <v xml:space="preserve"> </v>
      </c>
      <c r="LM77" s="175" t="str">
        <f t="shared" si="238"/>
        <v xml:space="preserve"> </v>
      </c>
      <c r="LN77" s="176" t="str">
        <f>IF(LJ77=0," ",VLOOKUP(LJ77,PROTOKOL!$A:$E,5,FALSE))</f>
        <v xml:space="preserve"> </v>
      </c>
      <c r="LO77" s="212" t="str">
        <f t="shared" si="191"/>
        <v xml:space="preserve"> </v>
      </c>
      <c r="LP77" s="176">
        <f t="shared" si="313"/>
        <v>0</v>
      </c>
      <c r="LQ77" s="177" t="str">
        <f t="shared" si="314"/>
        <v xml:space="preserve"> </v>
      </c>
      <c r="LS77" s="173">
        <v>19</v>
      </c>
      <c r="LT77" s="231">
        <v>19</v>
      </c>
      <c r="LU77" s="174" t="str">
        <f>IF(LW77=0," ",VLOOKUP(LW77,PROTOKOL!$A:$F,6,FALSE))</f>
        <v xml:space="preserve"> </v>
      </c>
      <c r="LV77" s="43"/>
      <c r="LW77" s="43"/>
      <c r="LX77" s="43"/>
      <c r="LY77" s="42" t="str">
        <f>IF(LW77=0," ",(VLOOKUP(LW77,PROTOKOL!$A$1:$E$29,2,FALSE))*LX77)</f>
        <v xml:space="preserve"> </v>
      </c>
      <c r="LZ77" s="175" t="str">
        <f t="shared" si="239"/>
        <v xml:space="preserve"> </v>
      </c>
      <c r="MA77" s="212" t="str">
        <f>IF(LW77=0," ",VLOOKUP(LW77,PROTOKOL!$A:$E,5,FALSE))</f>
        <v xml:space="preserve"> </v>
      </c>
      <c r="MB77" s="176"/>
      <c r="MC77" s="177" t="str">
        <f t="shared" si="315"/>
        <v xml:space="preserve"> </v>
      </c>
      <c r="MD77" s="217" t="str">
        <f>IF(MF77=0," ",VLOOKUP(MF77,PROTOKOL!$A:$F,6,FALSE))</f>
        <v xml:space="preserve"> </v>
      </c>
      <c r="ME77" s="43"/>
      <c r="MF77" s="43"/>
      <c r="MG77" s="43"/>
      <c r="MH77" s="91" t="str">
        <f>IF(MF77=0," ",(VLOOKUP(MF77,PROTOKOL!$A$1:$E$29,2,FALSE))*MG77)</f>
        <v xml:space="preserve"> </v>
      </c>
      <c r="MI77" s="175" t="str">
        <f t="shared" si="240"/>
        <v xml:space="preserve"> </v>
      </c>
      <c r="MJ77" s="176" t="str">
        <f>IF(MF77=0," ",VLOOKUP(MF77,PROTOKOL!$A:$E,5,FALSE))</f>
        <v xml:space="preserve"> </v>
      </c>
      <c r="MK77" s="212" t="str">
        <f t="shared" si="192"/>
        <v xml:space="preserve"> </v>
      </c>
      <c r="ML77" s="176">
        <f t="shared" si="316"/>
        <v>0</v>
      </c>
      <c r="MM77" s="177" t="str">
        <f t="shared" si="317"/>
        <v xml:space="preserve"> </v>
      </c>
      <c r="MO77" s="173">
        <v>19</v>
      </c>
      <c r="MP77" s="231">
        <v>19</v>
      </c>
      <c r="MQ77" s="174" t="str">
        <f>IF(MS77=0," ",VLOOKUP(MS77,PROTOKOL!$A:$F,6,FALSE))</f>
        <v xml:space="preserve"> </v>
      </c>
      <c r="MR77" s="43"/>
      <c r="MS77" s="43"/>
      <c r="MT77" s="43"/>
      <c r="MU77" s="42" t="str">
        <f>IF(MS77=0," ",(VLOOKUP(MS77,PROTOKOL!$A$1:$E$29,2,FALSE))*MT77)</f>
        <v xml:space="preserve"> </v>
      </c>
      <c r="MV77" s="175" t="str">
        <f t="shared" si="241"/>
        <v xml:space="preserve"> </v>
      </c>
      <c r="MW77" s="212" t="str">
        <f>IF(MS77=0," ",VLOOKUP(MS77,PROTOKOL!$A:$E,5,FALSE))</f>
        <v xml:space="preserve"> </v>
      </c>
      <c r="MX77" s="176"/>
      <c r="MY77" s="177" t="str">
        <f t="shared" si="318"/>
        <v xml:space="preserve"> </v>
      </c>
      <c r="MZ77" s="217" t="str">
        <f>IF(NB77=0," ",VLOOKUP(NB77,PROTOKOL!$A:$F,6,FALSE))</f>
        <v xml:space="preserve"> </v>
      </c>
      <c r="NA77" s="43"/>
      <c r="NB77" s="43"/>
      <c r="NC77" s="43"/>
      <c r="ND77" s="91" t="str">
        <f>IF(NB77=0," ",(VLOOKUP(NB77,PROTOKOL!$A$1:$E$29,2,FALSE))*NC77)</f>
        <v xml:space="preserve"> </v>
      </c>
      <c r="NE77" s="175" t="str">
        <f t="shared" si="242"/>
        <v xml:space="preserve"> </v>
      </c>
      <c r="NF77" s="176" t="str">
        <f>IF(NB77=0," ",VLOOKUP(NB77,PROTOKOL!$A:$E,5,FALSE))</f>
        <v xml:space="preserve"> </v>
      </c>
      <c r="NG77" s="212" t="str">
        <f t="shared" si="193"/>
        <v xml:space="preserve"> </v>
      </c>
      <c r="NH77" s="176">
        <f t="shared" si="319"/>
        <v>0</v>
      </c>
      <c r="NI77" s="177" t="str">
        <f t="shared" si="320"/>
        <v xml:space="preserve"> </v>
      </c>
      <c r="NK77" s="173">
        <v>19</v>
      </c>
      <c r="NL77" s="231">
        <v>19</v>
      </c>
      <c r="NM77" s="174" t="str">
        <f>IF(NO77=0," ",VLOOKUP(NO77,PROTOKOL!$A:$F,6,FALSE))</f>
        <v xml:space="preserve"> </v>
      </c>
      <c r="NN77" s="43"/>
      <c r="NO77" s="43"/>
      <c r="NP77" s="43"/>
      <c r="NQ77" s="42" t="str">
        <f>IF(NO77=0," ",(VLOOKUP(NO77,PROTOKOL!$A$1:$E$29,2,FALSE))*NP77)</f>
        <v xml:space="preserve"> </v>
      </c>
      <c r="NR77" s="175" t="str">
        <f t="shared" si="243"/>
        <v xml:space="preserve"> </v>
      </c>
      <c r="NS77" s="212" t="str">
        <f>IF(NO77=0," ",VLOOKUP(NO77,PROTOKOL!$A:$E,5,FALSE))</f>
        <v xml:space="preserve"> </v>
      </c>
      <c r="NT77" s="176"/>
      <c r="NU77" s="177" t="str">
        <f t="shared" si="321"/>
        <v xml:space="preserve"> </v>
      </c>
      <c r="NV77" s="217" t="str">
        <f>IF(NX77=0," ",VLOOKUP(NX77,PROTOKOL!$A:$F,6,FALSE))</f>
        <v xml:space="preserve"> </v>
      </c>
      <c r="NW77" s="43"/>
      <c r="NX77" s="43"/>
      <c r="NY77" s="43"/>
      <c r="NZ77" s="91" t="str">
        <f>IF(NX77=0," ",(VLOOKUP(NX77,PROTOKOL!$A$1:$E$29,2,FALSE))*NY77)</f>
        <v xml:space="preserve"> </v>
      </c>
      <c r="OA77" s="175" t="str">
        <f t="shared" si="244"/>
        <v xml:space="preserve"> </v>
      </c>
      <c r="OB77" s="176" t="str">
        <f>IF(NX77=0," ",VLOOKUP(NX77,PROTOKOL!$A:$E,5,FALSE))</f>
        <v xml:space="preserve"> </v>
      </c>
      <c r="OC77" s="212" t="str">
        <f t="shared" si="194"/>
        <v xml:space="preserve"> </v>
      </c>
      <c r="OD77" s="176">
        <f t="shared" si="322"/>
        <v>0</v>
      </c>
      <c r="OE77" s="177" t="str">
        <f t="shared" si="323"/>
        <v xml:space="preserve"> </v>
      </c>
      <c r="OG77" s="173">
        <v>19</v>
      </c>
      <c r="OH77" s="231">
        <v>19</v>
      </c>
      <c r="OI77" s="174" t="str">
        <f>IF(OK77=0," ",VLOOKUP(OK77,PROTOKOL!$A:$F,6,FALSE))</f>
        <v xml:space="preserve"> </v>
      </c>
      <c r="OJ77" s="43"/>
      <c r="OK77" s="43"/>
      <c r="OL77" s="43"/>
      <c r="OM77" s="42" t="str">
        <f>IF(OK77=0," ",(VLOOKUP(OK77,PROTOKOL!$A$1:$E$29,2,FALSE))*OL77)</f>
        <v xml:space="preserve"> </v>
      </c>
      <c r="ON77" s="175" t="str">
        <f t="shared" si="245"/>
        <v xml:space="preserve"> </v>
      </c>
      <c r="OO77" s="212" t="str">
        <f>IF(OK77=0," ",VLOOKUP(OK77,PROTOKOL!$A:$E,5,FALSE))</f>
        <v xml:space="preserve"> </v>
      </c>
      <c r="OP77" s="176"/>
      <c r="OQ77" s="177" t="str">
        <f t="shared" si="324"/>
        <v xml:space="preserve"> </v>
      </c>
      <c r="OR77" s="217" t="str">
        <f>IF(OT77=0," ",VLOOKUP(OT77,PROTOKOL!$A:$F,6,FALSE))</f>
        <v xml:space="preserve"> </v>
      </c>
      <c r="OS77" s="43"/>
      <c r="OT77" s="43"/>
      <c r="OU77" s="43"/>
      <c r="OV77" s="91" t="str">
        <f>IF(OT77=0," ",(VLOOKUP(OT77,PROTOKOL!$A$1:$E$29,2,FALSE))*OU77)</f>
        <v xml:space="preserve"> </v>
      </c>
      <c r="OW77" s="175" t="str">
        <f t="shared" si="246"/>
        <v xml:space="preserve"> </v>
      </c>
      <c r="OX77" s="176" t="str">
        <f>IF(OT77=0," ",VLOOKUP(OT77,PROTOKOL!$A:$E,5,FALSE))</f>
        <v xml:space="preserve"> </v>
      </c>
      <c r="OY77" s="212" t="str">
        <f t="shared" si="195"/>
        <v xml:space="preserve"> </v>
      </c>
      <c r="OZ77" s="176">
        <f t="shared" si="325"/>
        <v>0</v>
      </c>
      <c r="PA77" s="177" t="str">
        <f t="shared" si="326"/>
        <v xml:space="preserve"> </v>
      </c>
      <c r="PC77" s="173">
        <v>19</v>
      </c>
      <c r="PD77" s="231">
        <v>19</v>
      </c>
      <c r="PE77" s="174" t="str">
        <f>IF(PG77=0," ",VLOOKUP(PG77,PROTOKOL!$A:$F,6,FALSE))</f>
        <v xml:space="preserve"> </v>
      </c>
      <c r="PF77" s="43"/>
      <c r="PG77" s="43"/>
      <c r="PH77" s="43"/>
      <c r="PI77" s="42" t="str">
        <f>IF(PG77=0," ",(VLOOKUP(PG77,PROTOKOL!$A$1:$E$29,2,FALSE))*PH77)</f>
        <v xml:space="preserve"> </v>
      </c>
      <c r="PJ77" s="175" t="str">
        <f t="shared" si="247"/>
        <v xml:space="preserve"> </v>
      </c>
      <c r="PK77" s="212" t="str">
        <f>IF(PG77=0," ",VLOOKUP(PG77,PROTOKOL!$A:$E,5,FALSE))</f>
        <v xml:space="preserve"> </v>
      </c>
      <c r="PL77" s="176"/>
      <c r="PM77" s="177" t="str">
        <f t="shared" si="327"/>
        <v xml:space="preserve"> </v>
      </c>
      <c r="PN77" s="217" t="str">
        <f>IF(PP77=0," ",VLOOKUP(PP77,PROTOKOL!$A:$F,6,FALSE))</f>
        <v xml:space="preserve"> </v>
      </c>
      <c r="PO77" s="43"/>
      <c r="PP77" s="43"/>
      <c r="PQ77" s="43"/>
      <c r="PR77" s="91" t="str">
        <f>IF(PP77=0," ",(VLOOKUP(PP77,PROTOKOL!$A$1:$E$29,2,FALSE))*PQ77)</f>
        <v xml:space="preserve"> </v>
      </c>
      <c r="PS77" s="175" t="str">
        <f t="shared" si="248"/>
        <v xml:space="preserve"> </v>
      </c>
      <c r="PT77" s="176" t="str">
        <f>IF(PP77=0," ",VLOOKUP(PP77,PROTOKOL!$A:$E,5,FALSE))</f>
        <v xml:space="preserve"> </v>
      </c>
      <c r="PU77" s="212" t="str">
        <f t="shared" si="196"/>
        <v xml:space="preserve"> </v>
      </c>
      <c r="PV77" s="176">
        <f t="shared" si="328"/>
        <v>0</v>
      </c>
      <c r="PW77" s="177" t="str">
        <f t="shared" si="329"/>
        <v xml:space="preserve"> </v>
      </c>
      <c r="PY77" s="173">
        <v>19</v>
      </c>
      <c r="PZ77" s="231">
        <v>19</v>
      </c>
      <c r="QA77" s="174" t="str">
        <f>IF(QC77=0," ",VLOOKUP(QC77,PROTOKOL!$A:$F,6,FALSE))</f>
        <v xml:space="preserve"> </v>
      </c>
      <c r="QB77" s="43"/>
      <c r="QC77" s="43"/>
      <c r="QD77" s="43"/>
      <c r="QE77" s="42" t="str">
        <f>IF(QC77=0," ",(VLOOKUP(QC77,PROTOKOL!$A$1:$E$29,2,FALSE))*QD77)</f>
        <v xml:space="preserve"> </v>
      </c>
      <c r="QF77" s="175" t="str">
        <f t="shared" si="249"/>
        <v xml:space="preserve"> </v>
      </c>
      <c r="QG77" s="212" t="str">
        <f>IF(QC77=0," ",VLOOKUP(QC77,PROTOKOL!$A:$E,5,FALSE))</f>
        <v xml:space="preserve"> </v>
      </c>
      <c r="QH77" s="176"/>
      <c r="QI77" s="177" t="str">
        <f t="shared" si="330"/>
        <v xml:space="preserve"> </v>
      </c>
      <c r="QJ77" s="217" t="str">
        <f>IF(QL77=0," ",VLOOKUP(QL77,PROTOKOL!$A:$F,6,FALSE))</f>
        <v xml:space="preserve"> </v>
      </c>
      <c r="QK77" s="43"/>
      <c r="QL77" s="43"/>
      <c r="QM77" s="43"/>
      <c r="QN77" s="91" t="str">
        <f>IF(QL77=0," ",(VLOOKUP(QL77,PROTOKOL!$A$1:$E$29,2,FALSE))*QM77)</f>
        <v xml:space="preserve"> </v>
      </c>
      <c r="QO77" s="175" t="str">
        <f t="shared" si="250"/>
        <v xml:space="preserve"> </v>
      </c>
      <c r="QP77" s="176" t="str">
        <f>IF(QL77=0," ",VLOOKUP(QL77,PROTOKOL!$A:$E,5,FALSE))</f>
        <v xml:space="preserve"> </v>
      </c>
      <c r="QQ77" s="212" t="str">
        <f t="shared" si="197"/>
        <v xml:space="preserve"> </v>
      </c>
      <c r="QR77" s="176">
        <f t="shared" si="331"/>
        <v>0</v>
      </c>
      <c r="QS77" s="177" t="str">
        <f t="shared" si="332"/>
        <v xml:space="preserve"> </v>
      </c>
      <c r="QU77" s="173">
        <v>19</v>
      </c>
      <c r="QV77" s="231">
        <v>19</v>
      </c>
      <c r="QW77" s="174" t="str">
        <f>IF(QY77=0," ",VLOOKUP(QY77,PROTOKOL!$A:$F,6,FALSE))</f>
        <v xml:space="preserve"> </v>
      </c>
      <c r="QX77" s="43"/>
      <c r="QY77" s="43"/>
      <c r="QZ77" s="43"/>
      <c r="RA77" s="42" t="str">
        <f>IF(QY77=0," ",(VLOOKUP(QY77,PROTOKOL!$A$1:$E$29,2,FALSE))*QZ77)</f>
        <v xml:space="preserve"> </v>
      </c>
      <c r="RB77" s="175" t="str">
        <f t="shared" si="251"/>
        <v xml:space="preserve"> </v>
      </c>
      <c r="RC77" s="212" t="str">
        <f>IF(QY77=0," ",VLOOKUP(QY77,PROTOKOL!$A:$E,5,FALSE))</f>
        <v xml:space="preserve"> </v>
      </c>
      <c r="RD77" s="176"/>
      <c r="RE77" s="177" t="str">
        <f t="shared" si="333"/>
        <v xml:space="preserve"> </v>
      </c>
      <c r="RF77" s="217" t="str">
        <f>IF(RH77=0," ",VLOOKUP(RH77,PROTOKOL!$A:$F,6,FALSE))</f>
        <v xml:space="preserve"> </v>
      </c>
      <c r="RG77" s="43"/>
      <c r="RH77" s="43"/>
      <c r="RI77" s="43"/>
      <c r="RJ77" s="91" t="str">
        <f>IF(RH77=0," ",(VLOOKUP(RH77,PROTOKOL!$A$1:$E$29,2,FALSE))*RI77)</f>
        <v xml:space="preserve"> </v>
      </c>
      <c r="RK77" s="175" t="str">
        <f t="shared" si="252"/>
        <v xml:space="preserve"> </v>
      </c>
      <c r="RL77" s="176" t="str">
        <f>IF(RH77=0," ",VLOOKUP(RH77,PROTOKOL!$A:$E,5,FALSE))</f>
        <v xml:space="preserve"> </v>
      </c>
      <c r="RM77" s="212" t="str">
        <f t="shared" si="198"/>
        <v xml:space="preserve"> </v>
      </c>
      <c r="RN77" s="176">
        <f t="shared" si="334"/>
        <v>0</v>
      </c>
      <c r="RO77" s="177" t="str">
        <f t="shared" si="335"/>
        <v xml:space="preserve"> </v>
      </c>
      <c r="RQ77" s="173">
        <v>19</v>
      </c>
      <c r="RR77" s="231">
        <v>19</v>
      </c>
      <c r="RS77" s="174" t="str">
        <f>IF(RU77=0," ",VLOOKUP(RU77,PROTOKOL!$A:$F,6,FALSE))</f>
        <v xml:space="preserve"> </v>
      </c>
      <c r="RT77" s="43"/>
      <c r="RU77" s="43"/>
      <c r="RV77" s="43"/>
      <c r="RW77" s="42" t="str">
        <f>IF(RU77=0," ",(VLOOKUP(RU77,PROTOKOL!$A$1:$E$29,2,FALSE))*RV77)</f>
        <v xml:space="preserve"> </v>
      </c>
      <c r="RX77" s="175" t="str">
        <f t="shared" si="253"/>
        <v xml:space="preserve"> </v>
      </c>
      <c r="RY77" s="212" t="str">
        <f>IF(RU77=0," ",VLOOKUP(RU77,PROTOKOL!$A:$E,5,FALSE))</f>
        <v xml:space="preserve"> </v>
      </c>
      <c r="RZ77" s="176"/>
      <c r="SA77" s="177" t="str">
        <f t="shared" si="336"/>
        <v xml:space="preserve"> </v>
      </c>
      <c r="SB77" s="217" t="str">
        <f>IF(SD77=0," ",VLOOKUP(SD77,PROTOKOL!$A:$F,6,FALSE))</f>
        <v xml:space="preserve"> </v>
      </c>
      <c r="SC77" s="43"/>
      <c r="SD77" s="43"/>
      <c r="SE77" s="43"/>
      <c r="SF77" s="91" t="str">
        <f>IF(SD77=0," ",(VLOOKUP(SD77,PROTOKOL!$A$1:$E$29,2,FALSE))*SE77)</f>
        <v xml:space="preserve"> </v>
      </c>
      <c r="SG77" s="175" t="str">
        <f t="shared" si="254"/>
        <v xml:space="preserve"> </v>
      </c>
      <c r="SH77" s="176" t="str">
        <f>IF(SD77=0," ",VLOOKUP(SD77,PROTOKOL!$A:$E,5,FALSE))</f>
        <v xml:space="preserve"> </v>
      </c>
      <c r="SI77" s="212" t="str">
        <f t="shared" si="199"/>
        <v xml:space="preserve"> </v>
      </c>
      <c r="SJ77" s="176">
        <f t="shared" si="337"/>
        <v>0</v>
      </c>
      <c r="SK77" s="177" t="str">
        <f t="shared" si="338"/>
        <v xml:space="preserve"> </v>
      </c>
      <c r="SM77" s="173">
        <v>19</v>
      </c>
      <c r="SN77" s="231">
        <v>19</v>
      </c>
      <c r="SO77" s="174" t="str">
        <f>IF(SQ77=0," ",VLOOKUP(SQ77,PROTOKOL!$A:$F,6,FALSE))</f>
        <v xml:space="preserve"> </v>
      </c>
      <c r="SP77" s="43"/>
      <c r="SQ77" s="43"/>
      <c r="SR77" s="43"/>
      <c r="SS77" s="42" t="str">
        <f>IF(SQ77=0," ",(VLOOKUP(SQ77,PROTOKOL!$A$1:$E$29,2,FALSE))*SR77)</f>
        <v xml:space="preserve"> </v>
      </c>
      <c r="ST77" s="175" t="str">
        <f t="shared" si="255"/>
        <v xml:space="preserve"> </v>
      </c>
      <c r="SU77" s="212" t="str">
        <f>IF(SQ77=0," ",VLOOKUP(SQ77,PROTOKOL!$A:$E,5,FALSE))</f>
        <v xml:space="preserve"> </v>
      </c>
      <c r="SV77" s="176"/>
      <c r="SW77" s="177" t="str">
        <f t="shared" si="339"/>
        <v xml:space="preserve"> </v>
      </c>
      <c r="SX77" s="217" t="str">
        <f>IF(SZ77=0," ",VLOOKUP(SZ77,PROTOKOL!$A:$F,6,FALSE))</f>
        <v xml:space="preserve"> </v>
      </c>
      <c r="SY77" s="43"/>
      <c r="SZ77" s="43"/>
      <c r="TA77" s="43"/>
      <c r="TB77" s="91" t="str">
        <f>IF(SZ77=0," ",(VLOOKUP(SZ77,PROTOKOL!$A$1:$E$29,2,FALSE))*TA77)</f>
        <v xml:space="preserve"> </v>
      </c>
      <c r="TC77" s="175" t="str">
        <f t="shared" si="256"/>
        <v xml:space="preserve"> </v>
      </c>
      <c r="TD77" s="176" t="str">
        <f>IF(SZ77=0," ",VLOOKUP(SZ77,PROTOKOL!$A:$E,5,FALSE))</f>
        <v xml:space="preserve"> </v>
      </c>
      <c r="TE77" s="212" t="str">
        <f t="shared" si="200"/>
        <v xml:space="preserve"> </v>
      </c>
      <c r="TF77" s="176">
        <f t="shared" si="340"/>
        <v>0</v>
      </c>
      <c r="TG77" s="177" t="str">
        <f t="shared" si="341"/>
        <v xml:space="preserve"> </v>
      </c>
      <c r="TI77" s="173">
        <v>19</v>
      </c>
      <c r="TJ77" s="231">
        <v>19</v>
      </c>
      <c r="TK77" s="174" t="str">
        <f>IF(TM77=0," ",VLOOKUP(TM77,PROTOKOL!$A:$F,6,FALSE))</f>
        <v xml:space="preserve"> </v>
      </c>
      <c r="TL77" s="43"/>
      <c r="TM77" s="43"/>
      <c r="TN77" s="43"/>
      <c r="TO77" s="42" t="str">
        <f>IF(TM77=0," ",(VLOOKUP(TM77,PROTOKOL!$A$1:$E$29,2,FALSE))*TN77)</f>
        <v xml:space="preserve"> </v>
      </c>
      <c r="TP77" s="175" t="str">
        <f t="shared" si="257"/>
        <v xml:space="preserve"> </v>
      </c>
      <c r="TQ77" s="212" t="str">
        <f>IF(TM77=0," ",VLOOKUP(TM77,PROTOKOL!$A:$E,5,FALSE))</f>
        <v xml:space="preserve"> </v>
      </c>
      <c r="TR77" s="176"/>
      <c r="TS77" s="177" t="str">
        <f t="shared" si="342"/>
        <v xml:space="preserve"> </v>
      </c>
      <c r="TT77" s="217" t="str">
        <f>IF(TV77=0," ",VLOOKUP(TV77,PROTOKOL!$A:$F,6,FALSE))</f>
        <v xml:space="preserve"> </v>
      </c>
      <c r="TU77" s="43"/>
      <c r="TV77" s="43"/>
      <c r="TW77" s="43"/>
      <c r="TX77" s="91" t="str">
        <f>IF(TV77=0," ",(VLOOKUP(TV77,PROTOKOL!$A$1:$E$29,2,FALSE))*TW77)</f>
        <v xml:space="preserve"> </v>
      </c>
      <c r="TY77" s="175" t="str">
        <f t="shared" si="258"/>
        <v xml:space="preserve"> </v>
      </c>
      <c r="TZ77" s="176" t="str">
        <f>IF(TV77=0," ",VLOOKUP(TV77,PROTOKOL!$A:$E,5,FALSE))</f>
        <v xml:space="preserve"> </v>
      </c>
      <c r="UA77" s="212" t="str">
        <f t="shared" si="201"/>
        <v xml:space="preserve"> </v>
      </c>
      <c r="UB77" s="176">
        <f t="shared" si="343"/>
        <v>0</v>
      </c>
      <c r="UC77" s="177" t="str">
        <f t="shared" si="344"/>
        <v xml:space="preserve"> </v>
      </c>
      <c r="UE77" s="173">
        <v>19</v>
      </c>
      <c r="UF77" s="231">
        <v>19</v>
      </c>
      <c r="UG77" s="174" t="str">
        <f>IF(UI77=0," ",VLOOKUP(UI77,PROTOKOL!$A:$F,6,FALSE))</f>
        <v xml:space="preserve"> </v>
      </c>
      <c r="UH77" s="43"/>
      <c r="UI77" s="43"/>
      <c r="UJ77" s="43"/>
      <c r="UK77" s="42" t="str">
        <f>IF(UI77=0," ",(VLOOKUP(UI77,PROTOKOL!$A$1:$E$29,2,FALSE))*UJ77)</f>
        <v xml:space="preserve"> </v>
      </c>
      <c r="UL77" s="175" t="str">
        <f t="shared" si="259"/>
        <v xml:space="preserve"> </v>
      </c>
      <c r="UM77" s="212" t="str">
        <f>IF(UI77=0," ",VLOOKUP(UI77,PROTOKOL!$A:$E,5,FALSE))</f>
        <v xml:space="preserve"> </v>
      </c>
      <c r="UN77" s="176"/>
      <c r="UO77" s="177" t="str">
        <f t="shared" si="345"/>
        <v xml:space="preserve"> </v>
      </c>
      <c r="UP77" s="217" t="str">
        <f>IF(UR77=0," ",VLOOKUP(UR77,PROTOKOL!$A:$F,6,FALSE))</f>
        <v xml:space="preserve"> </v>
      </c>
      <c r="UQ77" s="43"/>
      <c r="UR77" s="43"/>
      <c r="US77" s="43"/>
      <c r="UT77" s="91" t="str">
        <f>IF(UR77=0," ",(VLOOKUP(UR77,PROTOKOL!$A$1:$E$29,2,FALSE))*US77)</f>
        <v xml:space="preserve"> </v>
      </c>
      <c r="UU77" s="175" t="str">
        <f t="shared" si="260"/>
        <v xml:space="preserve"> </v>
      </c>
      <c r="UV77" s="176" t="str">
        <f>IF(UR77=0," ",VLOOKUP(UR77,PROTOKOL!$A:$E,5,FALSE))</f>
        <v xml:space="preserve"> </v>
      </c>
      <c r="UW77" s="212" t="str">
        <f t="shared" si="202"/>
        <v xml:space="preserve"> </v>
      </c>
      <c r="UX77" s="176">
        <f t="shared" si="346"/>
        <v>0</v>
      </c>
      <c r="UY77" s="177" t="str">
        <f t="shared" si="347"/>
        <v xml:space="preserve"> </v>
      </c>
      <c r="VA77" s="173">
        <v>19</v>
      </c>
      <c r="VB77" s="231">
        <v>19</v>
      </c>
      <c r="VC77" s="174" t="str">
        <f>IF(VE77=0," ",VLOOKUP(VE77,PROTOKOL!$A:$F,6,FALSE))</f>
        <v xml:space="preserve"> </v>
      </c>
      <c r="VD77" s="43"/>
      <c r="VE77" s="43"/>
      <c r="VF77" s="43"/>
      <c r="VG77" s="42" t="str">
        <f>IF(VE77=0," ",(VLOOKUP(VE77,PROTOKOL!$A$1:$E$29,2,FALSE))*VF77)</f>
        <v xml:space="preserve"> </v>
      </c>
      <c r="VH77" s="175" t="str">
        <f t="shared" si="261"/>
        <v xml:space="preserve"> </v>
      </c>
      <c r="VI77" s="212" t="str">
        <f>IF(VE77=0," ",VLOOKUP(VE77,PROTOKOL!$A:$E,5,FALSE))</f>
        <v xml:space="preserve"> </v>
      </c>
      <c r="VJ77" s="176"/>
      <c r="VK77" s="177" t="str">
        <f t="shared" si="348"/>
        <v xml:space="preserve"> </v>
      </c>
      <c r="VL77" s="217" t="str">
        <f>IF(VN77=0," ",VLOOKUP(VN77,PROTOKOL!$A:$F,6,FALSE))</f>
        <v xml:space="preserve"> </v>
      </c>
      <c r="VM77" s="43"/>
      <c r="VN77" s="43"/>
      <c r="VO77" s="43"/>
      <c r="VP77" s="91" t="str">
        <f>IF(VN77=0," ",(VLOOKUP(VN77,PROTOKOL!$A$1:$E$29,2,FALSE))*VO77)</f>
        <v xml:space="preserve"> </v>
      </c>
      <c r="VQ77" s="175" t="str">
        <f t="shared" si="262"/>
        <v xml:space="preserve"> </v>
      </c>
      <c r="VR77" s="176" t="str">
        <f>IF(VN77=0," ",VLOOKUP(VN77,PROTOKOL!$A:$E,5,FALSE))</f>
        <v xml:space="preserve"> </v>
      </c>
      <c r="VS77" s="212" t="str">
        <f t="shared" si="203"/>
        <v xml:space="preserve"> </v>
      </c>
      <c r="VT77" s="176">
        <f t="shared" si="349"/>
        <v>0</v>
      </c>
      <c r="VU77" s="177" t="str">
        <f t="shared" si="350"/>
        <v xml:space="preserve"> </v>
      </c>
      <c r="VW77" s="173">
        <v>19</v>
      </c>
      <c r="VX77" s="231">
        <v>19</v>
      </c>
      <c r="VY77" s="174" t="str">
        <f>IF(WA77=0," ",VLOOKUP(WA77,PROTOKOL!$A:$F,6,FALSE))</f>
        <v xml:space="preserve"> </v>
      </c>
      <c r="VZ77" s="43"/>
      <c r="WA77" s="43"/>
      <c r="WB77" s="43"/>
      <c r="WC77" s="42" t="str">
        <f>IF(WA77=0," ",(VLOOKUP(WA77,PROTOKOL!$A$1:$E$29,2,FALSE))*WB77)</f>
        <v xml:space="preserve"> </v>
      </c>
      <c r="WD77" s="175" t="str">
        <f t="shared" si="263"/>
        <v xml:space="preserve"> </v>
      </c>
      <c r="WE77" s="212" t="str">
        <f>IF(WA77=0," ",VLOOKUP(WA77,PROTOKOL!$A:$E,5,FALSE))</f>
        <v xml:space="preserve"> </v>
      </c>
      <c r="WF77" s="176"/>
      <c r="WG77" s="177" t="str">
        <f t="shared" si="351"/>
        <v xml:space="preserve"> </v>
      </c>
      <c r="WH77" s="217" t="str">
        <f>IF(WJ77=0," ",VLOOKUP(WJ77,PROTOKOL!$A:$F,6,FALSE))</f>
        <v xml:space="preserve"> </v>
      </c>
      <c r="WI77" s="43"/>
      <c r="WJ77" s="43"/>
      <c r="WK77" s="43"/>
      <c r="WL77" s="91" t="str">
        <f>IF(WJ77=0," ",(VLOOKUP(WJ77,PROTOKOL!$A$1:$E$29,2,FALSE))*WK77)</f>
        <v xml:space="preserve"> </v>
      </c>
      <c r="WM77" s="175" t="str">
        <f t="shared" si="264"/>
        <v xml:space="preserve"> </v>
      </c>
      <c r="WN77" s="176" t="str">
        <f>IF(WJ77=0," ",VLOOKUP(WJ77,PROTOKOL!$A:$E,5,FALSE))</f>
        <v xml:space="preserve"> </v>
      </c>
      <c r="WO77" s="212" t="str">
        <f t="shared" si="204"/>
        <v xml:space="preserve"> </v>
      </c>
      <c r="WP77" s="176">
        <f t="shared" si="352"/>
        <v>0</v>
      </c>
      <c r="WQ77" s="177" t="str">
        <f t="shared" si="353"/>
        <v xml:space="preserve"> </v>
      </c>
      <c r="WS77" s="173">
        <v>19</v>
      </c>
      <c r="WT77" s="231">
        <v>19</v>
      </c>
      <c r="WU77" s="174" t="str">
        <f>IF(WW77=0," ",VLOOKUP(WW77,PROTOKOL!$A:$F,6,FALSE))</f>
        <v xml:space="preserve"> </v>
      </c>
      <c r="WV77" s="43"/>
      <c r="WW77" s="43"/>
      <c r="WX77" s="43"/>
      <c r="WY77" s="42" t="str">
        <f>IF(WW77=0," ",(VLOOKUP(WW77,PROTOKOL!$A$1:$E$29,2,FALSE))*WX77)</f>
        <v xml:space="preserve"> </v>
      </c>
      <c r="WZ77" s="175" t="str">
        <f t="shared" si="265"/>
        <v xml:space="preserve"> </v>
      </c>
      <c r="XA77" s="212" t="str">
        <f>IF(WW77=0," ",VLOOKUP(WW77,PROTOKOL!$A:$E,5,FALSE))</f>
        <v xml:space="preserve"> </v>
      </c>
      <c r="XB77" s="176"/>
      <c r="XC77" s="177" t="str">
        <f t="shared" si="354"/>
        <v xml:space="preserve"> </v>
      </c>
      <c r="XD77" s="217" t="str">
        <f>IF(XF77=0," ",VLOOKUP(XF77,PROTOKOL!$A:$F,6,FALSE))</f>
        <v xml:space="preserve"> </v>
      </c>
      <c r="XE77" s="43"/>
      <c r="XF77" s="43"/>
      <c r="XG77" s="43"/>
      <c r="XH77" s="91" t="str">
        <f>IF(XF77=0," ",(VLOOKUP(XF77,PROTOKOL!$A$1:$E$29,2,FALSE))*XG77)</f>
        <v xml:space="preserve"> </v>
      </c>
      <c r="XI77" s="175" t="str">
        <f t="shared" si="266"/>
        <v xml:space="preserve"> </v>
      </c>
      <c r="XJ77" s="176" t="str">
        <f>IF(XF77=0," ",VLOOKUP(XF77,PROTOKOL!$A:$E,5,FALSE))</f>
        <v xml:space="preserve"> </v>
      </c>
      <c r="XK77" s="212" t="str">
        <f t="shared" si="205"/>
        <v xml:space="preserve"> </v>
      </c>
      <c r="XL77" s="176">
        <f t="shared" si="355"/>
        <v>0</v>
      </c>
      <c r="XM77" s="177" t="str">
        <f t="shared" si="356"/>
        <v xml:space="preserve"> </v>
      </c>
      <c r="XO77" s="173">
        <v>19</v>
      </c>
      <c r="XP77" s="231">
        <v>19</v>
      </c>
      <c r="XQ77" s="174" t="str">
        <f>IF(XS77=0," ",VLOOKUP(XS77,PROTOKOL!$A:$F,6,FALSE))</f>
        <v xml:space="preserve"> </v>
      </c>
      <c r="XR77" s="43"/>
      <c r="XS77" s="43"/>
      <c r="XT77" s="43"/>
      <c r="XU77" s="42" t="str">
        <f>IF(XS77=0," ",(VLOOKUP(XS77,PROTOKOL!$A$1:$E$29,2,FALSE))*XT77)</f>
        <v xml:space="preserve"> </v>
      </c>
      <c r="XV77" s="175" t="str">
        <f t="shared" si="267"/>
        <v xml:space="preserve"> </v>
      </c>
      <c r="XW77" s="212" t="str">
        <f>IF(XS77=0," ",VLOOKUP(XS77,PROTOKOL!$A:$E,5,FALSE))</f>
        <v xml:space="preserve"> </v>
      </c>
      <c r="XX77" s="176"/>
      <c r="XY77" s="177" t="str">
        <f t="shared" si="357"/>
        <v xml:space="preserve"> </v>
      </c>
      <c r="XZ77" s="217" t="str">
        <f>IF(YB77=0," ",VLOOKUP(YB77,PROTOKOL!$A:$F,6,FALSE))</f>
        <v xml:space="preserve"> </v>
      </c>
      <c r="YA77" s="43"/>
      <c r="YB77" s="43"/>
      <c r="YC77" s="43"/>
      <c r="YD77" s="91" t="str">
        <f>IF(YB77=0," ",(VLOOKUP(YB77,PROTOKOL!$A$1:$E$29,2,FALSE))*YC77)</f>
        <v xml:space="preserve"> </v>
      </c>
      <c r="YE77" s="175" t="str">
        <f t="shared" si="268"/>
        <v xml:space="preserve"> </v>
      </c>
      <c r="YF77" s="176" t="str">
        <f>IF(YB77=0," ",VLOOKUP(YB77,PROTOKOL!$A:$E,5,FALSE))</f>
        <v xml:space="preserve"> </v>
      </c>
      <c r="YG77" s="212" t="str">
        <f t="shared" si="206"/>
        <v xml:space="preserve"> </v>
      </c>
      <c r="YH77" s="176">
        <f t="shared" si="358"/>
        <v>0</v>
      </c>
      <c r="YI77" s="177" t="str">
        <f t="shared" si="359"/>
        <v xml:space="preserve"> </v>
      </c>
    </row>
    <row r="78" spans="1:659" ht="13.8">
      <c r="A78" s="173">
        <v>19</v>
      </c>
      <c r="B78" s="229"/>
      <c r="C78" s="174" t="str">
        <f>IF(E78=0," ",VLOOKUP(E78,PROTOKOL!$A:$F,6,FALSE))</f>
        <v xml:space="preserve"> </v>
      </c>
      <c r="D78" s="43"/>
      <c r="E78" s="43"/>
      <c r="F78" s="43"/>
      <c r="G78" s="42" t="str">
        <f>IF(E78=0," ",(VLOOKUP(E78,PROTOKOL!$A$1:$E$29,2,FALSE))*F78)</f>
        <v xml:space="preserve"> </v>
      </c>
      <c r="H78" s="175" t="str">
        <f t="shared" si="209"/>
        <v xml:space="preserve"> </v>
      </c>
      <c r="I78" s="212" t="str">
        <f>IF(E78=0," ",VLOOKUP(E78,PROTOKOL!$A:$E,5,FALSE))</f>
        <v xml:space="preserve"> </v>
      </c>
      <c r="J78" s="176"/>
      <c r="K78" s="177" t="str">
        <f t="shared" si="269"/>
        <v xml:space="preserve"> </v>
      </c>
      <c r="L78" s="217" t="str">
        <f>IF(N78=0," ",VLOOKUP(N78,PROTOKOL!$A:$F,6,FALSE))</f>
        <v xml:space="preserve"> </v>
      </c>
      <c r="M78" s="43"/>
      <c r="N78" s="43"/>
      <c r="O78" s="43"/>
      <c r="P78" s="91" t="str">
        <f>IF(N78=0," ",(VLOOKUP(N78,PROTOKOL!$A$1:$E$29,2,FALSE))*O78)</f>
        <v xml:space="preserve"> </v>
      </c>
      <c r="Q78" s="175" t="str">
        <f t="shared" si="210"/>
        <v xml:space="preserve"> </v>
      </c>
      <c r="R78" s="176" t="str">
        <f>IF(N78=0," ",VLOOKUP(N78,PROTOKOL!$A:$E,5,FALSE))</f>
        <v xml:space="preserve"> </v>
      </c>
      <c r="S78" s="212" t="str">
        <f t="shared" si="270"/>
        <v xml:space="preserve"> </v>
      </c>
      <c r="T78" s="176">
        <f t="shared" si="271"/>
        <v>0</v>
      </c>
      <c r="U78" s="177" t="str">
        <f t="shared" si="272"/>
        <v xml:space="preserve"> </v>
      </c>
      <c r="W78" s="173">
        <v>19</v>
      </c>
      <c r="X78" s="229"/>
      <c r="Y78" s="174" t="str">
        <f>IF(AA78=0," ",VLOOKUP(AA78,PROTOKOL!$A:$F,6,FALSE))</f>
        <v xml:space="preserve"> </v>
      </c>
      <c r="Z78" s="43"/>
      <c r="AA78" s="43"/>
      <c r="AB78" s="43"/>
      <c r="AC78" s="42" t="str">
        <f>IF(AA78=0," ",(VLOOKUP(AA78,PROTOKOL!$A$1:$E$29,2,FALSE))*AB78)</f>
        <v xml:space="preserve"> </v>
      </c>
      <c r="AD78" s="175" t="str">
        <f t="shared" si="211"/>
        <v xml:space="preserve"> </v>
      </c>
      <c r="AE78" s="212" t="str">
        <f>IF(AA78=0," ",VLOOKUP(AA78,PROTOKOL!$A:$E,5,FALSE))</f>
        <v xml:space="preserve"> </v>
      </c>
      <c r="AF78" s="176"/>
      <c r="AG78" s="177" t="str">
        <f t="shared" si="273"/>
        <v xml:space="preserve"> </v>
      </c>
      <c r="AH78" s="217" t="str">
        <f>IF(AJ78=0," ",VLOOKUP(AJ78,PROTOKOL!$A:$F,6,FALSE))</f>
        <v xml:space="preserve"> </v>
      </c>
      <c r="AI78" s="43"/>
      <c r="AJ78" s="43"/>
      <c r="AK78" s="43"/>
      <c r="AL78" s="91" t="str">
        <f>IF(AJ78=0," ",(VLOOKUP(AJ78,PROTOKOL!$A$1:$E$29,2,FALSE))*AK78)</f>
        <v xml:space="preserve"> </v>
      </c>
      <c r="AM78" s="175" t="str">
        <f t="shared" si="212"/>
        <v xml:space="preserve"> </v>
      </c>
      <c r="AN78" s="176" t="str">
        <f>IF(AJ78=0," ",VLOOKUP(AJ78,PROTOKOL!$A:$E,5,FALSE))</f>
        <v xml:space="preserve"> </v>
      </c>
      <c r="AO78" s="212" t="str">
        <f t="shared" si="180"/>
        <v xml:space="preserve"> </v>
      </c>
      <c r="AP78" s="176">
        <f t="shared" si="274"/>
        <v>0</v>
      </c>
      <c r="AQ78" s="177" t="str">
        <f t="shared" si="275"/>
        <v xml:space="preserve"> </v>
      </c>
      <c r="AS78" s="173">
        <v>19</v>
      </c>
      <c r="AT78" s="229"/>
      <c r="AU78" s="174" t="str">
        <f>IF(AW78=0," ",VLOOKUP(AW78,PROTOKOL!$A:$F,6,FALSE))</f>
        <v xml:space="preserve"> </v>
      </c>
      <c r="AV78" s="43"/>
      <c r="AW78" s="43"/>
      <c r="AX78" s="43"/>
      <c r="AY78" s="42" t="str">
        <f>IF(AW78=0," ",(VLOOKUP(AW78,PROTOKOL!$A$1:$E$29,2,FALSE))*AX78)</f>
        <v xml:space="preserve"> </v>
      </c>
      <c r="AZ78" s="175" t="str">
        <f t="shared" si="213"/>
        <v xml:space="preserve"> </v>
      </c>
      <c r="BA78" s="212" t="str">
        <f>IF(AW78=0," ",VLOOKUP(AW78,PROTOKOL!$A:$E,5,FALSE))</f>
        <v xml:space="preserve"> </v>
      </c>
      <c r="BB78" s="176"/>
      <c r="BC78" s="177" t="str">
        <f t="shared" si="276"/>
        <v xml:space="preserve"> </v>
      </c>
      <c r="BD78" s="217" t="str">
        <f>IF(BF78=0," ",VLOOKUP(BF78,PROTOKOL!$A:$F,6,FALSE))</f>
        <v xml:space="preserve"> </v>
      </c>
      <c r="BE78" s="43"/>
      <c r="BF78" s="43"/>
      <c r="BG78" s="43"/>
      <c r="BH78" s="91" t="str">
        <f>IF(BF78=0," ",(VLOOKUP(BF78,PROTOKOL!$A$1:$E$29,2,FALSE))*BG78)</f>
        <v xml:space="preserve"> </v>
      </c>
      <c r="BI78" s="175" t="str">
        <f t="shared" si="214"/>
        <v xml:space="preserve"> </v>
      </c>
      <c r="BJ78" s="176" t="str">
        <f>IF(BF78=0," ",VLOOKUP(BF78,PROTOKOL!$A:$E,5,FALSE))</f>
        <v xml:space="preserve"> </v>
      </c>
      <c r="BK78" s="212" t="str">
        <f t="shared" si="181"/>
        <v xml:space="preserve"> </v>
      </c>
      <c r="BL78" s="176">
        <f t="shared" si="277"/>
        <v>0</v>
      </c>
      <c r="BM78" s="177" t="str">
        <f t="shared" si="278"/>
        <v xml:space="preserve"> </v>
      </c>
      <c r="BO78" s="173">
        <v>19</v>
      </c>
      <c r="BP78" s="229"/>
      <c r="BQ78" s="174" t="str">
        <f>IF(BS78=0," ",VLOOKUP(BS78,PROTOKOL!$A:$F,6,FALSE))</f>
        <v xml:space="preserve"> </v>
      </c>
      <c r="BR78" s="43"/>
      <c r="BS78" s="43"/>
      <c r="BT78" s="43"/>
      <c r="BU78" s="42" t="str">
        <f>IF(BS78=0," ",(VLOOKUP(BS78,PROTOKOL!$A$1:$E$29,2,FALSE))*BT78)</f>
        <v xml:space="preserve"> </v>
      </c>
      <c r="BV78" s="175" t="str">
        <f t="shared" si="215"/>
        <v xml:space="preserve"> </v>
      </c>
      <c r="BW78" s="212" t="str">
        <f>IF(BS78=0," ",VLOOKUP(BS78,PROTOKOL!$A:$E,5,FALSE))</f>
        <v xml:space="preserve"> </v>
      </c>
      <c r="BX78" s="176"/>
      <c r="BY78" s="177" t="str">
        <f t="shared" si="279"/>
        <v xml:space="preserve"> </v>
      </c>
      <c r="BZ78" s="217" t="str">
        <f>IF(CB78=0," ",VLOOKUP(CB78,PROTOKOL!$A:$F,6,FALSE))</f>
        <v xml:space="preserve"> </v>
      </c>
      <c r="CA78" s="43"/>
      <c r="CB78" s="43"/>
      <c r="CC78" s="43"/>
      <c r="CD78" s="91" t="str">
        <f>IF(CB78=0," ",(VLOOKUP(CB78,PROTOKOL!$A$1:$E$29,2,FALSE))*CC78)</f>
        <v xml:space="preserve"> </v>
      </c>
      <c r="CE78" s="175" t="str">
        <f t="shared" si="216"/>
        <v xml:space="preserve"> </v>
      </c>
      <c r="CF78" s="176" t="str">
        <f>IF(CB78=0," ",VLOOKUP(CB78,PROTOKOL!$A:$E,5,FALSE))</f>
        <v xml:space="preserve"> </v>
      </c>
      <c r="CG78" s="212" t="str">
        <f t="shared" si="207"/>
        <v xml:space="preserve"> </v>
      </c>
      <c r="CH78" s="176">
        <f t="shared" si="280"/>
        <v>0</v>
      </c>
      <c r="CI78" s="177" t="str">
        <f t="shared" si="281"/>
        <v xml:space="preserve"> </v>
      </c>
      <c r="CK78" s="173">
        <v>19</v>
      </c>
      <c r="CL78" s="229"/>
      <c r="CM78" s="174" t="str">
        <f>IF(CO78=0," ",VLOOKUP(CO78,PROTOKOL!$A:$F,6,FALSE))</f>
        <v xml:space="preserve"> </v>
      </c>
      <c r="CN78" s="43"/>
      <c r="CO78" s="43"/>
      <c r="CP78" s="43"/>
      <c r="CQ78" s="42" t="str">
        <f>IF(CO78=0," ",(VLOOKUP(CO78,PROTOKOL!$A$1:$E$29,2,FALSE))*CP78)</f>
        <v xml:space="preserve"> </v>
      </c>
      <c r="CR78" s="175" t="str">
        <f t="shared" si="217"/>
        <v xml:space="preserve"> </v>
      </c>
      <c r="CS78" s="212" t="str">
        <f>IF(CO78=0," ",VLOOKUP(CO78,PROTOKOL!$A:$E,5,FALSE))</f>
        <v xml:space="preserve"> </v>
      </c>
      <c r="CT78" s="176"/>
      <c r="CU78" s="177" t="str">
        <f t="shared" si="282"/>
        <v xml:space="preserve"> </v>
      </c>
      <c r="CV78" s="217" t="str">
        <f>IF(CX78=0," ",VLOOKUP(CX78,PROTOKOL!$A:$F,6,FALSE))</f>
        <v xml:space="preserve"> </v>
      </c>
      <c r="CW78" s="43"/>
      <c r="CX78" s="43"/>
      <c r="CY78" s="43"/>
      <c r="CZ78" s="91" t="str">
        <f>IF(CX78=0," ",(VLOOKUP(CX78,PROTOKOL!$A$1:$E$29,2,FALSE))*CY78)</f>
        <v xml:space="preserve"> </v>
      </c>
      <c r="DA78" s="175" t="str">
        <f t="shared" si="218"/>
        <v xml:space="preserve"> </v>
      </c>
      <c r="DB78" s="176" t="str">
        <f>IF(CX78=0," ",VLOOKUP(CX78,PROTOKOL!$A:$E,5,FALSE))</f>
        <v xml:space="preserve"> </v>
      </c>
      <c r="DC78" s="212" t="str">
        <f t="shared" si="182"/>
        <v xml:space="preserve"> </v>
      </c>
      <c r="DD78" s="176">
        <f t="shared" si="283"/>
        <v>0</v>
      </c>
      <c r="DE78" s="177" t="str">
        <f t="shared" si="284"/>
        <v xml:space="preserve"> </v>
      </c>
      <c r="DG78" s="173">
        <v>19</v>
      </c>
      <c r="DH78" s="229"/>
      <c r="DI78" s="174" t="str">
        <f>IF(DK78=0," ",VLOOKUP(DK78,PROTOKOL!$A:$F,6,FALSE))</f>
        <v xml:space="preserve"> </v>
      </c>
      <c r="DJ78" s="43"/>
      <c r="DK78" s="43"/>
      <c r="DL78" s="43"/>
      <c r="DM78" s="42" t="str">
        <f>IF(DK78=0," ",(VLOOKUP(DK78,PROTOKOL!$A$1:$E$29,2,FALSE))*DL78)</f>
        <v xml:space="preserve"> </v>
      </c>
      <c r="DN78" s="175" t="str">
        <f t="shared" si="219"/>
        <v xml:space="preserve"> </v>
      </c>
      <c r="DO78" s="212" t="str">
        <f>IF(DK78=0," ",VLOOKUP(DK78,PROTOKOL!$A:$E,5,FALSE))</f>
        <v xml:space="preserve"> </v>
      </c>
      <c r="DP78" s="176"/>
      <c r="DQ78" s="177" t="str">
        <f t="shared" si="285"/>
        <v xml:space="preserve"> </v>
      </c>
      <c r="DR78" s="217" t="str">
        <f>IF(DT78=0," ",VLOOKUP(DT78,PROTOKOL!$A:$F,6,FALSE))</f>
        <v xml:space="preserve"> </v>
      </c>
      <c r="DS78" s="43"/>
      <c r="DT78" s="43"/>
      <c r="DU78" s="43"/>
      <c r="DV78" s="91" t="str">
        <f>IF(DT78=0," ",(VLOOKUP(DT78,PROTOKOL!$A$1:$E$29,2,FALSE))*DU78)</f>
        <v xml:space="preserve"> </v>
      </c>
      <c r="DW78" s="175" t="str">
        <f t="shared" si="220"/>
        <v xml:space="preserve"> </v>
      </c>
      <c r="DX78" s="176" t="str">
        <f>IF(DT78=0," ",VLOOKUP(DT78,PROTOKOL!$A:$E,5,FALSE))</f>
        <v xml:space="preserve"> </v>
      </c>
      <c r="DY78" s="212" t="str">
        <f t="shared" si="183"/>
        <v xml:space="preserve"> </v>
      </c>
      <c r="DZ78" s="176">
        <f t="shared" si="286"/>
        <v>0</v>
      </c>
      <c r="EA78" s="177" t="str">
        <f t="shared" si="287"/>
        <v xml:space="preserve"> </v>
      </c>
      <c r="EC78" s="173">
        <v>19</v>
      </c>
      <c r="ED78" s="229"/>
      <c r="EE78" s="174" t="str">
        <f>IF(EG78=0," ",VLOOKUP(EG78,PROTOKOL!$A:$F,6,FALSE))</f>
        <v xml:space="preserve"> </v>
      </c>
      <c r="EF78" s="43"/>
      <c r="EG78" s="43"/>
      <c r="EH78" s="43"/>
      <c r="EI78" s="42" t="str">
        <f>IF(EG78=0," ",(VLOOKUP(EG78,PROTOKOL!$A$1:$E$29,2,FALSE))*EH78)</f>
        <v xml:space="preserve"> </v>
      </c>
      <c r="EJ78" s="175" t="str">
        <f t="shared" si="221"/>
        <v xml:space="preserve"> </v>
      </c>
      <c r="EK78" s="212" t="str">
        <f>IF(EG78=0," ",VLOOKUP(EG78,PROTOKOL!$A:$E,5,FALSE))</f>
        <v xml:space="preserve"> </v>
      </c>
      <c r="EL78" s="176"/>
      <c r="EM78" s="177" t="str">
        <f t="shared" si="288"/>
        <v xml:space="preserve"> </v>
      </c>
      <c r="EN78" s="217" t="str">
        <f>IF(EP78=0," ",VLOOKUP(EP78,PROTOKOL!$A:$F,6,FALSE))</f>
        <v xml:space="preserve"> </v>
      </c>
      <c r="EO78" s="43"/>
      <c r="EP78" s="43"/>
      <c r="EQ78" s="43"/>
      <c r="ER78" s="91" t="str">
        <f>IF(EP78=0," ",(VLOOKUP(EP78,PROTOKOL!$A$1:$E$29,2,FALSE))*EQ78)</f>
        <v xml:space="preserve"> </v>
      </c>
      <c r="ES78" s="175" t="str">
        <f t="shared" si="222"/>
        <v xml:space="preserve"> </v>
      </c>
      <c r="ET78" s="176" t="str">
        <f>IF(EP78=0," ",VLOOKUP(EP78,PROTOKOL!$A:$E,5,FALSE))</f>
        <v xml:space="preserve"> </v>
      </c>
      <c r="EU78" s="212" t="str">
        <f t="shared" si="184"/>
        <v xml:space="preserve"> </v>
      </c>
      <c r="EV78" s="176">
        <f t="shared" si="289"/>
        <v>0</v>
      </c>
      <c r="EW78" s="177" t="str">
        <f t="shared" si="290"/>
        <v xml:space="preserve"> </v>
      </c>
      <c r="EY78" s="173">
        <v>19</v>
      </c>
      <c r="EZ78" s="229"/>
      <c r="FA78" s="174" t="str">
        <f>IF(FC78=0," ",VLOOKUP(FC78,PROTOKOL!$A:$F,6,FALSE))</f>
        <v xml:space="preserve"> </v>
      </c>
      <c r="FB78" s="43"/>
      <c r="FC78" s="43"/>
      <c r="FD78" s="43"/>
      <c r="FE78" s="42" t="str">
        <f>IF(FC78=0," ",(VLOOKUP(FC78,PROTOKOL!$A$1:$E$29,2,FALSE))*FD78)</f>
        <v xml:space="preserve"> </v>
      </c>
      <c r="FF78" s="175" t="str">
        <f t="shared" si="223"/>
        <v xml:space="preserve"> </v>
      </c>
      <c r="FG78" s="212" t="str">
        <f>IF(FC78=0," ",VLOOKUP(FC78,PROTOKOL!$A:$E,5,FALSE))</f>
        <v xml:space="preserve"> </v>
      </c>
      <c r="FH78" s="176"/>
      <c r="FI78" s="177" t="str">
        <f t="shared" si="291"/>
        <v xml:space="preserve"> </v>
      </c>
      <c r="FJ78" s="217" t="str">
        <f>IF(FL78=0," ",VLOOKUP(FL78,PROTOKOL!$A:$F,6,FALSE))</f>
        <v xml:space="preserve"> </v>
      </c>
      <c r="FK78" s="43"/>
      <c r="FL78" s="43"/>
      <c r="FM78" s="43"/>
      <c r="FN78" s="91" t="str">
        <f>IF(FL78=0," ",(VLOOKUP(FL78,PROTOKOL!$A$1:$E$29,2,FALSE))*FM78)</f>
        <v xml:space="preserve"> </v>
      </c>
      <c r="FO78" s="175" t="str">
        <f t="shared" si="224"/>
        <v xml:space="preserve"> </v>
      </c>
      <c r="FP78" s="176" t="str">
        <f>IF(FL78=0," ",VLOOKUP(FL78,PROTOKOL!$A:$E,5,FALSE))</f>
        <v xml:space="preserve"> </v>
      </c>
      <c r="FQ78" s="212" t="str">
        <f t="shared" si="185"/>
        <v xml:space="preserve"> </v>
      </c>
      <c r="FR78" s="176">
        <f t="shared" si="292"/>
        <v>0</v>
      </c>
      <c r="FS78" s="177" t="str">
        <f t="shared" si="293"/>
        <v xml:space="preserve"> </v>
      </c>
      <c r="FU78" s="173">
        <v>19</v>
      </c>
      <c r="FV78" s="229"/>
      <c r="FW78" s="174" t="str">
        <f>IF(FY78=0," ",VLOOKUP(FY78,PROTOKOL!$A:$F,6,FALSE))</f>
        <v xml:space="preserve"> </v>
      </c>
      <c r="FX78" s="43"/>
      <c r="FY78" s="43"/>
      <c r="FZ78" s="43"/>
      <c r="GA78" s="42" t="str">
        <f>IF(FY78=0," ",(VLOOKUP(FY78,PROTOKOL!$A$1:$E$29,2,FALSE))*FZ78)</f>
        <v xml:space="preserve"> </v>
      </c>
      <c r="GB78" s="175" t="str">
        <f t="shared" si="225"/>
        <v xml:space="preserve"> </v>
      </c>
      <c r="GC78" s="212" t="str">
        <f>IF(FY78=0," ",VLOOKUP(FY78,PROTOKOL!$A:$E,5,FALSE))</f>
        <v xml:space="preserve"> </v>
      </c>
      <c r="GD78" s="176"/>
      <c r="GE78" s="177" t="str">
        <f t="shared" si="294"/>
        <v xml:space="preserve"> </v>
      </c>
      <c r="GF78" s="217" t="str">
        <f>IF(GH78=0," ",VLOOKUP(GH78,PROTOKOL!$A:$F,6,FALSE))</f>
        <v xml:space="preserve"> </v>
      </c>
      <c r="GG78" s="43"/>
      <c r="GH78" s="43"/>
      <c r="GI78" s="43"/>
      <c r="GJ78" s="91" t="str">
        <f>IF(GH78=0," ",(VLOOKUP(GH78,PROTOKOL!$A$1:$E$29,2,FALSE))*GI78)</f>
        <v xml:space="preserve"> </v>
      </c>
      <c r="GK78" s="175" t="str">
        <f t="shared" si="226"/>
        <v xml:space="preserve"> </v>
      </c>
      <c r="GL78" s="176" t="str">
        <f>IF(GH78=0," ",VLOOKUP(GH78,PROTOKOL!$A:$E,5,FALSE))</f>
        <v xml:space="preserve"> </v>
      </c>
      <c r="GM78" s="212" t="str">
        <f t="shared" si="186"/>
        <v xml:space="preserve"> </v>
      </c>
      <c r="GN78" s="176">
        <f t="shared" si="295"/>
        <v>0</v>
      </c>
      <c r="GO78" s="177" t="str">
        <f t="shared" si="296"/>
        <v xml:space="preserve"> </v>
      </c>
      <c r="GQ78" s="173">
        <v>19</v>
      </c>
      <c r="GR78" s="229"/>
      <c r="GS78" s="174" t="str">
        <f>IF(GU78=0," ",VLOOKUP(GU78,PROTOKOL!$A:$F,6,FALSE))</f>
        <v xml:space="preserve"> </v>
      </c>
      <c r="GT78" s="43"/>
      <c r="GU78" s="43"/>
      <c r="GV78" s="43"/>
      <c r="GW78" s="42" t="str">
        <f>IF(GU78=0," ",(VLOOKUP(GU78,PROTOKOL!$A$1:$E$29,2,FALSE))*GV78)</f>
        <v xml:space="preserve"> </v>
      </c>
      <c r="GX78" s="175" t="str">
        <f t="shared" si="227"/>
        <v xml:space="preserve"> </v>
      </c>
      <c r="GY78" s="212" t="str">
        <f>IF(GU78=0," ",VLOOKUP(GU78,PROTOKOL!$A:$E,5,FALSE))</f>
        <v xml:space="preserve"> </v>
      </c>
      <c r="GZ78" s="176"/>
      <c r="HA78" s="177" t="str">
        <f t="shared" si="297"/>
        <v xml:space="preserve"> </v>
      </c>
      <c r="HB78" s="217" t="str">
        <f>IF(HD78=0," ",VLOOKUP(HD78,PROTOKOL!$A:$F,6,FALSE))</f>
        <v xml:space="preserve"> </v>
      </c>
      <c r="HC78" s="43"/>
      <c r="HD78" s="43"/>
      <c r="HE78" s="43"/>
      <c r="HF78" s="91" t="str">
        <f>IF(HD78=0," ",(VLOOKUP(HD78,PROTOKOL!$A$1:$E$29,2,FALSE))*HE78)</f>
        <v xml:space="preserve"> </v>
      </c>
      <c r="HG78" s="175" t="str">
        <f t="shared" si="228"/>
        <v xml:space="preserve"> </v>
      </c>
      <c r="HH78" s="176" t="str">
        <f>IF(HD78=0," ",VLOOKUP(HD78,PROTOKOL!$A:$E,5,FALSE))</f>
        <v xml:space="preserve"> </v>
      </c>
      <c r="HI78" s="212" t="str">
        <f t="shared" si="187"/>
        <v xml:space="preserve"> </v>
      </c>
      <c r="HJ78" s="176">
        <f t="shared" si="298"/>
        <v>0</v>
      </c>
      <c r="HK78" s="177" t="str">
        <f t="shared" si="299"/>
        <v xml:space="preserve"> </v>
      </c>
      <c r="HM78" s="173">
        <v>19</v>
      </c>
      <c r="HN78" s="229"/>
      <c r="HO78" s="174" t="str">
        <f>IF(HQ78=0," ",VLOOKUP(HQ78,PROTOKOL!$A:$F,6,FALSE))</f>
        <v xml:space="preserve"> </v>
      </c>
      <c r="HP78" s="43"/>
      <c r="HQ78" s="43"/>
      <c r="HR78" s="43"/>
      <c r="HS78" s="42" t="str">
        <f>IF(HQ78=0," ",(VLOOKUP(HQ78,PROTOKOL!$A$1:$E$29,2,FALSE))*HR78)</f>
        <v xml:space="preserve"> </v>
      </c>
      <c r="HT78" s="175" t="str">
        <f t="shared" si="229"/>
        <v xml:space="preserve"> </v>
      </c>
      <c r="HU78" s="212" t="str">
        <f>IF(HQ78=0," ",VLOOKUP(HQ78,PROTOKOL!$A:$E,5,FALSE))</f>
        <v xml:space="preserve"> </v>
      </c>
      <c r="HV78" s="176"/>
      <c r="HW78" s="177" t="str">
        <f t="shared" si="300"/>
        <v xml:space="preserve"> </v>
      </c>
      <c r="HX78" s="217" t="str">
        <f>IF(HZ78=0," ",VLOOKUP(HZ78,PROTOKOL!$A:$F,6,FALSE))</f>
        <v xml:space="preserve"> </v>
      </c>
      <c r="HY78" s="43"/>
      <c r="HZ78" s="43"/>
      <c r="IA78" s="43"/>
      <c r="IB78" s="91" t="str">
        <f>IF(HZ78=0," ",(VLOOKUP(HZ78,PROTOKOL!$A$1:$E$29,2,FALSE))*IA78)</f>
        <v xml:space="preserve"> </v>
      </c>
      <c r="IC78" s="175" t="str">
        <f t="shared" si="230"/>
        <v xml:space="preserve"> </v>
      </c>
      <c r="ID78" s="176" t="str">
        <f>IF(HZ78=0," ",VLOOKUP(HZ78,PROTOKOL!$A:$E,5,FALSE))</f>
        <v xml:space="preserve"> </v>
      </c>
      <c r="IE78" s="212" t="str">
        <f t="shared" si="208"/>
        <v xml:space="preserve"> </v>
      </c>
      <c r="IF78" s="176">
        <f t="shared" si="301"/>
        <v>0</v>
      </c>
      <c r="IG78" s="177" t="str">
        <f t="shared" si="302"/>
        <v xml:space="preserve"> </v>
      </c>
      <c r="II78" s="173">
        <v>19</v>
      </c>
      <c r="IJ78" s="229"/>
      <c r="IK78" s="174" t="str">
        <f>IF(IM78=0," ",VLOOKUP(IM78,PROTOKOL!$A:$F,6,FALSE))</f>
        <v xml:space="preserve"> </v>
      </c>
      <c r="IL78" s="43"/>
      <c r="IM78" s="43"/>
      <c r="IN78" s="43"/>
      <c r="IO78" s="42" t="str">
        <f>IF(IM78=0," ",(VLOOKUP(IM78,PROTOKOL!$A$1:$E$29,2,FALSE))*IN78)</f>
        <v xml:space="preserve"> </v>
      </c>
      <c r="IP78" s="175" t="str">
        <f t="shared" si="231"/>
        <v xml:space="preserve"> </v>
      </c>
      <c r="IQ78" s="212" t="str">
        <f>IF(IM78=0," ",VLOOKUP(IM78,PROTOKOL!$A:$E,5,FALSE))</f>
        <v xml:space="preserve"> </v>
      </c>
      <c r="IR78" s="176"/>
      <c r="IS78" s="177" t="str">
        <f t="shared" si="303"/>
        <v xml:space="preserve"> </v>
      </c>
      <c r="IT78" s="217" t="str">
        <f>IF(IV78=0," ",VLOOKUP(IV78,PROTOKOL!$A:$F,6,FALSE))</f>
        <v xml:space="preserve"> </v>
      </c>
      <c r="IU78" s="43"/>
      <c r="IV78" s="43"/>
      <c r="IW78" s="43"/>
      <c r="IX78" s="91" t="str">
        <f>IF(IV78=0," ",(VLOOKUP(IV78,PROTOKOL!$A$1:$E$29,2,FALSE))*IW78)</f>
        <v xml:space="preserve"> </v>
      </c>
      <c r="IY78" s="175" t="str">
        <f t="shared" si="232"/>
        <v xml:space="preserve"> </v>
      </c>
      <c r="IZ78" s="176" t="str">
        <f>IF(IV78=0," ",VLOOKUP(IV78,PROTOKOL!$A:$E,5,FALSE))</f>
        <v xml:space="preserve"> </v>
      </c>
      <c r="JA78" s="212" t="str">
        <f t="shared" si="188"/>
        <v xml:space="preserve"> </v>
      </c>
      <c r="JB78" s="176">
        <f t="shared" si="304"/>
        <v>0</v>
      </c>
      <c r="JC78" s="177" t="str">
        <f t="shared" si="305"/>
        <v xml:space="preserve"> </v>
      </c>
      <c r="JE78" s="173">
        <v>19</v>
      </c>
      <c r="JF78" s="229"/>
      <c r="JG78" s="174" t="str">
        <f>IF(JI78=0," ",VLOOKUP(JI78,PROTOKOL!$A:$F,6,FALSE))</f>
        <v xml:space="preserve"> </v>
      </c>
      <c r="JH78" s="43"/>
      <c r="JI78" s="43"/>
      <c r="JJ78" s="43"/>
      <c r="JK78" s="42" t="str">
        <f>IF(JI78=0," ",(VLOOKUP(JI78,PROTOKOL!$A$1:$E$29,2,FALSE))*JJ78)</f>
        <v xml:space="preserve"> </v>
      </c>
      <c r="JL78" s="175" t="str">
        <f t="shared" si="233"/>
        <v xml:space="preserve"> </v>
      </c>
      <c r="JM78" s="212" t="str">
        <f>IF(JI78=0," ",VLOOKUP(JI78,PROTOKOL!$A:$E,5,FALSE))</f>
        <v xml:space="preserve"> </v>
      </c>
      <c r="JN78" s="176"/>
      <c r="JO78" s="177" t="str">
        <f t="shared" si="306"/>
        <v xml:space="preserve"> </v>
      </c>
      <c r="JP78" s="217" t="str">
        <f>IF(JR78=0," ",VLOOKUP(JR78,PROTOKOL!$A:$F,6,FALSE))</f>
        <v xml:space="preserve"> </v>
      </c>
      <c r="JQ78" s="43"/>
      <c r="JR78" s="43"/>
      <c r="JS78" s="43"/>
      <c r="JT78" s="91" t="str">
        <f>IF(JR78=0," ",(VLOOKUP(JR78,PROTOKOL!$A$1:$E$29,2,FALSE))*JS78)</f>
        <v xml:space="preserve"> </v>
      </c>
      <c r="JU78" s="175" t="str">
        <f t="shared" si="234"/>
        <v xml:space="preserve"> </v>
      </c>
      <c r="JV78" s="176" t="str">
        <f>IF(JR78=0," ",VLOOKUP(JR78,PROTOKOL!$A:$E,5,FALSE))</f>
        <v xml:space="preserve"> </v>
      </c>
      <c r="JW78" s="212" t="str">
        <f t="shared" si="189"/>
        <v xml:space="preserve"> </v>
      </c>
      <c r="JX78" s="176">
        <f t="shared" si="307"/>
        <v>0</v>
      </c>
      <c r="JY78" s="177" t="str">
        <f t="shared" si="308"/>
        <v xml:space="preserve"> </v>
      </c>
      <c r="KA78" s="173">
        <v>19</v>
      </c>
      <c r="KB78" s="229"/>
      <c r="KC78" s="174" t="str">
        <f>IF(KE78=0," ",VLOOKUP(KE78,PROTOKOL!$A:$F,6,FALSE))</f>
        <v xml:space="preserve"> </v>
      </c>
      <c r="KD78" s="43"/>
      <c r="KE78" s="43"/>
      <c r="KF78" s="43"/>
      <c r="KG78" s="42" t="str">
        <f>IF(KE78=0," ",(VLOOKUP(KE78,PROTOKOL!$A$1:$E$29,2,FALSE))*KF78)</f>
        <v xml:space="preserve"> </v>
      </c>
      <c r="KH78" s="175" t="str">
        <f t="shared" si="235"/>
        <v xml:space="preserve"> </v>
      </c>
      <c r="KI78" s="212" t="str">
        <f>IF(KE78=0," ",VLOOKUP(KE78,PROTOKOL!$A:$E,5,FALSE))</f>
        <v xml:space="preserve"> </v>
      </c>
      <c r="KJ78" s="176"/>
      <c r="KK78" s="177" t="str">
        <f t="shared" si="309"/>
        <v xml:space="preserve"> </v>
      </c>
      <c r="KL78" s="217" t="str">
        <f>IF(KN78=0," ",VLOOKUP(KN78,PROTOKOL!$A:$F,6,FALSE))</f>
        <v xml:space="preserve"> </v>
      </c>
      <c r="KM78" s="43"/>
      <c r="KN78" s="43"/>
      <c r="KO78" s="43"/>
      <c r="KP78" s="91" t="str">
        <f>IF(KN78=0," ",(VLOOKUP(KN78,PROTOKOL!$A$1:$E$29,2,FALSE))*KO78)</f>
        <v xml:space="preserve"> </v>
      </c>
      <c r="KQ78" s="175" t="str">
        <f t="shared" si="236"/>
        <v xml:space="preserve"> </v>
      </c>
      <c r="KR78" s="176" t="str">
        <f>IF(KN78=0," ",VLOOKUP(KN78,PROTOKOL!$A:$E,5,FALSE))</f>
        <v xml:space="preserve"> </v>
      </c>
      <c r="KS78" s="212" t="str">
        <f t="shared" si="190"/>
        <v xml:space="preserve"> </v>
      </c>
      <c r="KT78" s="176">
        <f t="shared" si="310"/>
        <v>0</v>
      </c>
      <c r="KU78" s="177" t="str">
        <f t="shared" si="311"/>
        <v xml:space="preserve"> </v>
      </c>
      <c r="KW78" s="173">
        <v>19</v>
      </c>
      <c r="KX78" s="229"/>
      <c r="KY78" s="174" t="str">
        <f>IF(LA78=0," ",VLOOKUP(LA78,PROTOKOL!$A:$F,6,FALSE))</f>
        <v xml:space="preserve"> </v>
      </c>
      <c r="KZ78" s="43"/>
      <c r="LA78" s="43"/>
      <c r="LB78" s="43"/>
      <c r="LC78" s="42" t="str">
        <f>IF(LA78=0," ",(VLOOKUP(LA78,PROTOKOL!$A$1:$E$29,2,FALSE))*LB78)</f>
        <v xml:space="preserve"> </v>
      </c>
      <c r="LD78" s="175" t="str">
        <f t="shared" si="237"/>
        <v xml:space="preserve"> </v>
      </c>
      <c r="LE78" s="212" t="str">
        <f>IF(LA78=0," ",VLOOKUP(LA78,PROTOKOL!$A:$E,5,FALSE))</f>
        <v xml:space="preserve"> </v>
      </c>
      <c r="LF78" s="176"/>
      <c r="LG78" s="177" t="str">
        <f t="shared" si="312"/>
        <v xml:space="preserve"> </v>
      </c>
      <c r="LH78" s="217" t="str">
        <f>IF(LJ78=0," ",VLOOKUP(LJ78,PROTOKOL!$A:$F,6,FALSE))</f>
        <v xml:space="preserve"> </v>
      </c>
      <c r="LI78" s="43"/>
      <c r="LJ78" s="43"/>
      <c r="LK78" s="43"/>
      <c r="LL78" s="91" t="str">
        <f>IF(LJ78=0," ",(VLOOKUP(LJ78,PROTOKOL!$A$1:$E$29,2,FALSE))*LK78)</f>
        <v xml:space="preserve"> </v>
      </c>
      <c r="LM78" s="175" t="str">
        <f t="shared" si="238"/>
        <v xml:space="preserve"> </v>
      </c>
      <c r="LN78" s="176" t="str">
        <f>IF(LJ78=0," ",VLOOKUP(LJ78,PROTOKOL!$A:$E,5,FALSE))</f>
        <v xml:space="preserve"> </v>
      </c>
      <c r="LO78" s="212" t="str">
        <f t="shared" si="191"/>
        <v xml:space="preserve"> </v>
      </c>
      <c r="LP78" s="176">
        <f t="shared" si="313"/>
        <v>0</v>
      </c>
      <c r="LQ78" s="177" t="str">
        <f t="shared" si="314"/>
        <v xml:space="preserve"> </v>
      </c>
      <c r="LS78" s="173">
        <v>19</v>
      </c>
      <c r="LT78" s="229"/>
      <c r="LU78" s="174" t="str">
        <f>IF(LW78=0," ",VLOOKUP(LW78,PROTOKOL!$A:$F,6,FALSE))</f>
        <v xml:space="preserve"> </v>
      </c>
      <c r="LV78" s="43"/>
      <c r="LW78" s="43"/>
      <c r="LX78" s="43"/>
      <c r="LY78" s="42" t="str">
        <f>IF(LW78=0," ",(VLOOKUP(LW78,PROTOKOL!$A$1:$E$29,2,FALSE))*LX78)</f>
        <v xml:space="preserve"> </v>
      </c>
      <c r="LZ78" s="175" t="str">
        <f t="shared" si="239"/>
        <v xml:space="preserve"> </v>
      </c>
      <c r="MA78" s="212" t="str">
        <f>IF(LW78=0," ",VLOOKUP(LW78,PROTOKOL!$A:$E,5,FALSE))</f>
        <v xml:space="preserve"> </v>
      </c>
      <c r="MB78" s="176"/>
      <c r="MC78" s="177" t="str">
        <f t="shared" si="315"/>
        <v xml:space="preserve"> </v>
      </c>
      <c r="MD78" s="217" t="str">
        <f>IF(MF78=0," ",VLOOKUP(MF78,PROTOKOL!$A:$F,6,FALSE))</f>
        <v xml:space="preserve"> </v>
      </c>
      <c r="ME78" s="43"/>
      <c r="MF78" s="43"/>
      <c r="MG78" s="43"/>
      <c r="MH78" s="91" t="str">
        <f>IF(MF78=0," ",(VLOOKUP(MF78,PROTOKOL!$A$1:$E$29,2,FALSE))*MG78)</f>
        <v xml:space="preserve"> </v>
      </c>
      <c r="MI78" s="175" t="str">
        <f t="shared" si="240"/>
        <v xml:space="preserve"> </v>
      </c>
      <c r="MJ78" s="176" t="str">
        <f>IF(MF78=0," ",VLOOKUP(MF78,PROTOKOL!$A:$E,5,FALSE))</f>
        <v xml:space="preserve"> </v>
      </c>
      <c r="MK78" s="212" t="str">
        <f t="shared" si="192"/>
        <v xml:space="preserve"> </v>
      </c>
      <c r="ML78" s="176">
        <f t="shared" si="316"/>
        <v>0</v>
      </c>
      <c r="MM78" s="177" t="str">
        <f t="shared" si="317"/>
        <v xml:space="preserve"> </v>
      </c>
      <c r="MO78" s="173">
        <v>19</v>
      </c>
      <c r="MP78" s="229"/>
      <c r="MQ78" s="174" t="str">
        <f>IF(MS78=0," ",VLOOKUP(MS78,PROTOKOL!$A:$F,6,FALSE))</f>
        <v xml:space="preserve"> </v>
      </c>
      <c r="MR78" s="43"/>
      <c r="MS78" s="43"/>
      <c r="MT78" s="43"/>
      <c r="MU78" s="42" t="str">
        <f>IF(MS78=0," ",(VLOOKUP(MS78,PROTOKOL!$A$1:$E$29,2,FALSE))*MT78)</f>
        <v xml:space="preserve"> </v>
      </c>
      <c r="MV78" s="175" t="str">
        <f t="shared" si="241"/>
        <v xml:space="preserve"> </v>
      </c>
      <c r="MW78" s="212" t="str">
        <f>IF(MS78=0," ",VLOOKUP(MS78,PROTOKOL!$A:$E,5,FALSE))</f>
        <v xml:space="preserve"> </v>
      </c>
      <c r="MX78" s="176"/>
      <c r="MY78" s="177" t="str">
        <f t="shared" si="318"/>
        <v xml:space="preserve"> </v>
      </c>
      <c r="MZ78" s="217" t="str">
        <f>IF(NB78=0," ",VLOOKUP(NB78,PROTOKOL!$A:$F,6,FALSE))</f>
        <v xml:space="preserve"> </v>
      </c>
      <c r="NA78" s="43"/>
      <c r="NB78" s="43"/>
      <c r="NC78" s="43"/>
      <c r="ND78" s="91" t="str">
        <f>IF(NB78=0," ",(VLOOKUP(NB78,PROTOKOL!$A$1:$E$29,2,FALSE))*NC78)</f>
        <v xml:space="preserve"> </v>
      </c>
      <c r="NE78" s="175" t="str">
        <f t="shared" si="242"/>
        <v xml:space="preserve"> </v>
      </c>
      <c r="NF78" s="176" t="str">
        <f>IF(NB78=0," ",VLOOKUP(NB78,PROTOKOL!$A:$E,5,FALSE))</f>
        <v xml:space="preserve"> </v>
      </c>
      <c r="NG78" s="212" t="str">
        <f t="shared" si="193"/>
        <v xml:space="preserve"> </v>
      </c>
      <c r="NH78" s="176">
        <f t="shared" si="319"/>
        <v>0</v>
      </c>
      <c r="NI78" s="177" t="str">
        <f t="shared" si="320"/>
        <v xml:space="preserve"> </v>
      </c>
      <c r="NK78" s="173">
        <v>19</v>
      </c>
      <c r="NL78" s="229"/>
      <c r="NM78" s="174" t="str">
        <f>IF(NO78=0," ",VLOOKUP(NO78,PROTOKOL!$A:$F,6,FALSE))</f>
        <v xml:space="preserve"> </v>
      </c>
      <c r="NN78" s="43"/>
      <c r="NO78" s="43"/>
      <c r="NP78" s="43"/>
      <c r="NQ78" s="42" t="str">
        <f>IF(NO78=0," ",(VLOOKUP(NO78,PROTOKOL!$A$1:$E$29,2,FALSE))*NP78)</f>
        <v xml:space="preserve"> </v>
      </c>
      <c r="NR78" s="175" t="str">
        <f t="shared" si="243"/>
        <v xml:space="preserve"> </v>
      </c>
      <c r="NS78" s="212" t="str">
        <f>IF(NO78=0," ",VLOOKUP(NO78,PROTOKOL!$A:$E,5,FALSE))</f>
        <v xml:space="preserve"> </v>
      </c>
      <c r="NT78" s="176"/>
      <c r="NU78" s="177" t="str">
        <f t="shared" si="321"/>
        <v xml:space="preserve"> </v>
      </c>
      <c r="NV78" s="217" t="str">
        <f>IF(NX78=0," ",VLOOKUP(NX78,PROTOKOL!$A:$F,6,FALSE))</f>
        <v xml:space="preserve"> </v>
      </c>
      <c r="NW78" s="43"/>
      <c r="NX78" s="43"/>
      <c r="NY78" s="43"/>
      <c r="NZ78" s="91" t="str">
        <f>IF(NX78=0," ",(VLOOKUP(NX78,PROTOKOL!$A$1:$E$29,2,FALSE))*NY78)</f>
        <v xml:space="preserve"> </v>
      </c>
      <c r="OA78" s="175" t="str">
        <f t="shared" si="244"/>
        <v xml:space="preserve"> </v>
      </c>
      <c r="OB78" s="176" t="str">
        <f>IF(NX78=0," ",VLOOKUP(NX78,PROTOKOL!$A:$E,5,FALSE))</f>
        <v xml:space="preserve"> </v>
      </c>
      <c r="OC78" s="212" t="str">
        <f t="shared" si="194"/>
        <v xml:space="preserve"> </v>
      </c>
      <c r="OD78" s="176">
        <f t="shared" si="322"/>
        <v>0</v>
      </c>
      <c r="OE78" s="177" t="str">
        <f t="shared" si="323"/>
        <v xml:space="preserve"> </v>
      </c>
      <c r="OG78" s="173">
        <v>19</v>
      </c>
      <c r="OH78" s="229"/>
      <c r="OI78" s="174" t="str">
        <f>IF(OK78=0," ",VLOOKUP(OK78,PROTOKOL!$A:$F,6,FALSE))</f>
        <v xml:space="preserve"> </v>
      </c>
      <c r="OJ78" s="43"/>
      <c r="OK78" s="43"/>
      <c r="OL78" s="43"/>
      <c r="OM78" s="42" t="str">
        <f>IF(OK78=0," ",(VLOOKUP(OK78,PROTOKOL!$A$1:$E$29,2,FALSE))*OL78)</f>
        <v xml:space="preserve"> </v>
      </c>
      <c r="ON78" s="175" t="str">
        <f t="shared" si="245"/>
        <v xml:space="preserve"> </v>
      </c>
      <c r="OO78" s="212" t="str">
        <f>IF(OK78=0," ",VLOOKUP(OK78,PROTOKOL!$A:$E,5,FALSE))</f>
        <v xml:space="preserve"> </v>
      </c>
      <c r="OP78" s="176"/>
      <c r="OQ78" s="177" t="str">
        <f t="shared" si="324"/>
        <v xml:space="preserve"> </v>
      </c>
      <c r="OR78" s="217" t="str">
        <f>IF(OT78=0," ",VLOOKUP(OT78,PROTOKOL!$A:$F,6,FALSE))</f>
        <v xml:space="preserve"> </v>
      </c>
      <c r="OS78" s="43"/>
      <c r="OT78" s="43"/>
      <c r="OU78" s="43"/>
      <c r="OV78" s="91" t="str">
        <f>IF(OT78=0," ",(VLOOKUP(OT78,PROTOKOL!$A$1:$E$29,2,FALSE))*OU78)</f>
        <v xml:space="preserve"> </v>
      </c>
      <c r="OW78" s="175" t="str">
        <f t="shared" si="246"/>
        <v xml:space="preserve"> </v>
      </c>
      <c r="OX78" s="176" t="str">
        <f>IF(OT78=0," ",VLOOKUP(OT78,PROTOKOL!$A:$E,5,FALSE))</f>
        <v xml:space="preserve"> </v>
      </c>
      <c r="OY78" s="212" t="str">
        <f t="shared" si="195"/>
        <v xml:space="preserve"> </v>
      </c>
      <c r="OZ78" s="176">
        <f t="shared" si="325"/>
        <v>0</v>
      </c>
      <c r="PA78" s="177" t="str">
        <f t="shared" si="326"/>
        <v xml:space="preserve"> </v>
      </c>
      <c r="PC78" s="173">
        <v>19</v>
      </c>
      <c r="PD78" s="229"/>
      <c r="PE78" s="174" t="str">
        <f>IF(PG78=0," ",VLOOKUP(PG78,PROTOKOL!$A:$F,6,FALSE))</f>
        <v xml:space="preserve"> </v>
      </c>
      <c r="PF78" s="43"/>
      <c r="PG78" s="43"/>
      <c r="PH78" s="43"/>
      <c r="PI78" s="42" t="str">
        <f>IF(PG78=0," ",(VLOOKUP(PG78,PROTOKOL!$A$1:$E$29,2,FALSE))*PH78)</f>
        <v xml:space="preserve"> </v>
      </c>
      <c r="PJ78" s="175" t="str">
        <f t="shared" si="247"/>
        <v xml:space="preserve"> </v>
      </c>
      <c r="PK78" s="212" t="str">
        <f>IF(PG78=0," ",VLOOKUP(PG78,PROTOKOL!$A:$E,5,FALSE))</f>
        <v xml:space="preserve"> </v>
      </c>
      <c r="PL78" s="176"/>
      <c r="PM78" s="177" t="str">
        <f t="shared" si="327"/>
        <v xml:space="preserve"> </v>
      </c>
      <c r="PN78" s="217" t="str">
        <f>IF(PP78=0," ",VLOOKUP(PP78,PROTOKOL!$A:$F,6,FALSE))</f>
        <v xml:space="preserve"> </v>
      </c>
      <c r="PO78" s="43"/>
      <c r="PP78" s="43"/>
      <c r="PQ78" s="43"/>
      <c r="PR78" s="91" t="str">
        <f>IF(PP78=0," ",(VLOOKUP(PP78,PROTOKOL!$A$1:$E$29,2,FALSE))*PQ78)</f>
        <v xml:space="preserve"> </v>
      </c>
      <c r="PS78" s="175" t="str">
        <f t="shared" si="248"/>
        <v xml:space="preserve"> </v>
      </c>
      <c r="PT78" s="176" t="str">
        <f>IF(PP78=0," ",VLOOKUP(PP78,PROTOKOL!$A:$E,5,FALSE))</f>
        <v xml:space="preserve"> </v>
      </c>
      <c r="PU78" s="212" t="str">
        <f t="shared" si="196"/>
        <v xml:space="preserve"> </v>
      </c>
      <c r="PV78" s="176">
        <f t="shared" si="328"/>
        <v>0</v>
      </c>
      <c r="PW78" s="177" t="str">
        <f t="shared" si="329"/>
        <v xml:space="preserve"> </v>
      </c>
      <c r="PY78" s="173">
        <v>19</v>
      </c>
      <c r="PZ78" s="229"/>
      <c r="QA78" s="174" t="str">
        <f>IF(QC78=0," ",VLOOKUP(QC78,PROTOKOL!$A:$F,6,FALSE))</f>
        <v xml:space="preserve"> </v>
      </c>
      <c r="QB78" s="43"/>
      <c r="QC78" s="43"/>
      <c r="QD78" s="43"/>
      <c r="QE78" s="42" t="str">
        <f>IF(QC78=0," ",(VLOOKUP(QC78,PROTOKOL!$A$1:$E$29,2,FALSE))*QD78)</f>
        <v xml:space="preserve"> </v>
      </c>
      <c r="QF78" s="175" t="str">
        <f t="shared" si="249"/>
        <v xml:space="preserve"> </v>
      </c>
      <c r="QG78" s="212" t="str">
        <f>IF(QC78=0," ",VLOOKUP(QC78,PROTOKOL!$A:$E,5,FALSE))</f>
        <v xml:space="preserve"> </v>
      </c>
      <c r="QH78" s="176"/>
      <c r="QI78" s="177" t="str">
        <f t="shared" si="330"/>
        <v xml:space="preserve"> </v>
      </c>
      <c r="QJ78" s="217" t="str">
        <f>IF(QL78=0," ",VLOOKUP(QL78,PROTOKOL!$A:$F,6,FALSE))</f>
        <v xml:space="preserve"> </v>
      </c>
      <c r="QK78" s="43"/>
      <c r="QL78" s="43"/>
      <c r="QM78" s="43"/>
      <c r="QN78" s="91" t="str">
        <f>IF(QL78=0," ",(VLOOKUP(QL78,PROTOKOL!$A$1:$E$29,2,FALSE))*QM78)</f>
        <v xml:space="preserve"> </v>
      </c>
      <c r="QO78" s="175" t="str">
        <f t="shared" si="250"/>
        <v xml:space="preserve"> </v>
      </c>
      <c r="QP78" s="176" t="str">
        <f>IF(QL78=0," ",VLOOKUP(QL78,PROTOKOL!$A:$E,5,FALSE))</f>
        <v xml:space="preserve"> </v>
      </c>
      <c r="QQ78" s="212" t="str">
        <f t="shared" si="197"/>
        <v xml:space="preserve"> </v>
      </c>
      <c r="QR78" s="176">
        <f t="shared" si="331"/>
        <v>0</v>
      </c>
      <c r="QS78" s="177" t="str">
        <f t="shared" si="332"/>
        <v xml:space="preserve"> </v>
      </c>
      <c r="QU78" s="173">
        <v>19</v>
      </c>
      <c r="QV78" s="229"/>
      <c r="QW78" s="174" t="str">
        <f>IF(QY78=0," ",VLOOKUP(QY78,PROTOKOL!$A:$F,6,FALSE))</f>
        <v xml:space="preserve"> </v>
      </c>
      <c r="QX78" s="43"/>
      <c r="QY78" s="43"/>
      <c r="QZ78" s="43"/>
      <c r="RA78" s="42" t="str">
        <f>IF(QY78=0," ",(VLOOKUP(QY78,PROTOKOL!$A$1:$E$29,2,FALSE))*QZ78)</f>
        <v xml:space="preserve"> </v>
      </c>
      <c r="RB78" s="175" t="str">
        <f t="shared" si="251"/>
        <v xml:space="preserve"> </v>
      </c>
      <c r="RC78" s="212" t="str">
        <f>IF(QY78=0," ",VLOOKUP(QY78,PROTOKOL!$A:$E,5,FALSE))</f>
        <v xml:space="preserve"> </v>
      </c>
      <c r="RD78" s="176"/>
      <c r="RE78" s="177" t="str">
        <f t="shared" si="333"/>
        <v xml:space="preserve"> </v>
      </c>
      <c r="RF78" s="217" t="str">
        <f>IF(RH78=0," ",VLOOKUP(RH78,PROTOKOL!$A:$F,6,FALSE))</f>
        <v xml:space="preserve"> </v>
      </c>
      <c r="RG78" s="43"/>
      <c r="RH78" s="43"/>
      <c r="RI78" s="43"/>
      <c r="RJ78" s="91" t="str">
        <f>IF(RH78=0," ",(VLOOKUP(RH78,PROTOKOL!$A$1:$E$29,2,FALSE))*RI78)</f>
        <v xml:space="preserve"> </v>
      </c>
      <c r="RK78" s="175" t="str">
        <f t="shared" si="252"/>
        <v xml:space="preserve"> </v>
      </c>
      <c r="RL78" s="176" t="str">
        <f>IF(RH78=0," ",VLOOKUP(RH78,PROTOKOL!$A:$E,5,FALSE))</f>
        <v xml:space="preserve"> </v>
      </c>
      <c r="RM78" s="212" t="str">
        <f t="shared" si="198"/>
        <v xml:space="preserve"> </v>
      </c>
      <c r="RN78" s="176">
        <f t="shared" si="334"/>
        <v>0</v>
      </c>
      <c r="RO78" s="177" t="str">
        <f t="shared" si="335"/>
        <v xml:space="preserve"> </v>
      </c>
      <c r="RQ78" s="173">
        <v>19</v>
      </c>
      <c r="RR78" s="229"/>
      <c r="RS78" s="174" t="str">
        <f>IF(RU78=0," ",VLOOKUP(RU78,PROTOKOL!$A:$F,6,FALSE))</f>
        <v xml:space="preserve"> </v>
      </c>
      <c r="RT78" s="43"/>
      <c r="RU78" s="43"/>
      <c r="RV78" s="43"/>
      <c r="RW78" s="42" t="str">
        <f>IF(RU78=0," ",(VLOOKUP(RU78,PROTOKOL!$A$1:$E$29,2,FALSE))*RV78)</f>
        <v xml:space="preserve"> </v>
      </c>
      <c r="RX78" s="175" t="str">
        <f t="shared" si="253"/>
        <v xml:space="preserve"> </v>
      </c>
      <c r="RY78" s="212" t="str">
        <f>IF(RU78=0," ",VLOOKUP(RU78,PROTOKOL!$A:$E,5,FALSE))</f>
        <v xml:space="preserve"> </v>
      </c>
      <c r="RZ78" s="176"/>
      <c r="SA78" s="177" t="str">
        <f t="shared" si="336"/>
        <v xml:space="preserve"> </v>
      </c>
      <c r="SB78" s="217" t="str">
        <f>IF(SD78=0," ",VLOOKUP(SD78,PROTOKOL!$A:$F,6,FALSE))</f>
        <v xml:space="preserve"> </v>
      </c>
      <c r="SC78" s="43"/>
      <c r="SD78" s="43"/>
      <c r="SE78" s="43"/>
      <c r="SF78" s="91" t="str">
        <f>IF(SD78=0," ",(VLOOKUP(SD78,PROTOKOL!$A$1:$E$29,2,FALSE))*SE78)</f>
        <v xml:space="preserve"> </v>
      </c>
      <c r="SG78" s="175" t="str">
        <f t="shared" si="254"/>
        <v xml:space="preserve"> </v>
      </c>
      <c r="SH78" s="176" t="str">
        <f>IF(SD78=0," ",VLOOKUP(SD78,PROTOKOL!$A:$E,5,FALSE))</f>
        <v xml:space="preserve"> </v>
      </c>
      <c r="SI78" s="212" t="str">
        <f t="shared" si="199"/>
        <v xml:space="preserve"> </v>
      </c>
      <c r="SJ78" s="176">
        <f t="shared" si="337"/>
        <v>0</v>
      </c>
      <c r="SK78" s="177" t="str">
        <f t="shared" si="338"/>
        <v xml:space="preserve"> </v>
      </c>
      <c r="SM78" s="173">
        <v>19</v>
      </c>
      <c r="SN78" s="229"/>
      <c r="SO78" s="174" t="str">
        <f>IF(SQ78=0," ",VLOOKUP(SQ78,PROTOKOL!$A:$F,6,FALSE))</f>
        <v xml:space="preserve"> </v>
      </c>
      <c r="SP78" s="43"/>
      <c r="SQ78" s="43"/>
      <c r="SR78" s="43"/>
      <c r="SS78" s="42" t="str">
        <f>IF(SQ78=0," ",(VLOOKUP(SQ78,PROTOKOL!$A$1:$E$29,2,FALSE))*SR78)</f>
        <v xml:space="preserve"> </v>
      </c>
      <c r="ST78" s="175" t="str">
        <f t="shared" si="255"/>
        <v xml:space="preserve"> </v>
      </c>
      <c r="SU78" s="212" t="str">
        <f>IF(SQ78=0," ",VLOOKUP(SQ78,PROTOKOL!$A:$E,5,FALSE))</f>
        <v xml:space="preserve"> </v>
      </c>
      <c r="SV78" s="176"/>
      <c r="SW78" s="177" t="str">
        <f t="shared" si="339"/>
        <v xml:space="preserve"> </v>
      </c>
      <c r="SX78" s="217" t="str">
        <f>IF(SZ78=0," ",VLOOKUP(SZ78,PROTOKOL!$A:$F,6,FALSE))</f>
        <v xml:space="preserve"> </v>
      </c>
      <c r="SY78" s="43"/>
      <c r="SZ78" s="43"/>
      <c r="TA78" s="43"/>
      <c r="TB78" s="91" t="str">
        <f>IF(SZ78=0," ",(VLOOKUP(SZ78,PROTOKOL!$A$1:$E$29,2,FALSE))*TA78)</f>
        <v xml:space="preserve"> </v>
      </c>
      <c r="TC78" s="175" t="str">
        <f t="shared" si="256"/>
        <v xml:space="preserve"> </v>
      </c>
      <c r="TD78" s="176" t="str">
        <f>IF(SZ78=0," ",VLOOKUP(SZ78,PROTOKOL!$A:$E,5,FALSE))</f>
        <v xml:space="preserve"> </v>
      </c>
      <c r="TE78" s="212" t="str">
        <f t="shared" si="200"/>
        <v xml:space="preserve"> </v>
      </c>
      <c r="TF78" s="176">
        <f t="shared" si="340"/>
        <v>0</v>
      </c>
      <c r="TG78" s="177" t="str">
        <f t="shared" si="341"/>
        <v xml:space="preserve"> </v>
      </c>
      <c r="TI78" s="173">
        <v>19</v>
      </c>
      <c r="TJ78" s="229"/>
      <c r="TK78" s="174" t="str">
        <f>IF(TM78=0," ",VLOOKUP(TM78,PROTOKOL!$A:$F,6,FALSE))</f>
        <v xml:space="preserve"> </v>
      </c>
      <c r="TL78" s="43"/>
      <c r="TM78" s="43"/>
      <c r="TN78" s="43"/>
      <c r="TO78" s="42" t="str">
        <f>IF(TM78=0," ",(VLOOKUP(TM78,PROTOKOL!$A$1:$E$29,2,FALSE))*TN78)</f>
        <v xml:space="preserve"> </v>
      </c>
      <c r="TP78" s="175" t="str">
        <f t="shared" si="257"/>
        <v xml:space="preserve"> </v>
      </c>
      <c r="TQ78" s="212" t="str">
        <f>IF(TM78=0," ",VLOOKUP(TM78,PROTOKOL!$A:$E,5,FALSE))</f>
        <v xml:space="preserve"> </v>
      </c>
      <c r="TR78" s="176"/>
      <c r="TS78" s="177" t="str">
        <f t="shared" si="342"/>
        <v xml:space="preserve"> </v>
      </c>
      <c r="TT78" s="217" t="str">
        <f>IF(TV78=0," ",VLOOKUP(TV78,PROTOKOL!$A:$F,6,FALSE))</f>
        <v xml:space="preserve"> </v>
      </c>
      <c r="TU78" s="43"/>
      <c r="TV78" s="43"/>
      <c r="TW78" s="43"/>
      <c r="TX78" s="91" t="str">
        <f>IF(TV78=0," ",(VLOOKUP(TV78,PROTOKOL!$A$1:$E$29,2,FALSE))*TW78)</f>
        <v xml:space="preserve"> </v>
      </c>
      <c r="TY78" s="175" t="str">
        <f t="shared" si="258"/>
        <v xml:space="preserve"> </v>
      </c>
      <c r="TZ78" s="176" t="str">
        <f>IF(TV78=0," ",VLOOKUP(TV78,PROTOKOL!$A:$E,5,FALSE))</f>
        <v xml:space="preserve"> </v>
      </c>
      <c r="UA78" s="212" t="str">
        <f t="shared" si="201"/>
        <v xml:space="preserve"> </v>
      </c>
      <c r="UB78" s="176">
        <f t="shared" si="343"/>
        <v>0</v>
      </c>
      <c r="UC78" s="177" t="str">
        <f t="shared" si="344"/>
        <v xml:space="preserve"> </v>
      </c>
      <c r="UE78" s="173">
        <v>19</v>
      </c>
      <c r="UF78" s="229"/>
      <c r="UG78" s="174" t="str">
        <f>IF(UI78=0," ",VLOOKUP(UI78,PROTOKOL!$A:$F,6,FALSE))</f>
        <v xml:space="preserve"> </v>
      </c>
      <c r="UH78" s="43"/>
      <c r="UI78" s="43"/>
      <c r="UJ78" s="43"/>
      <c r="UK78" s="42" t="str">
        <f>IF(UI78=0," ",(VLOOKUP(UI78,PROTOKOL!$A$1:$E$29,2,FALSE))*UJ78)</f>
        <v xml:space="preserve"> </v>
      </c>
      <c r="UL78" s="175" t="str">
        <f t="shared" si="259"/>
        <v xml:space="preserve"> </v>
      </c>
      <c r="UM78" s="212" t="str">
        <f>IF(UI78=0," ",VLOOKUP(UI78,PROTOKOL!$A:$E,5,FALSE))</f>
        <v xml:space="preserve"> </v>
      </c>
      <c r="UN78" s="176"/>
      <c r="UO78" s="177" t="str">
        <f t="shared" si="345"/>
        <v xml:space="preserve"> </v>
      </c>
      <c r="UP78" s="217" t="str">
        <f>IF(UR78=0," ",VLOOKUP(UR78,PROTOKOL!$A:$F,6,FALSE))</f>
        <v xml:space="preserve"> </v>
      </c>
      <c r="UQ78" s="43"/>
      <c r="UR78" s="43"/>
      <c r="US78" s="43"/>
      <c r="UT78" s="91" t="str">
        <f>IF(UR78=0," ",(VLOOKUP(UR78,PROTOKOL!$A$1:$E$29,2,FALSE))*US78)</f>
        <v xml:space="preserve"> </v>
      </c>
      <c r="UU78" s="175" t="str">
        <f t="shared" si="260"/>
        <v xml:space="preserve"> </v>
      </c>
      <c r="UV78" s="176" t="str">
        <f>IF(UR78=0," ",VLOOKUP(UR78,PROTOKOL!$A:$E,5,FALSE))</f>
        <v xml:space="preserve"> </v>
      </c>
      <c r="UW78" s="212" t="str">
        <f t="shared" si="202"/>
        <v xml:space="preserve"> </v>
      </c>
      <c r="UX78" s="176">
        <f t="shared" si="346"/>
        <v>0</v>
      </c>
      <c r="UY78" s="177" t="str">
        <f t="shared" si="347"/>
        <v xml:space="preserve"> </v>
      </c>
      <c r="VA78" s="173">
        <v>19</v>
      </c>
      <c r="VB78" s="229"/>
      <c r="VC78" s="174" t="str">
        <f>IF(VE78=0," ",VLOOKUP(VE78,PROTOKOL!$A:$F,6,FALSE))</f>
        <v xml:space="preserve"> </v>
      </c>
      <c r="VD78" s="43"/>
      <c r="VE78" s="43"/>
      <c r="VF78" s="43"/>
      <c r="VG78" s="42" t="str">
        <f>IF(VE78=0," ",(VLOOKUP(VE78,PROTOKOL!$A$1:$E$29,2,FALSE))*VF78)</f>
        <v xml:space="preserve"> </v>
      </c>
      <c r="VH78" s="175" t="str">
        <f t="shared" si="261"/>
        <v xml:space="preserve"> </v>
      </c>
      <c r="VI78" s="212" t="str">
        <f>IF(VE78=0," ",VLOOKUP(VE78,PROTOKOL!$A:$E,5,FALSE))</f>
        <v xml:space="preserve"> </v>
      </c>
      <c r="VJ78" s="176"/>
      <c r="VK78" s="177" t="str">
        <f t="shared" si="348"/>
        <v xml:space="preserve"> </v>
      </c>
      <c r="VL78" s="217" t="str">
        <f>IF(VN78=0," ",VLOOKUP(VN78,PROTOKOL!$A:$F,6,FALSE))</f>
        <v xml:space="preserve"> </v>
      </c>
      <c r="VM78" s="43"/>
      <c r="VN78" s="43"/>
      <c r="VO78" s="43"/>
      <c r="VP78" s="91" t="str">
        <f>IF(VN78=0," ",(VLOOKUP(VN78,PROTOKOL!$A$1:$E$29,2,FALSE))*VO78)</f>
        <v xml:space="preserve"> </v>
      </c>
      <c r="VQ78" s="175" t="str">
        <f t="shared" si="262"/>
        <v xml:space="preserve"> </v>
      </c>
      <c r="VR78" s="176" t="str">
        <f>IF(VN78=0," ",VLOOKUP(VN78,PROTOKOL!$A:$E,5,FALSE))</f>
        <v xml:space="preserve"> </v>
      </c>
      <c r="VS78" s="212" t="str">
        <f t="shared" si="203"/>
        <v xml:space="preserve"> </v>
      </c>
      <c r="VT78" s="176">
        <f t="shared" si="349"/>
        <v>0</v>
      </c>
      <c r="VU78" s="177" t="str">
        <f t="shared" si="350"/>
        <v xml:space="preserve"> </v>
      </c>
      <c r="VW78" s="173">
        <v>19</v>
      </c>
      <c r="VX78" s="229"/>
      <c r="VY78" s="174" t="str">
        <f>IF(WA78=0," ",VLOOKUP(WA78,PROTOKOL!$A:$F,6,FALSE))</f>
        <v xml:space="preserve"> </v>
      </c>
      <c r="VZ78" s="43"/>
      <c r="WA78" s="43"/>
      <c r="WB78" s="43"/>
      <c r="WC78" s="42" t="str">
        <f>IF(WA78=0," ",(VLOOKUP(WA78,PROTOKOL!$A$1:$E$29,2,FALSE))*WB78)</f>
        <v xml:space="preserve"> </v>
      </c>
      <c r="WD78" s="175" t="str">
        <f t="shared" si="263"/>
        <v xml:space="preserve"> </v>
      </c>
      <c r="WE78" s="212" t="str">
        <f>IF(WA78=0," ",VLOOKUP(WA78,PROTOKOL!$A:$E,5,FALSE))</f>
        <v xml:space="preserve"> </v>
      </c>
      <c r="WF78" s="176"/>
      <c r="WG78" s="177" t="str">
        <f t="shared" si="351"/>
        <v xml:space="preserve"> </v>
      </c>
      <c r="WH78" s="217" t="str">
        <f>IF(WJ78=0," ",VLOOKUP(WJ78,PROTOKOL!$A:$F,6,FALSE))</f>
        <v xml:space="preserve"> </v>
      </c>
      <c r="WI78" s="43"/>
      <c r="WJ78" s="43"/>
      <c r="WK78" s="43"/>
      <c r="WL78" s="91" t="str">
        <f>IF(WJ78=0," ",(VLOOKUP(WJ78,PROTOKOL!$A$1:$E$29,2,FALSE))*WK78)</f>
        <v xml:space="preserve"> </v>
      </c>
      <c r="WM78" s="175" t="str">
        <f t="shared" si="264"/>
        <v xml:space="preserve"> </v>
      </c>
      <c r="WN78" s="176" t="str">
        <f>IF(WJ78=0," ",VLOOKUP(WJ78,PROTOKOL!$A:$E,5,FALSE))</f>
        <v xml:space="preserve"> </v>
      </c>
      <c r="WO78" s="212" t="str">
        <f t="shared" si="204"/>
        <v xml:space="preserve"> </v>
      </c>
      <c r="WP78" s="176">
        <f t="shared" si="352"/>
        <v>0</v>
      </c>
      <c r="WQ78" s="177" t="str">
        <f t="shared" si="353"/>
        <v xml:space="preserve"> </v>
      </c>
      <c r="WS78" s="173">
        <v>19</v>
      </c>
      <c r="WT78" s="229"/>
      <c r="WU78" s="174" t="str">
        <f>IF(WW78=0," ",VLOOKUP(WW78,PROTOKOL!$A:$F,6,FALSE))</f>
        <v xml:space="preserve"> </v>
      </c>
      <c r="WV78" s="43"/>
      <c r="WW78" s="43"/>
      <c r="WX78" s="43"/>
      <c r="WY78" s="42" t="str">
        <f>IF(WW78=0," ",(VLOOKUP(WW78,PROTOKOL!$A$1:$E$29,2,FALSE))*WX78)</f>
        <v xml:space="preserve"> </v>
      </c>
      <c r="WZ78" s="175" t="str">
        <f t="shared" si="265"/>
        <v xml:space="preserve"> </v>
      </c>
      <c r="XA78" s="212" t="str">
        <f>IF(WW78=0," ",VLOOKUP(WW78,PROTOKOL!$A:$E,5,FALSE))</f>
        <v xml:space="preserve"> </v>
      </c>
      <c r="XB78" s="176"/>
      <c r="XC78" s="177" t="str">
        <f t="shared" si="354"/>
        <v xml:space="preserve"> </v>
      </c>
      <c r="XD78" s="217" t="str">
        <f>IF(XF78=0," ",VLOOKUP(XF78,PROTOKOL!$A:$F,6,FALSE))</f>
        <v xml:space="preserve"> </v>
      </c>
      <c r="XE78" s="43"/>
      <c r="XF78" s="43"/>
      <c r="XG78" s="43"/>
      <c r="XH78" s="91" t="str">
        <f>IF(XF78=0," ",(VLOOKUP(XF78,PROTOKOL!$A$1:$E$29,2,FALSE))*XG78)</f>
        <v xml:space="preserve"> </v>
      </c>
      <c r="XI78" s="175" t="str">
        <f t="shared" si="266"/>
        <v xml:space="preserve"> </v>
      </c>
      <c r="XJ78" s="176" t="str">
        <f>IF(XF78=0," ",VLOOKUP(XF78,PROTOKOL!$A:$E,5,FALSE))</f>
        <v xml:space="preserve"> </v>
      </c>
      <c r="XK78" s="212" t="str">
        <f t="shared" si="205"/>
        <v xml:space="preserve"> </v>
      </c>
      <c r="XL78" s="176">
        <f t="shared" si="355"/>
        <v>0</v>
      </c>
      <c r="XM78" s="177" t="str">
        <f t="shared" si="356"/>
        <v xml:space="preserve"> </v>
      </c>
      <c r="XO78" s="173">
        <v>19</v>
      </c>
      <c r="XP78" s="229"/>
      <c r="XQ78" s="174" t="str">
        <f>IF(XS78=0," ",VLOOKUP(XS78,PROTOKOL!$A:$F,6,FALSE))</f>
        <v xml:space="preserve"> </v>
      </c>
      <c r="XR78" s="43"/>
      <c r="XS78" s="43"/>
      <c r="XT78" s="43"/>
      <c r="XU78" s="42" t="str">
        <f>IF(XS78=0," ",(VLOOKUP(XS78,PROTOKOL!$A$1:$E$29,2,FALSE))*XT78)</f>
        <v xml:space="preserve"> </v>
      </c>
      <c r="XV78" s="175" t="str">
        <f t="shared" si="267"/>
        <v xml:space="preserve"> </v>
      </c>
      <c r="XW78" s="212" t="str">
        <f>IF(XS78=0," ",VLOOKUP(XS78,PROTOKOL!$A:$E,5,FALSE))</f>
        <v xml:space="preserve"> </v>
      </c>
      <c r="XX78" s="176"/>
      <c r="XY78" s="177" t="str">
        <f t="shared" si="357"/>
        <v xml:space="preserve"> </v>
      </c>
      <c r="XZ78" s="217" t="str">
        <f>IF(YB78=0," ",VLOOKUP(YB78,PROTOKOL!$A:$F,6,FALSE))</f>
        <v xml:space="preserve"> </v>
      </c>
      <c r="YA78" s="43"/>
      <c r="YB78" s="43"/>
      <c r="YC78" s="43"/>
      <c r="YD78" s="91" t="str">
        <f>IF(YB78=0," ",(VLOOKUP(YB78,PROTOKOL!$A$1:$E$29,2,FALSE))*YC78)</f>
        <v xml:space="preserve"> </v>
      </c>
      <c r="YE78" s="175" t="str">
        <f t="shared" si="268"/>
        <v xml:space="preserve"> </v>
      </c>
      <c r="YF78" s="176" t="str">
        <f>IF(YB78=0," ",VLOOKUP(YB78,PROTOKOL!$A:$E,5,FALSE))</f>
        <v xml:space="preserve"> </v>
      </c>
      <c r="YG78" s="212" t="str">
        <f t="shared" si="206"/>
        <v xml:space="preserve"> </v>
      </c>
      <c r="YH78" s="176">
        <f t="shared" si="358"/>
        <v>0</v>
      </c>
      <c r="YI78" s="177" t="str">
        <f t="shared" si="359"/>
        <v xml:space="preserve"> </v>
      </c>
    </row>
    <row r="79" spans="1:659" ht="13.8">
      <c r="A79" s="173">
        <v>19</v>
      </c>
      <c r="B79" s="230"/>
      <c r="C79" s="174" t="str">
        <f>IF(E79=0," ",VLOOKUP(E79,PROTOKOL!$A:$F,6,FALSE))</f>
        <v xml:space="preserve"> </v>
      </c>
      <c r="D79" s="43"/>
      <c r="E79" s="43"/>
      <c r="F79" s="43"/>
      <c r="G79" s="42" t="str">
        <f>IF(E79=0," ",(VLOOKUP(E79,PROTOKOL!$A$1:$E$29,2,FALSE))*F79)</f>
        <v xml:space="preserve"> </v>
      </c>
      <c r="H79" s="175" t="str">
        <f t="shared" si="209"/>
        <v xml:space="preserve"> </v>
      </c>
      <c r="I79" s="212" t="str">
        <f>IF(E79=0," ",VLOOKUP(E79,PROTOKOL!$A:$E,5,FALSE))</f>
        <v xml:space="preserve"> </v>
      </c>
      <c r="J79" s="176"/>
      <c r="K79" s="177" t="str">
        <f t="shared" si="269"/>
        <v xml:space="preserve"> </v>
      </c>
      <c r="L79" s="217" t="str">
        <f>IF(N79=0," ",VLOOKUP(N79,PROTOKOL!$A:$F,6,FALSE))</f>
        <v xml:space="preserve"> </v>
      </c>
      <c r="M79" s="43"/>
      <c r="N79" s="43"/>
      <c r="O79" s="43"/>
      <c r="P79" s="91" t="str">
        <f>IF(N79=0," ",(VLOOKUP(N79,PROTOKOL!$A$1:$E$29,2,FALSE))*O79)</f>
        <v xml:space="preserve"> </v>
      </c>
      <c r="Q79" s="175" t="str">
        <f t="shared" si="210"/>
        <v xml:space="preserve"> </v>
      </c>
      <c r="R79" s="176" t="str">
        <f>IF(N79=0," ",VLOOKUP(N79,PROTOKOL!$A:$E,5,FALSE))</f>
        <v xml:space="preserve"> </v>
      </c>
      <c r="S79" s="212" t="str">
        <f t="shared" si="270"/>
        <v xml:space="preserve"> </v>
      </c>
      <c r="T79" s="176">
        <f t="shared" si="271"/>
        <v>0</v>
      </c>
      <c r="U79" s="177" t="str">
        <f t="shared" si="272"/>
        <v xml:space="preserve"> </v>
      </c>
      <c r="W79" s="173">
        <v>19</v>
      </c>
      <c r="X79" s="230"/>
      <c r="Y79" s="174" t="str">
        <f>IF(AA79=0," ",VLOOKUP(AA79,PROTOKOL!$A:$F,6,FALSE))</f>
        <v xml:space="preserve"> </v>
      </c>
      <c r="Z79" s="43"/>
      <c r="AA79" s="43"/>
      <c r="AB79" s="43"/>
      <c r="AC79" s="42" t="str">
        <f>IF(AA79=0," ",(VLOOKUP(AA79,PROTOKOL!$A$1:$E$29,2,FALSE))*AB79)</f>
        <v xml:space="preserve"> </v>
      </c>
      <c r="AD79" s="175" t="str">
        <f t="shared" si="211"/>
        <v xml:space="preserve"> </v>
      </c>
      <c r="AE79" s="212" t="str">
        <f>IF(AA79=0," ",VLOOKUP(AA79,PROTOKOL!$A:$E,5,FALSE))</f>
        <v xml:space="preserve"> </v>
      </c>
      <c r="AF79" s="176"/>
      <c r="AG79" s="177" t="str">
        <f t="shared" si="273"/>
        <v xml:space="preserve"> </v>
      </c>
      <c r="AH79" s="217" t="str">
        <f>IF(AJ79=0," ",VLOOKUP(AJ79,PROTOKOL!$A:$F,6,FALSE))</f>
        <v xml:space="preserve"> </v>
      </c>
      <c r="AI79" s="43"/>
      <c r="AJ79" s="43"/>
      <c r="AK79" s="43"/>
      <c r="AL79" s="91" t="str">
        <f>IF(AJ79=0," ",(VLOOKUP(AJ79,PROTOKOL!$A$1:$E$29,2,FALSE))*AK79)</f>
        <v xml:space="preserve"> </v>
      </c>
      <c r="AM79" s="175" t="str">
        <f t="shared" si="212"/>
        <v xml:space="preserve"> </v>
      </c>
      <c r="AN79" s="176" t="str">
        <f>IF(AJ79=0," ",VLOOKUP(AJ79,PROTOKOL!$A:$E,5,FALSE))</f>
        <v xml:space="preserve"> </v>
      </c>
      <c r="AO79" s="212" t="str">
        <f t="shared" si="180"/>
        <v xml:space="preserve"> </v>
      </c>
      <c r="AP79" s="176">
        <f t="shared" si="274"/>
        <v>0</v>
      </c>
      <c r="AQ79" s="177" t="str">
        <f t="shared" si="275"/>
        <v xml:space="preserve"> </v>
      </c>
      <c r="AS79" s="173">
        <v>19</v>
      </c>
      <c r="AT79" s="230"/>
      <c r="AU79" s="174" t="str">
        <f>IF(AW79=0," ",VLOOKUP(AW79,PROTOKOL!$A:$F,6,FALSE))</f>
        <v xml:space="preserve"> </v>
      </c>
      <c r="AV79" s="43"/>
      <c r="AW79" s="43"/>
      <c r="AX79" s="43"/>
      <c r="AY79" s="42" t="str">
        <f>IF(AW79=0," ",(VLOOKUP(AW79,PROTOKOL!$A$1:$E$29,2,FALSE))*AX79)</f>
        <v xml:space="preserve"> </v>
      </c>
      <c r="AZ79" s="175" t="str">
        <f t="shared" si="213"/>
        <v xml:space="preserve"> </v>
      </c>
      <c r="BA79" s="212" t="str">
        <f>IF(AW79=0," ",VLOOKUP(AW79,PROTOKOL!$A:$E,5,FALSE))</f>
        <v xml:space="preserve"> </v>
      </c>
      <c r="BB79" s="176"/>
      <c r="BC79" s="177" t="str">
        <f t="shared" si="276"/>
        <v xml:space="preserve"> </v>
      </c>
      <c r="BD79" s="217" t="str">
        <f>IF(BF79=0," ",VLOOKUP(BF79,PROTOKOL!$A:$F,6,FALSE))</f>
        <v xml:space="preserve"> </v>
      </c>
      <c r="BE79" s="43"/>
      <c r="BF79" s="43"/>
      <c r="BG79" s="43"/>
      <c r="BH79" s="91" t="str">
        <f>IF(BF79=0," ",(VLOOKUP(BF79,PROTOKOL!$A$1:$E$29,2,FALSE))*BG79)</f>
        <v xml:space="preserve"> </v>
      </c>
      <c r="BI79" s="175" t="str">
        <f t="shared" si="214"/>
        <v xml:space="preserve"> </v>
      </c>
      <c r="BJ79" s="176" t="str">
        <f>IF(BF79=0," ",VLOOKUP(BF79,PROTOKOL!$A:$E,5,FALSE))</f>
        <v xml:space="preserve"> </v>
      </c>
      <c r="BK79" s="212" t="str">
        <f t="shared" si="181"/>
        <v xml:space="preserve"> </v>
      </c>
      <c r="BL79" s="176">
        <f t="shared" si="277"/>
        <v>0</v>
      </c>
      <c r="BM79" s="177" t="str">
        <f t="shared" si="278"/>
        <v xml:space="preserve"> </v>
      </c>
      <c r="BO79" s="173">
        <v>19</v>
      </c>
      <c r="BP79" s="230"/>
      <c r="BQ79" s="174" t="str">
        <f>IF(BS79=0," ",VLOOKUP(BS79,PROTOKOL!$A:$F,6,FALSE))</f>
        <v xml:space="preserve"> </v>
      </c>
      <c r="BR79" s="43"/>
      <c r="BS79" s="43"/>
      <c r="BT79" s="43"/>
      <c r="BU79" s="42" t="str">
        <f>IF(BS79=0," ",(VLOOKUP(BS79,PROTOKOL!$A$1:$E$29,2,FALSE))*BT79)</f>
        <v xml:space="preserve"> </v>
      </c>
      <c r="BV79" s="175" t="str">
        <f t="shared" si="215"/>
        <v xml:space="preserve"> </v>
      </c>
      <c r="BW79" s="212" t="str">
        <f>IF(BS79=0," ",VLOOKUP(BS79,PROTOKOL!$A:$E,5,FALSE))</f>
        <v xml:space="preserve"> </v>
      </c>
      <c r="BX79" s="176"/>
      <c r="BY79" s="177" t="str">
        <f t="shared" si="279"/>
        <v xml:space="preserve"> </v>
      </c>
      <c r="BZ79" s="217" t="str">
        <f>IF(CB79=0," ",VLOOKUP(CB79,PROTOKOL!$A:$F,6,FALSE))</f>
        <v xml:space="preserve"> </v>
      </c>
      <c r="CA79" s="43"/>
      <c r="CB79" s="43"/>
      <c r="CC79" s="43"/>
      <c r="CD79" s="91" t="str">
        <f>IF(CB79=0," ",(VLOOKUP(CB79,PROTOKOL!$A$1:$E$29,2,FALSE))*CC79)</f>
        <v xml:space="preserve"> </v>
      </c>
      <c r="CE79" s="175" t="str">
        <f t="shared" si="216"/>
        <v xml:space="preserve"> </v>
      </c>
      <c r="CF79" s="176" t="str">
        <f>IF(CB79=0," ",VLOOKUP(CB79,PROTOKOL!$A:$E,5,FALSE))</f>
        <v xml:space="preserve"> </v>
      </c>
      <c r="CG79" s="212" t="str">
        <f t="shared" si="207"/>
        <v xml:space="preserve"> </v>
      </c>
      <c r="CH79" s="176">
        <f t="shared" si="280"/>
        <v>0</v>
      </c>
      <c r="CI79" s="177" t="str">
        <f t="shared" si="281"/>
        <v xml:space="preserve"> </v>
      </c>
      <c r="CK79" s="173">
        <v>19</v>
      </c>
      <c r="CL79" s="230"/>
      <c r="CM79" s="174" t="str">
        <f>IF(CO79=0," ",VLOOKUP(CO79,PROTOKOL!$A:$F,6,FALSE))</f>
        <v xml:space="preserve"> </v>
      </c>
      <c r="CN79" s="43"/>
      <c r="CO79" s="43"/>
      <c r="CP79" s="43"/>
      <c r="CQ79" s="42" t="str">
        <f>IF(CO79=0," ",(VLOOKUP(CO79,PROTOKOL!$A$1:$E$29,2,FALSE))*CP79)</f>
        <v xml:space="preserve"> </v>
      </c>
      <c r="CR79" s="175" t="str">
        <f t="shared" si="217"/>
        <v xml:space="preserve"> </v>
      </c>
      <c r="CS79" s="212" t="str">
        <f>IF(CO79=0," ",VLOOKUP(CO79,PROTOKOL!$A:$E,5,FALSE))</f>
        <v xml:space="preserve"> </v>
      </c>
      <c r="CT79" s="176"/>
      <c r="CU79" s="177" t="str">
        <f t="shared" si="282"/>
        <v xml:space="preserve"> </v>
      </c>
      <c r="CV79" s="217" t="str">
        <f>IF(CX79=0," ",VLOOKUP(CX79,PROTOKOL!$A:$F,6,FALSE))</f>
        <v xml:space="preserve"> </v>
      </c>
      <c r="CW79" s="43"/>
      <c r="CX79" s="43"/>
      <c r="CY79" s="43"/>
      <c r="CZ79" s="91" t="str">
        <f>IF(CX79=0," ",(VLOOKUP(CX79,PROTOKOL!$A$1:$E$29,2,FALSE))*CY79)</f>
        <v xml:space="preserve"> </v>
      </c>
      <c r="DA79" s="175" t="str">
        <f t="shared" si="218"/>
        <v xml:space="preserve"> </v>
      </c>
      <c r="DB79" s="176" t="str">
        <f>IF(CX79=0," ",VLOOKUP(CX79,PROTOKOL!$A:$E,5,FALSE))</f>
        <v xml:space="preserve"> </v>
      </c>
      <c r="DC79" s="212" t="str">
        <f t="shared" si="182"/>
        <v xml:space="preserve"> </v>
      </c>
      <c r="DD79" s="176">
        <f t="shared" si="283"/>
        <v>0</v>
      </c>
      <c r="DE79" s="177" t="str">
        <f t="shared" si="284"/>
        <v xml:space="preserve"> </v>
      </c>
      <c r="DG79" s="173">
        <v>19</v>
      </c>
      <c r="DH79" s="230"/>
      <c r="DI79" s="174" t="str">
        <f>IF(DK79=0," ",VLOOKUP(DK79,PROTOKOL!$A:$F,6,FALSE))</f>
        <v xml:space="preserve"> </v>
      </c>
      <c r="DJ79" s="43"/>
      <c r="DK79" s="43"/>
      <c r="DL79" s="43"/>
      <c r="DM79" s="42" t="str">
        <f>IF(DK79=0," ",(VLOOKUP(DK79,PROTOKOL!$A$1:$E$29,2,FALSE))*DL79)</f>
        <v xml:space="preserve"> </v>
      </c>
      <c r="DN79" s="175" t="str">
        <f t="shared" si="219"/>
        <v xml:space="preserve"> </v>
      </c>
      <c r="DO79" s="212" t="str">
        <f>IF(DK79=0," ",VLOOKUP(DK79,PROTOKOL!$A:$E,5,FALSE))</f>
        <v xml:space="preserve"> </v>
      </c>
      <c r="DP79" s="176"/>
      <c r="DQ79" s="177" t="str">
        <f t="shared" si="285"/>
        <v xml:space="preserve"> </v>
      </c>
      <c r="DR79" s="217" t="str">
        <f>IF(DT79=0," ",VLOOKUP(DT79,PROTOKOL!$A:$F,6,FALSE))</f>
        <v xml:space="preserve"> </v>
      </c>
      <c r="DS79" s="43"/>
      <c r="DT79" s="43"/>
      <c r="DU79" s="43"/>
      <c r="DV79" s="91" t="str">
        <f>IF(DT79=0," ",(VLOOKUP(DT79,PROTOKOL!$A$1:$E$29,2,FALSE))*DU79)</f>
        <v xml:space="preserve"> </v>
      </c>
      <c r="DW79" s="175" t="str">
        <f t="shared" si="220"/>
        <v xml:space="preserve"> </v>
      </c>
      <c r="DX79" s="176" t="str">
        <f>IF(DT79=0," ",VLOOKUP(DT79,PROTOKOL!$A:$E,5,FALSE))</f>
        <v xml:space="preserve"> </v>
      </c>
      <c r="DY79" s="212" t="str">
        <f t="shared" si="183"/>
        <v xml:space="preserve"> </v>
      </c>
      <c r="DZ79" s="176">
        <f t="shared" si="286"/>
        <v>0</v>
      </c>
      <c r="EA79" s="177" t="str">
        <f t="shared" si="287"/>
        <v xml:space="preserve"> </v>
      </c>
      <c r="EC79" s="173">
        <v>19</v>
      </c>
      <c r="ED79" s="230"/>
      <c r="EE79" s="174" t="str">
        <f>IF(EG79=0," ",VLOOKUP(EG79,PROTOKOL!$A:$F,6,FALSE))</f>
        <v xml:space="preserve"> </v>
      </c>
      <c r="EF79" s="43"/>
      <c r="EG79" s="43"/>
      <c r="EH79" s="43"/>
      <c r="EI79" s="42" t="str">
        <f>IF(EG79=0," ",(VLOOKUP(EG79,PROTOKOL!$A$1:$E$29,2,FALSE))*EH79)</f>
        <v xml:space="preserve"> </v>
      </c>
      <c r="EJ79" s="175" t="str">
        <f t="shared" si="221"/>
        <v xml:space="preserve"> </v>
      </c>
      <c r="EK79" s="212" t="str">
        <f>IF(EG79=0," ",VLOOKUP(EG79,PROTOKOL!$A:$E,5,FALSE))</f>
        <v xml:space="preserve"> </v>
      </c>
      <c r="EL79" s="176"/>
      <c r="EM79" s="177" t="str">
        <f t="shared" si="288"/>
        <v xml:space="preserve"> </v>
      </c>
      <c r="EN79" s="217" t="str">
        <f>IF(EP79=0," ",VLOOKUP(EP79,PROTOKOL!$A:$F,6,FALSE))</f>
        <v xml:space="preserve"> </v>
      </c>
      <c r="EO79" s="43"/>
      <c r="EP79" s="43"/>
      <c r="EQ79" s="43"/>
      <c r="ER79" s="91" t="str">
        <f>IF(EP79=0," ",(VLOOKUP(EP79,PROTOKOL!$A$1:$E$29,2,FALSE))*EQ79)</f>
        <v xml:space="preserve"> </v>
      </c>
      <c r="ES79" s="175" t="str">
        <f t="shared" si="222"/>
        <v xml:space="preserve"> </v>
      </c>
      <c r="ET79" s="176" t="str">
        <f>IF(EP79=0," ",VLOOKUP(EP79,PROTOKOL!$A:$E,5,FALSE))</f>
        <v xml:space="preserve"> </v>
      </c>
      <c r="EU79" s="212" t="str">
        <f t="shared" si="184"/>
        <v xml:space="preserve"> </v>
      </c>
      <c r="EV79" s="176">
        <f t="shared" si="289"/>
        <v>0</v>
      </c>
      <c r="EW79" s="177" t="str">
        <f t="shared" si="290"/>
        <v xml:space="preserve"> </v>
      </c>
      <c r="EY79" s="173">
        <v>19</v>
      </c>
      <c r="EZ79" s="230"/>
      <c r="FA79" s="174" t="str">
        <f>IF(FC79=0," ",VLOOKUP(FC79,PROTOKOL!$A:$F,6,FALSE))</f>
        <v xml:space="preserve"> </v>
      </c>
      <c r="FB79" s="43"/>
      <c r="FC79" s="43"/>
      <c r="FD79" s="43"/>
      <c r="FE79" s="42" t="str">
        <f>IF(FC79=0," ",(VLOOKUP(FC79,PROTOKOL!$A$1:$E$29,2,FALSE))*FD79)</f>
        <v xml:space="preserve"> </v>
      </c>
      <c r="FF79" s="175" t="str">
        <f t="shared" si="223"/>
        <v xml:space="preserve"> </v>
      </c>
      <c r="FG79" s="212" t="str">
        <f>IF(FC79=0," ",VLOOKUP(FC79,PROTOKOL!$A:$E,5,FALSE))</f>
        <v xml:space="preserve"> </v>
      </c>
      <c r="FH79" s="176"/>
      <c r="FI79" s="177" t="str">
        <f t="shared" si="291"/>
        <v xml:space="preserve"> </v>
      </c>
      <c r="FJ79" s="217" t="str">
        <f>IF(FL79=0," ",VLOOKUP(FL79,PROTOKOL!$A:$F,6,FALSE))</f>
        <v xml:space="preserve"> </v>
      </c>
      <c r="FK79" s="43"/>
      <c r="FL79" s="43"/>
      <c r="FM79" s="43"/>
      <c r="FN79" s="91" t="str">
        <f>IF(FL79=0," ",(VLOOKUP(FL79,PROTOKOL!$A$1:$E$29,2,FALSE))*FM79)</f>
        <v xml:space="preserve"> </v>
      </c>
      <c r="FO79" s="175" t="str">
        <f t="shared" si="224"/>
        <v xml:space="preserve"> </v>
      </c>
      <c r="FP79" s="176" t="str">
        <f>IF(FL79=0," ",VLOOKUP(FL79,PROTOKOL!$A:$E,5,FALSE))</f>
        <v xml:space="preserve"> </v>
      </c>
      <c r="FQ79" s="212" t="str">
        <f t="shared" si="185"/>
        <v xml:space="preserve"> </v>
      </c>
      <c r="FR79" s="176">
        <f t="shared" si="292"/>
        <v>0</v>
      </c>
      <c r="FS79" s="177" t="str">
        <f t="shared" si="293"/>
        <v xml:space="preserve"> </v>
      </c>
      <c r="FU79" s="173">
        <v>19</v>
      </c>
      <c r="FV79" s="230"/>
      <c r="FW79" s="174" t="str">
        <f>IF(FY79=0," ",VLOOKUP(FY79,PROTOKOL!$A:$F,6,FALSE))</f>
        <v xml:space="preserve"> </v>
      </c>
      <c r="FX79" s="43"/>
      <c r="FY79" s="43"/>
      <c r="FZ79" s="43"/>
      <c r="GA79" s="42" t="str">
        <f>IF(FY79=0," ",(VLOOKUP(FY79,PROTOKOL!$A$1:$E$29,2,FALSE))*FZ79)</f>
        <v xml:space="preserve"> </v>
      </c>
      <c r="GB79" s="175" t="str">
        <f t="shared" si="225"/>
        <v xml:space="preserve"> </v>
      </c>
      <c r="GC79" s="212" t="str">
        <f>IF(FY79=0," ",VLOOKUP(FY79,PROTOKOL!$A:$E,5,FALSE))</f>
        <v xml:space="preserve"> </v>
      </c>
      <c r="GD79" s="176"/>
      <c r="GE79" s="177" t="str">
        <f t="shared" si="294"/>
        <v xml:space="preserve"> </v>
      </c>
      <c r="GF79" s="217" t="str">
        <f>IF(GH79=0," ",VLOOKUP(GH79,PROTOKOL!$A:$F,6,FALSE))</f>
        <v xml:space="preserve"> </v>
      </c>
      <c r="GG79" s="43"/>
      <c r="GH79" s="43"/>
      <c r="GI79" s="43"/>
      <c r="GJ79" s="91" t="str">
        <f>IF(GH79=0," ",(VLOOKUP(GH79,PROTOKOL!$A$1:$E$29,2,FALSE))*GI79)</f>
        <v xml:space="preserve"> </v>
      </c>
      <c r="GK79" s="175" t="str">
        <f t="shared" si="226"/>
        <v xml:space="preserve"> </v>
      </c>
      <c r="GL79" s="176" t="str">
        <f>IF(GH79=0," ",VLOOKUP(GH79,PROTOKOL!$A:$E,5,FALSE))</f>
        <v xml:space="preserve"> </v>
      </c>
      <c r="GM79" s="212" t="str">
        <f t="shared" si="186"/>
        <v xml:space="preserve"> </v>
      </c>
      <c r="GN79" s="176">
        <f t="shared" si="295"/>
        <v>0</v>
      </c>
      <c r="GO79" s="177" t="str">
        <f t="shared" si="296"/>
        <v xml:space="preserve"> </v>
      </c>
      <c r="GQ79" s="173">
        <v>19</v>
      </c>
      <c r="GR79" s="230"/>
      <c r="GS79" s="174" t="str">
        <f>IF(GU79=0," ",VLOOKUP(GU79,PROTOKOL!$A:$F,6,FALSE))</f>
        <v xml:space="preserve"> </v>
      </c>
      <c r="GT79" s="43"/>
      <c r="GU79" s="43"/>
      <c r="GV79" s="43"/>
      <c r="GW79" s="42" t="str">
        <f>IF(GU79=0," ",(VLOOKUP(GU79,PROTOKOL!$A$1:$E$29,2,FALSE))*GV79)</f>
        <v xml:space="preserve"> </v>
      </c>
      <c r="GX79" s="175" t="str">
        <f t="shared" si="227"/>
        <v xml:space="preserve"> </v>
      </c>
      <c r="GY79" s="212" t="str">
        <f>IF(GU79=0," ",VLOOKUP(GU79,PROTOKOL!$A:$E,5,FALSE))</f>
        <v xml:space="preserve"> </v>
      </c>
      <c r="GZ79" s="176"/>
      <c r="HA79" s="177" t="str">
        <f t="shared" si="297"/>
        <v xml:space="preserve"> </v>
      </c>
      <c r="HB79" s="217" t="str">
        <f>IF(HD79=0," ",VLOOKUP(HD79,PROTOKOL!$A:$F,6,FALSE))</f>
        <v xml:space="preserve"> </v>
      </c>
      <c r="HC79" s="43"/>
      <c r="HD79" s="43"/>
      <c r="HE79" s="43"/>
      <c r="HF79" s="91" t="str">
        <f>IF(HD79=0," ",(VLOOKUP(HD79,PROTOKOL!$A$1:$E$29,2,FALSE))*HE79)</f>
        <v xml:space="preserve"> </v>
      </c>
      <c r="HG79" s="175" t="str">
        <f t="shared" si="228"/>
        <v xml:space="preserve"> </v>
      </c>
      <c r="HH79" s="176" t="str">
        <f>IF(HD79=0," ",VLOOKUP(HD79,PROTOKOL!$A:$E,5,FALSE))</f>
        <v xml:space="preserve"> </v>
      </c>
      <c r="HI79" s="212" t="str">
        <f t="shared" si="187"/>
        <v xml:space="preserve"> </v>
      </c>
      <c r="HJ79" s="176">
        <f t="shared" si="298"/>
        <v>0</v>
      </c>
      <c r="HK79" s="177" t="str">
        <f t="shared" si="299"/>
        <v xml:space="preserve"> </v>
      </c>
      <c r="HM79" s="173">
        <v>19</v>
      </c>
      <c r="HN79" s="230"/>
      <c r="HO79" s="174" t="str">
        <f>IF(HQ79=0," ",VLOOKUP(HQ79,PROTOKOL!$A:$F,6,FALSE))</f>
        <v xml:space="preserve"> </v>
      </c>
      <c r="HP79" s="43"/>
      <c r="HQ79" s="43"/>
      <c r="HR79" s="43"/>
      <c r="HS79" s="42" t="str">
        <f>IF(HQ79=0," ",(VLOOKUP(HQ79,PROTOKOL!$A$1:$E$29,2,FALSE))*HR79)</f>
        <v xml:space="preserve"> </v>
      </c>
      <c r="HT79" s="175" t="str">
        <f t="shared" si="229"/>
        <v xml:space="preserve"> </v>
      </c>
      <c r="HU79" s="212" t="str">
        <f>IF(HQ79=0," ",VLOOKUP(HQ79,PROTOKOL!$A:$E,5,FALSE))</f>
        <v xml:space="preserve"> </v>
      </c>
      <c r="HV79" s="176"/>
      <c r="HW79" s="177" t="str">
        <f t="shared" si="300"/>
        <v xml:space="preserve"> </v>
      </c>
      <c r="HX79" s="217" t="str">
        <f>IF(HZ79=0," ",VLOOKUP(HZ79,PROTOKOL!$A:$F,6,FALSE))</f>
        <v xml:space="preserve"> </v>
      </c>
      <c r="HY79" s="43"/>
      <c r="HZ79" s="43"/>
      <c r="IA79" s="43"/>
      <c r="IB79" s="91" t="str">
        <f>IF(HZ79=0," ",(VLOOKUP(HZ79,PROTOKOL!$A$1:$E$29,2,FALSE))*IA79)</f>
        <v xml:space="preserve"> </v>
      </c>
      <c r="IC79" s="175" t="str">
        <f t="shared" si="230"/>
        <v xml:space="preserve"> </v>
      </c>
      <c r="ID79" s="176" t="str">
        <f>IF(HZ79=0," ",VLOOKUP(HZ79,PROTOKOL!$A:$E,5,FALSE))</f>
        <v xml:space="preserve"> </v>
      </c>
      <c r="IE79" s="212" t="str">
        <f t="shared" si="208"/>
        <v xml:space="preserve"> </v>
      </c>
      <c r="IF79" s="176">
        <f t="shared" si="301"/>
        <v>0</v>
      </c>
      <c r="IG79" s="177" t="str">
        <f t="shared" si="302"/>
        <v xml:space="preserve"> </v>
      </c>
      <c r="II79" s="173">
        <v>19</v>
      </c>
      <c r="IJ79" s="230"/>
      <c r="IK79" s="174" t="str">
        <f>IF(IM79=0," ",VLOOKUP(IM79,PROTOKOL!$A:$F,6,FALSE))</f>
        <v xml:space="preserve"> </v>
      </c>
      <c r="IL79" s="43"/>
      <c r="IM79" s="43"/>
      <c r="IN79" s="43"/>
      <c r="IO79" s="42" t="str">
        <f>IF(IM79=0," ",(VLOOKUP(IM79,PROTOKOL!$A$1:$E$29,2,FALSE))*IN79)</f>
        <v xml:space="preserve"> </v>
      </c>
      <c r="IP79" s="175" t="str">
        <f t="shared" si="231"/>
        <v xml:space="preserve"> </v>
      </c>
      <c r="IQ79" s="212" t="str">
        <f>IF(IM79=0," ",VLOOKUP(IM79,PROTOKOL!$A:$E,5,FALSE))</f>
        <v xml:space="preserve"> </v>
      </c>
      <c r="IR79" s="176"/>
      <c r="IS79" s="177" t="str">
        <f t="shared" si="303"/>
        <v xml:space="preserve"> </v>
      </c>
      <c r="IT79" s="217" t="str">
        <f>IF(IV79=0," ",VLOOKUP(IV79,PROTOKOL!$A:$F,6,FALSE))</f>
        <v xml:space="preserve"> </v>
      </c>
      <c r="IU79" s="43"/>
      <c r="IV79" s="43"/>
      <c r="IW79" s="43"/>
      <c r="IX79" s="91" t="str">
        <f>IF(IV79=0," ",(VLOOKUP(IV79,PROTOKOL!$A$1:$E$29,2,FALSE))*IW79)</f>
        <v xml:space="preserve"> </v>
      </c>
      <c r="IY79" s="175" t="str">
        <f t="shared" si="232"/>
        <v xml:space="preserve"> </v>
      </c>
      <c r="IZ79" s="176" t="str">
        <f>IF(IV79=0," ",VLOOKUP(IV79,PROTOKOL!$A:$E,5,FALSE))</f>
        <v xml:space="preserve"> </v>
      </c>
      <c r="JA79" s="212" t="str">
        <f t="shared" si="188"/>
        <v xml:space="preserve"> </v>
      </c>
      <c r="JB79" s="176">
        <f t="shared" si="304"/>
        <v>0</v>
      </c>
      <c r="JC79" s="177" t="str">
        <f t="shared" si="305"/>
        <v xml:space="preserve"> </v>
      </c>
      <c r="JE79" s="173">
        <v>19</v>
      </c>
      <c r="JF79" s="230"/>
      <c r="JG79" s="174" t="str">
        <f>IF(JI79=0," ",VLOOKUP(JI79,PROTOKOL!$A:$F,6,FALSE))</f>
        <v xml:space="preserve"> </v>
      </c>
      <c r="JH79" s="43"/>
      <c r="JI79" s="43"/>
      <c r="JJ79" s="43"/>
      <c r="JK79" s="42" t="str">
        <f>IF(JI79=0," ",(VLOOKUP(JI79,PROTOKOL!$A$1:$E$29,2,FALSE))*JJ79)</f>
        <v xml:space="preserve"> </v>
      </c>
      <c r="JL79" s="175" t="str">
        <f t="shared" si="233"/>
        <v xml:space="preserve"> </v>
      </c>
      <c r="JM79" s="212" t="str">
        <f>IF(JI79=0," ",VLOOKUP(JI79,PROTOKOL!$A:$E,5,FALSE))</f>
        <v xml:space="preserve"> </v>
      </c>
      <c r="JN79" s="176"/>
      <c r="JO79" s="177" t="str">
        <f t="shared" si="306"/>
        <v xml:space="preserve"> </v>
      </c>
      <c r="JP79" s="217" t="str">
        <f>IF(JR79=0," ",VLOOKUP(JR79,PROTOKOL!$A:$F,6,FALSE))</f>
        <v xml:space="preserve"> </v>
      </c>
      <c r="JQ79" s="43"/>
      <c r="JR79" s="43"/>
      <c r="JS79" s="43"/>
      <c r="JT79" s="91" t="str">
        <f>IF(JR79=0," ",(VLOOKUP(JR79,PROTOKOL!$A$1:$E$29,2,FALSE))*JS79)</f>
        <v xml:space="preserve"> </v>
      </c>
      <c r="JU79" s="175" t="str">
        <f t="shared" si="234"/>
        <v xml:space="preserve"> </v>
      </c>
      <c r="JV79" s="176" t="str">
        <f>IF(JR79=0," ",VLOOKUP(JR79,PROTOKOL!$A:$E,5,FALSE))</f>
        <v xml:space="preserve"> </v>
      </c>
      <c r="JW79" s="212" t="str">
        <f t="shared" si="189"/>
        <v xml:space="preserve"> </v>
      </c>
      <c r="JX79" s="176">
        <f t="shared" si="307"/>
        <v>0</v>
      </c>
      <c r="JY79" s="177" t="str">
        <f t="shared" si="308"/>
        <v xml:space="preserve"> </v>
      </c>
      <c r="KA79" s="173">
        <v>19</v>
      </c>
      <c r="KB79" s="230"/>
      <c r="KC79" s="174" t="str">
        <f>IF(KE79=0," ",VLOOKUP(KE79,PROTOKOL!$A:$F,6,FALSE))</f>
        <v xml:space="preserve"> </v>
      </c>
      <c r="KD79" s="43"/>
      <c r="KE79" s="43"/>
      <c r="KF79" s="43"/>
      <c r="KG79" s="42" t="str">
        <f>IF(KE79=0," ",(VLOOKUP(KE79,PROTOKOL!$A$1:$E$29,2,FALSE))*KF79)</f>
        <v xml:space="preserve"> </v>
      </c>
      <c r="KH79" s="175" t="str">
        <f t="shared" si="235"/>
        <v xml:space="preserve"> </v>
      </c>
      <c r="KI79" s="212" t="str">
        <f>IF(KE79=0," ",VLOOKUP(KE79,PROTOKOL!$A:$E,5,FALSE))</f>
        <v xml:space="preserve"> </v>
      </c>
      <c r="KJ79" s="176"/>
      <c r="KK79" s="177" t="str">
        <f t="shared" si="309"/>
        <v xml:space="preserve"> </v>
      </c>
      <c r="KL79" s="217" t="str">
        <f>IF(KN79=0," ",VLOOKUP(KN79,PROTOKOL!$A:$F,6,FALSE))</f>
        <v xml:space="preserve"> </v>
      </c>
      <c r="KM79" s="43"/>
      <c r="KN79" s="43"/>
      <c r="KO79" s="43"/>
      <c r="KP79" s="91" t="str">
        <f>IF(KN79=0," ",(VLOOKUP(KN79,PROTOKOL!$A$1:$E$29,2,FALSE))*KO79)</f>
        <v xml:space="preserve"> </v>
      </c>
      <c r="KQ79" s="175" t="str">
        <f t="shared" si="236"/>
        <v xml:space="preserve"> </v>
      </c>
      <c r="KR79" s="176" t="str">
        <f>IF(KN79=0," ",VLOOKUP(KN79,PROTOKOL!$A:$E,5,FALSE))</f>
        <v xml:space="preserve"> </v>
      </c>
      <c r="KS79" s="212" t="str">
        <f t="shared" si="190"/>
        <v xml:space="preserve"> </v>
      </c>
      <c r="KT79" s="176">
        <f t="shared" si="310"/>
        <v>0</v>
      </c>
      <c r="KU79" s="177" t="str">
        <f t="shared" si="311"/>
        <v xml:space="preserve"> </v>
      </c>
      <c r="KW79" s="173">
        <v>19</v>
      </c>
      <c r="KX79" s="230"/>
      <c r="KY79" s="174" t="str">
        <f>IF(LA79=0," ",VLOOKUP(LA79,PROTOKOL!$A:$F,6,FALSE))</f>
        <v xml:space="preserve"> </v>
      </c>
      <c r="KZ79" s="43"/>
      <c r="LA79" s="43"/>
      <c r="LB79" s="43"/>
      <c r="LC79" s="42" t="str">
        <f>IF(LA79=0," ",(VLOOKUP(LA79,PROTOKOL!$A$1:$E$29,2,FALSE))*LB79)</f>
        <v xml:space="preserve"> </v>
      </c>
      <c r="LD79" s="175" t="str">
        <f t="shared" si="237"/>
        <v xml:space="preserve"> </v>
      </c>
      <c r="LE79" s="212" t="str">
        <f>IF(LA79=0," ",VLOOKUP(LA79,PROTOKOL!$A:$E,5,FALSE))</f>
        <v xml:space="preserve"> </v>
      </c>
      <c r="LF79" s="176"/>
      <c r="LG79" s="177" t="str">
        <f t="shared" si="312"/>
        <v xml:space="preserve"> </v>
      </c>
      <c r="LH79" s="217" t="str">
        <f>IF(LJ79=0," ",VLOOKUP(LJ79,PROTOKOL!$A:$F,6,FALSE))</f>
        <v xml:space="preserve"> </v>
      </c>
      <c r="LI79" s="43"/>
      <c r="LJ79" s="43"/>
      <c r="LK79" s="43"/>
      <c r="LL79" s="91" t="str">
        <f>IF(LJ79=0," ",(VLOOKUP(LJ79,PROTOKOL!$A$1:$E$29,2,FALSE))*LK79)</f>
        <v xml:space="preserve"> </v>
      </c>
      <c r="LM79" s="175" t="str">
        <f t="shared" si="238"/>
        <v xml:space="preserve"> </v>
      </c>
      <c r="LN79" s="176" t="str">
        <f>IF(LJ79=0," ",VLOOKUP(LJ79,PROTOKOL!$A:$E,5,FALSE))</f>
        <v xml:space="preserve"> </v>
      </c>
      <c r="LO79" s="212" t="str">
        <f t="shared" si="191"/>
        <v xml:space="preserve"> </v>
      </c>
      <c r="LP79" s="176">
        <f t="shared" si="313"/>
        <v>0</v>
      </c>
      <c r="LQ79" s="177" t="str">
        <f t="shared" si="314"/>
        <v xml:space="preserve"> </v>
      </c>
      <c r="LS79" s="173">
        <v>19</v>
      </c>
      <c r="LT79" s="230"/>
      <c r="LU79" s="174" t="str">
        <f>IF(LW79=0," ",VLOOKUP(LW79,PROTOKOL!$A:$F,6,FALSE))</f>
        <v xml:space="preserve"> </v>
      </c>
      <c r="LV79" s="43"/>
      <c r="LW79" s="43"/>
      <c r="LX79" s="43"/>
      <c r="LY79" s="42" t="str">
        <f>IF(LW79=0," ",(VLOOKUP(LW79,PROTOKOL!$A$1:$E$29,2,FALSE))*LX79)</f>
        <v xml:space="preserve"> </v>
      </c>
      <c r="LZ79" s="175" t="str">
        <f t="shared" si="239"/>
        <v xml:space="preserve"> </v>
      </c>
      <c r="MA79" s="212" t="str">
        <f>IF(LW79=0," ",VLOOKUP(LW79,PROTOKOL!$A:$E,5,FALSE))</f>
        <v xml:space="preserve"> </v>
      </c>
      <c r="MB79" s="176"/>
      <c r="MC79" s="177" t="str">
        <f t="shared" si="315"/>
        <v xml:space="preserve"> </v>
      </c>
      <c r="MD79" s="217" t="str">
        <f>IF(MF79=0," ",VLOOKUP(MF79,PROTOKOL!$A:$F,6,FALSE))</f>
        <v xml:space="preserve"> </v>
      </c>
      <c r="ME79" s="43"/>
      <c r="MF79" s="43"/>
      <c r="MG79" s="43"/>
      <c r="MH79" s="91" t="str">
        <f>IF(MF79=0," ",(VLOOKUP(MF79,PROTOKOL!$A$1:$E$29,2,FALSE))*MG79)</f>
        <v xml:space="preserve"> </v>
      </c>
      <c r="MI79" s="175" t="str">
        <f t="shared" si="240"/>
        <v xml:space="preserve"> </v>
      </c>
      <c r="MJ79" s="176" t="str">
        <f>IF(MF79=0," ",VLOOKUP(MF79,PROTOKOL!$A:$E,5,FALSE))</f>
        <v xml:space="preserve"> </v>
      </c>
      <c r="MK79" s="212" t="str">
        <f t="shared" si="192"/>
        <v xml:space="preserve"> </v>
      </c>
      <c r="ML79" s="176">
        <f t="shared" si="316"/>
        <v>0</v>
      </c>
      <c r="MM79" s="177" t="str">
        <f t="shared" si="317"/>
        <v xml:space="preserve"> </v>
      </c>
      <c r="MO79" s="173">
        <v>19</v>
      </c>
      <c r="MP79" s="230"/>
      <c r="MQ79" s="174" t="str">
        <f>IF(MS79=0," ",VLOOKUP(MS79,PROTOKOL!$A:$F,6,FALSE))</f>
        <v xml:space="preserve"> </v>
      </c>
      <c r="MR79" s="43"/>
      <c r="MS79" s="43"/>
      <c r="MT79" s="43"/>
      <c r="MU79" s="42" t="str">
        <f>IF(MS79=0," ",(VLOOKUP(MS79,PROTOKOL!$A$1:$E$29,2,FALSE))*MT79)</f>
        <v xml:space="preserve"> </v>
      </c>
      <c r="MV79" s="175" t="str">
        <f t="shared" si="241"/>
        <v xml:space="preserve"> </v>
      </c>
      <c r="MW79" s="212" t="str">
        <f>IF(MS79=0," ",VLOOKUP(MS79,PROTOKOL!$A:$E,5,FALSE))</f>
        <v xml:space="preserve"> </v>
      </c>
      <c r="MX79" s="176"/>
      <c r="MY79" s="177" t="str">
        <f t="shared" si="318"/>
        <v xml:space="preserve"> </v>
      </c>
      <c r="MZ79" s="217" t="str">
        <f>IF(NB79=0," ",VLOOKUP(NB79,PROTOKOL!$A:$F,6,FALSE))</f>
        <v xml:space="preserve"> </v>
      </c>
      <c r="NA79" s="43"/>
      <c r="NB79" s="43"/>
      <c r="NC79" s="43"/>
      <c r="ND79" s="91" t="str">
        <f>IF(NB79=0," ",(VLOOKUP(NB79,PROTOKOL!$A$1:$E$29,2,FALSE))*NC79)</f>
        <v xml:space="preserve"> </v>
      </c>
      <c r="NE79" s="175" t="str">
        <f t="shared" si="242"/>
        <v xml:space="preserve"> </v>
      </c>
      <c r="NF79" s="176" t="str">
        <f>IF(NB79=0," ",VLOOKUP(NB79,PROTOKOL!$A:$E,5,FALSE))</f>
        <v xml:space="preserve"> </v>
      </c>
      <c r="NG79" s="212" t="str">
        <f t="shared" si="193"/>
        <v xml:space="preserve"> </v>
      </c>
      <c r="NH79" s="176">
        <f t="shared" si="319"/>
        <v>0</v>
      </c>
      <c r="NI79" s="177" t="str">
        <f t="shared" si="320"/>
        <v xml:space="preserve"> </v>
      </c>
      <c r="NK79" s="173">
        <v>19</v>
      </c>
      <c r="NL79" s="230"/>
      <c r="NM79" s="174" t="str">
        <f>IF(NO79=0," ",VLOOKUP(NO79,PROTOKOL!$A:$F,6,FALSE))</f>
        <v xml:space="preserve"> </v>
      </c>
      <c r="NN79" s="43"/>
      <c r="NO79" s="43"/>
      <c r="NP79" s="43"/>
      <c r="NQ79" s="42" t="str">
        <f>IF(NO79=0," ",(VLOOKUP(NO79,PROTOKOL!$A$1:$E$29,2,FALSE))*NP79)</f>
        <v xml:space="preserve"> </v>
      </c>
      <c r="NR79" s="175" t="str">
        <f t="shared" si="243"/>
        <v xml:space="preserve"> </v>
      </c>
      <c r="NS79" s="212" t="str">
        <f>IF(NO79=0," ",VLOOKUP(NO79,PROTOKOL!$A:$E,5,FALSE))</f>
        <v xml:space="preserve"> </v>
      </c>
      <c r="NT79" s="176"/>
      <c r="NU79" s="177" t="str">
        <f t="shared" si="321"/>
        <v xml:space="preserve"> </v>
      </c>
      <c r="NV79" s="217" t="str">
        <f>IF(NX79=0," ",VLOOKUP(NX79,PROTOKOL!$A:$F,6,FALSE))</f>
        <v xml:space="preserve"> </v>
      </c>
      <c r="NW79" s="43"/>
      <c r="NX79" s="43"/>
      <c r="NY79" s="43"/>
      <c r="NZ79" s="91" t="str">
        <f>IF(NX79=0," ",(VLOOKUP(NX79,PROTOKOL!$A$1:$E$29,2,FALSE))*NY79)</f>
        <v xml:space="preserve"> </v>
      </c>
      <c r="OA79" s="175" t="str">
        <f t="shared" si="244"/>
        <v xml:space="preserve"> </v>
      </c>
      <c r="OB79" s="176" t="str">
        <f>IF(NX79=0," ",VLOOKUP(NX79,PROTOKOL!$A:$E,5,FALSE))</f>
        <v xml:space="preserve"> </v>
      </c>
      <c r="OC79" s="212" t="str">
        <f t="shared" si="194"/>
        <v xml:space="preserve"> </v>
      </c>
      <c r="OD79" s="176">
        <f t="shared" si="322"/>
        <v>0</v>
      </c>
      <c r="OE79" s="177" t="str">
        <f t="shared" si="323"/>
        <v xml:space="preserve"> </v>
      </c>
      <c r="OG79" s="173">
        <v>19</v>
      </c>
      <c r="OH79" s="230"/>
      <c r="OI79" s="174" t="str">
        <f>IF(OK79=0," ",VLOOKUP(OK79,PROTOKOL!$A:$F,6,FALSE))</f>
        <v xml:space="preserve"> </v>
      </c>
      <c r="OJ79" s="43"/>
      <c r="OK79" s="43"/>
      <c r="OL79" s="43"/>
      <c r="OM79" s="42" t="str">
        <f>IF(OK79=0," ",(VLOOKUP(OK79,PROTOKOL!$A$1:$E$29,2,FALSE))*OL79)</f>
        <v xml:space="preserve"> </v>
      </c>
      <c r="ON79" s="175" t="str">
        <f t="shared" si="245"/>
        <v xml:space="preserve"> </v>
      </c>
      <c r="OO79" s="212" t="str">
        <f>IF(OK79=0," ",VLOOKUP(OK79,PROTOKOL!$A:$E,5,FALSE))</f>
        <v xml:space="preserve"> </v>
      </c>
      <c r="OP79" s="176"/>
      <c r="OQ79" s="177" t="str">
        <f t="shared" si="324"/>
        <v xml:space="preserve"> </v>
      </c>
      <c r="OR79" s="217" t="str">
        <f>IF(OT79=0," ",VLOOKUP(OT79,PROTOKOL!$A:$F,6,FALSE))</f>
        <v xml:space="preserve"> </v>
      </c>
      <c r="OS79" s="43"/>
      <c r="OT79" s="43"/>
      <c r="OU79" s="43"/>
      <c r="OV79" s="91" t="str">
        <f>IF(OT79=0," ",(VLOOKUP(OT79,PROTOKOL!$A$1:$E$29,2,FALSE))*OU79)</f>
        <v xml:space="preserve"> </v>
      </c>
      <c r="OW79" s="175" t="str">
        <f t="shared" si="246"/>
        <v xml:space="preserve"> </v>
      </c>
      <c r="OX79" s="176" t="str">
        <f>IF(OT79=0," ",VLOOKUP(OT79,PROTOKOL!$A:$E,5,FALSE))</f>
        <v xml:space="preserve"> </v>
      </c>
      <c r="OY79" s="212" t="str">
        <f t="shared" si="195"/>
        <v xml:space="preserve"> </v>
      </c>
      <c r="OZ79" s="176">
        <f t="shared" si="325"/>
        <v>0</v>
      </c>
      <c r="PA79" s="177" t="str">
        <f t="shared" si="326"/>
        <v xml:space="preserve"> </v>
      </c>
      <c r="PC79" s="173">
        <v>19</v>
      </c>
      <c r="PD79" s="230"/>
      <c r="PE79" s="174" t="str">
        <f>IF(PG79=0," ",VLOOKUP(PG79,PROTOKOL!$A:$F,6,FALSE))</f>
        <v xml:space="preserve"> </v>
      </c>
      <c r="PF79" s="43"/>
      <c r="PG79" s="43"/>
      <c r="PH79" s="43"/>
      <c r="PI79" s="42" t="str">
        <f>IF(PG79=0," ",(VLOOKUP(PG79,PROTOKOL!$A$1:$E$29,2,FALSE))*PH79)</f>
        <v xml:space="preserve"> </v>
      </c>
      <c r="PJ79" s="175" t="str">
        <f t="shared" si="247"/>
        <v xml:space="preserve"> </v>
      </c>
      <c r="PK79" s="212" t="str">
        <f>IF(PG79=0," ",VLOOKUP(PG79,PROTOKOL!$A:$E,5,FALSE))</f>
        <v xml:space="preserve"> </v>
      </c>
      <c r="PL79" s="176"/>
      <c r="PM79" s="177" t="str">
        <f t="shared" si="327"/>
        <v xml:space="preserve"> </v>
      </c>
      <c r="PN79" s="217" t="str">
        <f>IF(PP79=0," ",VLOOKUP(PP79,PROTOKOL!$A:$F,6,FALSE))</f>
        <v xml:space="preserve"> </v>
      </c>
      <c r="PO79" s="43"/>
      <c r="PP79" s="43"/>
      <c r="PQ79" s="43"/>
      <c r="PR79" s="91" t="str">
        <f>IF(PP79=0," ",(VLOOKUP(PP79,PROTOKOL!$A$1:$E$29,2,FALSE))*PQ79)</f>
        <v xml:space="preserve"> </v>
      </c>
      <c r="PS79" s="175" t="str">
        <f t="shared" si="248"/>
        <v xml:space="preserve"> </v>
      </c>
      <c r="PT79" s="176" t="str">
        <f>IF(PP79=0," ",VLOOKUP(PP79,PROTOKOL!$A:$E,5,FALSE))</f>
        <v xml:space="preserve"> </v>
      </c>
      <c r="PU79" s="212" t="str">
        <f t="shared" si="196"/>
        <v xml:space="preserve"> </v>
      </c>
      <c r="PV79" s="176">
        <f t="shared" si="328"/>
        <v>0</v>
      </c>
      <c r="PW79" s="177" t="str">
        <f t="shared" si="329"/>
        <v xml:space="preserve"> </v>
      </c>
      <c r="PY79" s="173">
        <v>19</v>
      </c>
      <c r="PZ79" s="230"/>
      <c r="QA79" s="174" t="str">
        <f>IF(QC79=0," ",VLOOKUP(QC79,PROTOKOL!$A:$F,6,FALSE))</f>
        <v xml:space="preserve"> </v>
      </c>
      <c r="QB79" s="43"/>
      <c r="QC79" s="43"/>
      <c r="QD79" s="43"/>
      <c r="QE79" s="42" t="str">
        <f>IF(QC79=0," ",(VLOOKUP(QC79,PROTOKOL!$A$1:$E$29,2,FALSE))*QD79)</f>
        <v xml:space="preserve"> </v>
      </c>
      <c r="QF79" s="175" t="str">
        <f t="shared" si="249"/>
        <v xml:space="preserve"> </v>
      </c>
      <c r="QG79" s="212" t="str">
        <f>IF(QC79=0," ",VLOOKUP(QC79,PROTOKOL!$A:$E,5,FALSE))</f>
        <v xml:space="preserve"> </v>
      </c>
      <c r="QH79" s="176"/>
      <c r="QI79" s="177" t="str">
        <f t="shared" si="330"/>
        <v xml:space="preserve"> </v>
      </c>
      <c r="QJ79" s="217" t="str">
        <f>IF(QL79=0," ",VLOOKUP(QL79,PROTOKOL!$A:$F,6,FALSE))</f>
        <v xml:space="preserve"> </v>
      </c>
      <c r="QK79" s="43"/>
      <c r="QL79" s="43"/>
      <c r="QM79" s="43"/>
      <c r="QN79" s="91" t="str">
        <f>IF(QL79=0," ",(VLOOKUP(QL79,PROTOKOL!$A$1:$E$29,2,FALSE))*QM79)</f>
        <v xml:space="preserve"> </v>
      </c>
      <c r="QO79" s="175" t="str">
        <f t="shared" si="250"/>
        <v xml:space="preserve"> </v>
      </c>
      <c r="QP79" s="176" t="str">
        <f>IF(QL79=0," ",VLOOKUP(QL79,PROTOKOL!$A:$E,5,FALSE))</f>
        <v xml:space="preserve"> </v>
      </c>
      <c r="QQ79" s="212" t="str">
        <f t="shared" si="197"/>
        <v xml:space="preserve"> </v>
      </c>
      <c r="QR79" s="176">
        <f t="shared" si="331"/>
        <v>0</v>
      </c>
      <c r="QS79" s="177" t="str">
        <f t="shared" si="332"/>
        <v xml:space="preserve"> </v>
      </c>
      <c r="QU79" s="173">
        <v>19</v>
      </c>
      <c r="QV79" s="230"/>
      <c r="QW79" s="174" t="str">
        <f>IF(QY79=0," ",VLOOKUP(QY79,PROTOKOL!$A:$F,6,FALSE))</f>
        <v xml:space="preserve"> </v>
      </c>
      <c r="QX79" s="43"/>
      <c r="QY79" s="43"/>
      <c r="QZ79" s="43"/>
      <c r="RA79" s="42" t="str">
        <f>IF(QY79=0," ",(VLOOKUP(QY79,PROTOKOL!$A$1:$E$29,2,FALSE))*QZ79)</f>
        <v xml:space="preserve"> </v>
      </c>
      <c r="RB79" s="175" t="str">
        <f t="shared" si="251"/>
        <v xml:space="preserve"> </v>
      </c>
      <c r="RC79" s="212" t="str">
        <f>IF(QY79=0," ",VLOOKUP(QY79,PROTOKOL!$A:$E,5,FALSE))</f>
        <v xml:space="preserve"> </v>
      </c>
      <c r="RD79" s="176"/>
      <c r="RE79" s="177" t="str">
        <f t="shared" si="333"/>
        <v xml:space="preserve"> </v>
      </c>
      <c r="RF79" s="217" t="str">
        <f>IF(RH79=0," ",VLOOKUP(RH79,PROTOKOL!$A:$F,6,FALSE))</f>
        <v xml:space="preserve"> </v>
      </c>
      <c r="RG79" s="43"/>
      <c r="RH79" s="43"/>
      <c r="RI79" s="43"/>
      <c r="RJ79" s="91" t="str">
        <f>IF(RH79=0," ",(VLOOKUP(RH79,PROTOKOL!$A$1:$E$29,2,FALSE))*RI79)</f>
        <v xml:space="preserve"> </v>
      </c>
      <c r="RK79" s="175" t="str">
        <f t="shared" si="252"/>
        <v xml:space="preserve"> </v>
      </c>
      <c r="RL79" s="176" t="str">
        <f>IF(RH79=0," ",VLOOKUP(RH79,PROTOKOL!$A:$E,5,FALSE))</f>
        <v xml:space="preserve"> </v>
      </c>
      <c r="RM79" s="212" t="str">
        <f t="shared" si="198"/>
        <v xml:space="preserve"> </v>
      </c>
      <c r="RN79" s="176">
        <f t="shared" si="334"/>
        <v>0</v>
      </c>
      <c r="RO79" s="177" t="str">
        <f t="shared" si="335"/>
        <v xml:space="preserve"> </v>
      </c>
      <c r="RQ79" s="173">
        <v>19</v>
      </c>
      <c r="RR79" s="230"/>
      <c r="RS79" s="174" t="str">
        <f>IF(RU79=0," ",VLOOKUP(RU79,PROTOKOL!$A:$F,6,FALSE))</f>
        <v xml:space="preserve"> </v>
      </c>
      <c r="RT79" s="43"/>
      <c r="RU79" s="43"/>
      <c r="RV79" s="43"/>
      <c r="RW79" s="42" t="str">
        <f>IF(RU79=0," ",(VLOOKUP(RU79,PROTOKOL!$A$1:$E$29,2,FALSE))*RV79)</f>
        <v xml:space="preserve"> </v>
      </c>
      <c r="RX79" s="175" t="str">
        <f t="shared" si="253"/>
        <v xml:space="preserve"> </v>
      </c>
      <c r="RY79" s="212" t="str">
        <f>IF(RU79=0," ",VLOOKUP(RU79,PROTOKOL!$A:$E,5,FALSE))</f>
        <v xml:space="preserve"> </v>
      </c>
      <c r="RZ79" s="176"/>
      <c r="SA79" s="177" t="str">
        <f t="shared" si="336"/>
        <v xml:space="preserve"> </v>
      </c>
      <c r="SB79" s="217" t="str">
        <f>IF(SD79=0," ",VLOOKUP(SD79,PROTOKOL!$A:$F,6,FALSE))</f>
        <v xml:space="preserve"> </v>
      </c>
      <c r="SC79" s="43"/>
      <c r="SD79" s="43"/>
      <c r="SE79" s="43"/>
      <c r="SF79" s="91" t="str">
        <f>IF(SD79=0," ",(VLOOKUP(SD79,PROTOKOL!$A$1:$E$29,2,FALSE))*SE79)</f>
        <v xml:space="preserve"> </v>
      </c>
      <c r="SG79" s="175" t="str">
        <f t="shared" si="254"/>
        <v xml:space="preserve"> </v>
      </c>
      <c r="SH79" s="176" t="str">
        <f>IF(SD79=0," ",VLOOKUP(SD79,PROTOKOL!$A:$E,5,FALSE))</f>
        <v xml:space="preserve"> </v>
      </c>
      <c r="SI79" s="212" t="str">
        <f t="shared" si="199"/>
        <v xml:space="preserve"> </v>
      </c>
      <c r="SJ79" s="176">
        <f t="shared" si="337"/>
        <v>0</v>
      </c>
      <c r="SK79" s="177" t="str">
        <f t="shared" si="338"/>
        <v xml:space="preserve"> </v>
      </c>
      <c r="SM79" s="173">
        <v>19</v>
      </c>
      <c r="SN79" s="230"/>
      <c r="SO79" s="174" t="str">
        <f>IF(SQ79=0," ",VLOOKUP(SQ79,PROTOKOL!$A:$F,6,FALSE))</f>
        <v xml:space="preserve"> </v>
      </c>
      <c r="SP79" s="43"/>
      <c r="SQ79" s="43"/>
      <c r="SR79" s="43"/>
      <c r="SS79" s="42" t="str">
        <f>IF(SQ79=0," ",(VLOOKUP(SQ79,PROTOKOL!$A$1:$E$29,2,FALSE))*SR79)</f>
        <v xml:space="preserve"> </v>
      </c>
      <c r="ST79" s="175" t="str">
        <f t="shared" si="255"/>
        <v xml:space="preserve"> </v>
      </c>
      <c r="SU79" s="212" t="str">
        <f>IF(SQ79=0," ",VLOOKUP(SQ79,PROTOKOL!$A:$E,5,FALSE))</f>
        <v xml:space="preserve"> </v>
      </c>
      <c r="SV79" s="176"/>
      <c r="SW79" s="177" t="str">
        <f t="shared" si="339"/>
        <v xml:space="preserve"> </v>
      </c>
      <c r="SX79" s="217" t="str">
        <f>IF(SZ79=0," ",VLOOKUP(SZ79,PROTOKOL!$A:$F,6,FALSE))</f>
        <v xml:space="preserve"> </v>
      </c>
      <c r="SY79" s="43"/>
      <c r="SZ79" s="43"/>
      <c r="TA79" s="43"/>
      <c r="TB79" s="91" t="str">
        <f>IF(SZ79=0," ",(VLOOKUP(SZ79,PROTOKOL!$A$1:$E$29,2,FALSE))*TA79)</f>
        <v xml:space="preserve"> </v>
      </c>
      <c r="TC79" s="175" t="str">
        <f t="shared" si="256"/>
        <v xml:space="preserve"> </v>
      </c>
      <c r="TD79" s="176" t="str">
        <f>IF(SZ79=0," ",VLOOKUP(SZ79,PROTOKOL!$A:$E,5,FALSE))</f>
        <v xml:space="preserve"> </v>
      </c>
      <c r="TE79" s="212" t="str">
        <f t="shared" si="200"/>
        <v xml:space="preserve"> </v>
      </c>
      <c r="TF79" s="176">
        <f t="shared" si="340"/>
        <v>0</v>
      </c>
      <c r="TG79" s="177" t="str">
        <f t="shared" si="341"/>
        <v xml:space="preserve"> </v>
      </c>
      <c r="TI79" s="173">
        <v>19</v>
      </c>
      <c r="TJ79" s="230"/>
      <c r="TK79" s="174" t="str">
        <f>IF(TM79=0," ",VLOOKUP(TM79,PROTOKOL!$A:$F,6,FALSE))</f>
        <v xml:space="preserve"> </v>
      </c>
      <c r="TL79" s="43"/>
      <c r="TM79" s="43"/>
      <c r="TN79" s="43"/>
      <c r="TO79" s="42" t="str">
        <f>IF(TM79=0," ",(VLOOKUP(TM79,PROTOKOL!$A$1:$E$29,2,FALSE))*TN79)</f>
        <v xml:space="preserve"> </v>
      </c>
      <c r="TP79" s="175" t="str">
        <f t="shared" si="257"/>
        <v xml:space="preserve"> </v>
      </c>
      <c r="TQ79" s="212" t="str">
        <f>IF(TM79=0," ",VLOOKUP(TM79,PROTOKOL!$A:$E,5,FALSE))</f>
        <v xml:space="preserve"> </v>
      </c>
      <c r="TR79" s="176"/>
      <c r="TS79" s="177" t="str">
        <f t="shared" si="342"/>
        <v xml:space="preserve"> </v>
      </c>
      <c r="TT79" s="217" t="str">
        <f>IF(TV79=0," ",VLOOKUP(TV79,PROTOKOL!$A:$F,6,FALSE))</f>
        <v xml:space="preserve"> </v>
      </c>
      <c r="TU79" s="43"/>
      <c r="TV79" s="43"/>
      <c r="TW79" s="43"/>
      <c r="TX79" s="91" t="str">
        <f>IF(TV79=0," ",(VLOOKUP(TV79,PROTOKOL!$A$1:$E$29,2,FALSE))*TW79)</f>
        <v xml:space="preserve"> </v>
      </c>
      <c r="TY79" s="175" t="str">
        <f t="shared" si="258"/>
        <v xml:space="preserve"> </v>
      </c>
      <c r="TZ79" s="176" t="str">
        <f>IF(TV79=0," ",VLOOKUP(TV79,PROTOKOL!$A:$E,5,FALSE))</f>
        <v xml:space="preserve"> </v>
      </c>
      <c r="UA79" s="212" t="str">
        <f t="shared" si="201"/>
        <v xml:space="preserve"> </v>
      </c>
      <c r="UB79" s="176">
        <f t="shared" si="343"/>
        <v>0</v>
      </c>
      <c r="UC79" s="177" t="str">
        <f t="shared" si="344"/>
        <v xml:space="preserve"> </v>
      </c>
      <c r="UE79" s="173">
        <v>19</v>
      </c>
      <c r="UF79" s="230"/>
      <c r="UG79" s="174" t="str">
        <f>IF(UI79=0," ",VLOOKUP(UI79,PROTOKOL!$A:$F,6,FALSE))</f>
        <v xml:space="preserve"> </v>
      </c>
      <c r="UH79" s="43"/>
      <c r="UI79" s="43"/>
      <c r="UJ79" s="43"/>
      <c r="UK79" s="42" t="str">
        <f>IF(UI79=0," ",(VLOOKUP(UI79,PROTOKOL!$A$1:$E$29,2,FALSE))*UJ79)</f>
        <v xml:space="preserve"> </v>
      </c>
      <c r="UL79" s="175" t="str">
        <f t="shared" si="259"/>
        <v xml:space="preserve"> </v>
      </c>
      <c r="UM79" s="212" t="str">
        <f>IF(UI79=0," ",VLOOKUP(UI79,PROTOKOL!$A:$E,5,FALSE))</f>
        <v xml:space="preserve"> </v>
      </c>
      <c r="UN79" s="176"/>
      <c r="UO79" s="177" t="str">
        <f t="shared" si="345"/>
        <v xml:space="preserve"> </v>
      </c>
      <c r="UP79" s="217" t="str">
        <f>IF(UR79=0," ",VLOOKUP(UR79,PROTOKOL!$A:$F,6,FALSE))</f>
        <v xml:space="preserve"> </v>
      </c>
      <c r="UQ79" s="43"/>
      <c r="UR79" s="43"/>
      <c r="US79" s="43"/>
      <c r="UT79" s="91" t="str">
        <f>IF(UR79=0," ",(VLOOKUP(UR79,PROTOKOL!$A$1:$E$29,2,FALSE))*US79)</f>
        <v xml:space="preserve"> </v>
      </c>
      <c r="UU79" s="175" t="str">
        <f t="shared" si="260"/>
        <v xml:space="preserve"> </v>
      </c>
      <c r="UV79" s="176" t="str">
        <f>IF(UR79=0," ",VLOOKUP(UR79,PROTOKOL!$A:$E,5,FALSE))</f>
        <v xml:space="preserve"> </v>
      </c>
      <c r="UW79" s="212" t="str">
        <f t="shared" si="202"/>
        <v xml:space="preserve"> </v>
      </c>
      <c r="UX79" s="176">
        <f t="shared" si="346"/>
        <v>0</v>
      </c>
      <c r="UY79" s="177" t="str">
        <f t="shared" si="347"/>
        <v xml:space="preserve"> </v>
      </c>
      <c r="VA79" s="173">
        <v>19</v>
      </c>
      <c r="VB79" s="230"/>
      <c r="VC79" s="174" t="str">
        <f>IF(VE79=0," ",VLOOKUP(VE79,PROTOKOL!$A:$F,6,FALSE))</f>
        <v xml:space="preserve"> </v>
      </c>
      <c r="VD79" s="43"/>
      <c r="VE79" s="43"/>
      <c r="VF79" s="43"/>
      <c r="VG79" s="42" t="str">
        <f>IF(VE79=0," ",(VLOOKUP(VE79,PROTOKOL!$A$1:$E$29,2,FALSE))*VF79)</f>
        <v xml:space="preserve"> </v>
      </c>
      <c r="VH79" s="175" t="str">
        <f t="shared" si="261"/>
        <v xml:space="preserve"> </v>
      </c>
      <c r="VI79" s="212" t="str">
        <f>IF(VE79=0," ",VLOOKUP(VE79,PROTOKOL!$A:$E,5,FALSE))</f>
        <v xml:space="preserve"> </v>
      </c>
      <c r="VJ79" s="176"/>
      <c r="VK79" s="177" t="str">
        <f t="shared" si="348"/>
        <v xml:space="preserve"> </v>
      </c>
      <c r="VL79" s="217" t="str">
        <f>IF(VN79=0," ",VLOOKUP(VN79,PROTOKOL!$A:$F,6,FALSE))</f>
        <v xml:space="preserve"> </v>
      </c>
      <c r="VM79" s="43"/>
      <c r="VN79" s="43"/>
      <c r="VO79" s="43"/>
      <c r="VP79" s="91" t="str">
        <f>IF(VN79=0," ",(VLOOKUP(VN79,PROTOKOL!$A$1:$E$29,2,FALSE))*VO79)</f>
        <v xml:space="preserve"> </v>
      </c>
      <c r="VQ79" s="175" t="str">
        <f t="shared" si="262"/>
        <v xml:space="preserve"> </v>
      </c>
      <c r="VR79" s="176" t="str">
        <f>IF(VN79=0," ",VLOOKUP(VN79,PROTOKOL!$A:$E,5,FALSE))</f>
        <v xml:space="preserve"> </v>
      </c>
      <c r="VS79" s="212" t="str">
        <f t="shared" si="203"/>
        <v xml:space="preserve"> </v>
      </c>
      <c r="VT79" s="176">
        <f t="shared" si="349"/>
        <v>0</v>
      </c>
      <c r="VU79" s="177" t="str">
        <f t="shared" si="350"/>
        <v xml:space="preserve"> </v>
      </c>
      <c r="VW79" s="173">
        <v>19</v>
      </c>
      <c r="VX79" s="230"/>
      <c r="VY79" s="174" t="str">
        <f>IF(WA79=0," ",VLOOKUP(WA79,PROTOKOL!$A:$F,6,FALSE))</f>
        <v xml:space="preserve"> </v>
      </c>
      <c r="VZ79" s="43"/>
      <c r="WA79" s="43"/>
      <c r="WB79" s="43"/>
      <c r="WC79" s="42" t="str">
        <f>IF(WA79=0," ",(VLOOKUP(WA79,PROTOKOL!$A$1:$E$29,2,FALSE))*WB79)</f>
        <v xml:space="preserve"> </v>
      </c>
      <c r="WD79" s="175" t="str">
        <f t="shared" si="263"/>
        <v xml:space="preserve"> </v>
      </c>
      <c r="WE79" s="212" t="str">
        <f>IF(WA79=0," ",VLOOKUP(WA79,PROTOKOL!$A:$E,5,FALSE))</f>
        <v xml:space="preserve"> </v>
      </c>
      <c r="WF79" s="176"/>
      <c r="WG79" s="177" t="str">
        <f t="shared" si="351"/>
        <v xml:space="preserve"> </v>
      </c>
      <c r="WH79" s="217" t="str">
        <f>IF(WJ79=0," ",VLOOKUP(WJ79,PROTOKOL!$A:$F,6,FALSE))</f>
        <v xml:space="preserve"> </v>
      </c>
      <c r="WI79" s="43"/>
      <c r="WJ79" s="43"/>
      <c r="WK79" s="43"/>
      <c r="WL79" s="91" t="str">
        <f>IF(WJ79=0," ",(VLOOKUP(WJ79,PROTOKOL!$A$1:$E$29,2,FALSE))*WK79)</f>
        <v xml:space="preserve"> </v>
      </c>
      <c r="WM79" s="175" t="str">
        <f t="shared" si="264"/>
        <v xml:space="preserve"> </v>
      </c>
      <c r="WN79" s="176" t="str">
        <f>IF(WJ79=0," ",VLOOKUP(WJ79,PROTOKOL!$A:$E,5,FALSE))</f>
        <v xml:space="preserve"> </v>
      </c>
      <c r="WO79" s="212" t="str">
        <f t="shared" si="204"/>
        <v xml:space="preserve"> </v>
      </c>
      <c r="WP79" s="176">
        <f t="shared" si="352"/>
        <v>0</v>
      </c>
      <c r="WQ79" s="177" t="str">
        <f t="shared" si="353"/>
        <v xml:space="preserve"> </v>
      </c>
      <c r="WS79" s="173">
        <v>19</v>
      </c>
      <c r="WT79" s="230"/>
      <c r="WU79" s="174" t="str">
        <f>IF(WW79=0," ",VLOOKUP(WW79,PROTOKOL!$A:$F,6,FALSE))</f>
        <v xml:space="preserve"> </v>
      </c>
      <c r="WV79" s="43"/>
      <c r="WW79" s="43"/>
      <c r="WX79" s="43"/>
      <c r="WY79" s="42" t="str">
        <f>IF(WW79=0," ",(VLOOKUP(WW79,PROTOKOL!$A$1:$E$29,2,FALSE))*WX79)</f>
        <v xml:space="preserve"> </v>
      </c>
      <c r="WZ79" s="175" t="str">
        <f t="shared" si="265"/>
        <v xml:space="preserve"> </v>
      </c>
      <c r="XA79" s="212" t="str">
        <f>IF(WW79=0," ",VLOOKUP(WW79,PROTOKOL!$A:$E,5,FALSE))</f>
        <v xml:space="preserve"> </v>
      </c>
      <c r="XB79" s="176"/>
      <c r="XC79" s="177" t="str">
        <f t="shared" si="354"/>
        <v xml:space="preserve"> </v>
      </c>
      <c r="XD79" s="217" t="str">
        <f>IF(XF79=0," ",VLOOKUP(XF79,PROTOKOL!$A:$F,6,FALSE))</f>
        <v xml:space="preserve"> </v>
      </c>
      <c r="XE79" s="43"/>
      <c r="XF79" s="43"/>
      <c r="XG79" s="43"/>
      <c r="XH79" s="91" t="str">
        <f>IF(XF79=0," ",(VLOOKUP(XF79,PROTOKOL!$A$1:$E$29,2,FALSE))*XG79)</f>
        <v xml:space="preserve"> </v>
      </c>
      <c r="XI79" s="175" t="str">
        <f t="shared" si="266"/>
        <v xml:space="preserve"> </v>
      </c>
      <c r="XJ79" s="176" t="str">
        <f>IF(XF79=0," ",VLOOKUP(XF79,PROTOKOL!$A:$E,5,FALSE))</f>
        <v xml:space="preserve"> </v>
      </c>
      <c r="XK79" s="212" t="str">
        <f t="shared" si="205"/>
        <v xml:space="preserve"> </v>
      </c>
      <c r="XL79" s="176">
        <f t="shared" si="355"/>
        <v>0</v>
      </c>
      <c r="XM79" s="177" t="str">
        <f t="shared" si="356"/>
        <v xml:space="preserve"> </v>
      </c>
      <c r="XO79" s="173">
        <v>19</v>
      </c>
      <c r="XP79" s="230"/>
      <c r="XQ79" s="174" t="str">
        <f>IF(XS79=0," ",VLOOKUP(XS79,PROTOKOL!$A:$F,6,FALSE))</f>
        <v xml:space="preserve"> </v>
      </c>
      <c r="XR79" s="43"/>
      <c r="XS79" s="43"/>
      <c r="XT79" s="43"/>
      <c r="XU79" s="42" t="str">
        <f>IF(XS79=0," ",(VLOOKUP(XS79,PROTOKOL!$A$1:$E$29,2,FALSE))*XT79)</f>
        <v xml:space="preserve"> </v>
      </c>
      <c r="XV79" s="175" t="str">
        <f t="shared" si="267"/>
        <v xml:space="preserve"> </v>
      </c>
      <c r="XW79" s="212" t="str">
        <f>IF(XS79=0," ",VLOOKUP(XS79,PROTOKOL!$A:$E,5,FALSE))</f>
        <v xml:space="preserve"> </v>
      </c>
      <c r="XX79" s="176"/>
      <c r="XY79" s="177" t="str">
        <f t="shared" si="357"/>
        <v xml:space="preserve"> </v>
      </c>
      <c r="XZ79" s="217" t="str">
        <f>IF(YB79=0," ",VLOOKUP(YB79,PROTOKOL!$A:$F,6,FALSE))</f>
        <v xml:space="preserve"> </v>
      </c>
      <c r="YA79" s="43"/>
      <c r="YB79" s="43"/>
      <c r="YC79" s="43"/>
      <c r="YD79" s="91" t="str">
        <f>IF(YB79=0," ",(VLOOKUP(YB79,PROTOKOL!$A$1:$E$29,2,FALSE))*YC79)</f>
        <v xml:space="preserve"> </v>
      </c>
      <c r="YE79" s="175" t="str">
        <f t="shared" si="268"/>
        <v xml:space="preserve"> </v>
      </c>
      <c r="YF79" s="176" t="str">
        <f>IF(YB79=0," ",VLOOKUP(YB79,PROTOKOL!$A:$E,5,FALSE))</f>
        <v xml:space="preserve"> </v>
      </c>
      <c r="YG79" s="212" t="str">
        <f t="shared" si="206"/>
        <v xml:space="preserve"> </v>
      </c>
      <c r="YH79" s="176">
        <f t="shared" si="358"/>
        <v>0</v>
      </c>
      <c r="YI79" s="177" t="str">
        <f t="shared" si="359"/>
        <v xml:space="preserve"> </v>
      </c>
    </row>
    <row r="80" spans="1:659" ht="13.8">
      <c r="A80" s="173">
        <v>20</v>
      </c>
      <c r="B80" s="231">
        <v>20</v>
      </c>
      <c r="C80" s="174" t="str">
        <f>IF(E80=0," ",VLOOKUP(E80,PROTOKOL!$A:$F,6,FALSE))</f>
        <v xml:space="preserve"> </v>
      </c>
      <c r="D80" s="43"/>
      <c r="E80" s="43"/>
      <c r="F80" s="43"/>
      <c r="G80" s="42" t="str">
        <f>IF(E80=0," ",(VLOOKUP(E80,PROTOKOL!$A$1:$E$29,2,FALSE))*F80)</f>
        <v xml:space="preserve"> </v>
      </c>
      <c r="H80" s="175" t="str">
        <f t="shared" si="209"/>
        <v xml:space="preserve"> </v>
      </c>
      <c r="I80" s="212" t="str">
        <f>IF(E80=0," ",VLOOKUP(E80,PROTOKOL!$A:$E,5,FALSE))</f>
        <v xml:space="preserve"> </v>
      </c>
      <c r="J80" s="176"/>
      <c r="K80" s="177" t="str">
        <f t="shared" si="269"/>
        <v xml:space="preserve"> </v>
      </c>
      <c r="L80" s="217" t="str">
        <f>IF(N80=0," ",VLOOKUP(N80,PROTOKOL!$A:$F,6,FALSE))</f>
        <v xml:space="preserve"> </v>
      </c>
      <c r="M80" s="43"/>
      <c r="N80" s="43"/>
      <c r="O80" s="43"/>
      <c r="P80" s="91" t="str">
        <f>IF(N80=0," ",(VLOOKUP(N80,PROTOKOL!$A$1:$E$29,2,FALSE))*O80)</f>
        <v xml:space="preserve"> </v>
      </c>
      <c r="Q80" s="175" t="str">
        <f t="shared" si="210"/>
        <v xml:space="preserve"> </v>
      </c>
      <c r="R80" s="176" t="str">
        <f>IF(N80=0," ",VLOOKUP(N80,PROTOKOL!$A:$E,5,FALSE))</f>
        <v xml:space="preserve"> </v>
      </c>
      <c r="S80" s="212" t="str">
        <f t="shared" si="270"/>
        <v xml:space="preserve"> </v>
      </c>
      <c r="T80" s="176">
        <f t="shared" si="271"/>
        <v>0</v>
      </c>
      <c r="U80" s="177" t="str">
        <f t="shared" si="272"/>
        <v xml:space="preserve"> </v>
      </c>
      <c r="W80" s="173">
        <v>20</v>
      </c>
      <c r="X80" s="231">
        <v>20</v>
      </c>
      <c r="Y80" s="174" t="str">
        <f>IF(AA80=0," ",VLOOKUP(AA80,PROTOKOL!$A:$F,6,FALSE))</f>
        <v xml:space="preserve"> </v>
      </c>
      <c r="Z80" s="43"/>
      <c r="AA80" s="43"/>
      <c r="AB80" s="43"/>
      <c r="AC80" s="42" t="str">
        <f>IF(AA80=0," ",(VLOOKUP(AA80,PROTOKOL!$A$1:$E$29,2,FALSE))*AB80)</f>
        <v xml:space="preserve"> </v>
      </c>
      <c r="AD80" s="175" t="str">
        <f t="shared" si="211"/>
        <v xml:space="preserve"> </v>
      </c>
      <c r="AE80" s="212" t="str">
        <f>IF(AA80=0," ",VLOOKUP(AA80,PROTOKOL!$A:$E,5,FALSE))</f>
        <v xml:space="preserve"> </v>
      </c>
      <c r="AF80" s="176"/>
      <c r="AG80" s="177" t="str">
        <f t="shared" si="273"/>
        <v xml:space="preserve"> </v>
      </c>
      <c r="AH80" s="217" t="str">
        <f>IF(AJ80=0," ",VLOOKUP(AJ80,PROTOKOL!$A:$F,6,FALSE))</f>
        <v xml:space="preserve"> </v>
      </c>
      <c r="AI80" s="43"/>
      <c r="AJ80" s="43"/>
      <c r="AK80" s="43"/>
      <c r="AL80" s="91" t="str">
        <f>IF(AJ80=0," ",(VLOOKUP(AJ80,PROTOKOL!$A$1:$E$29,2,FALSE))*AK80)</f>
        <v xml:space="preserve"> </v>
      </c>
      <c r="AM80" s="175" t="str">
        <f t="shared" si="212"/>
        <v xml:space="preserve"> </v>
      </c>
      <c r="AN80" s="176" t="str">
        <f>IF(AJ80=0," ",VLOOKUP(AJ80,PROTOKOL!$A:$E,5,FALSE))</f>
        <v xml:space="preserve"> </v>
      </c>
      <c r="AO80" s="212" t="str">
        <f t="shared" si="180"/>
        <v xml:space="preserve"> </v>
      </c>
      <c r="AP80" s="176">
        <f t="shared" si="274"/>
        <v>0</v>
      </c>
      <c r="AQ80" s="177" t="str">
        <f t="shared" si="275"/>
        <v xml:space="preserve"> </v>
      </c>
      <c r="AS80" s="173">
        <v>20</v>
      </c>
      <c r="AT80" s="231">
        <v>20</v>
      </c>
      <c r="AU80" s="174" t="str">
        <f>IF(AW80=0," ",VLOOKUP(AW80,PROTOKOL!$A:$F,6,FALSE))</f>
        <v xml:space="preserve"> </v>
      </c>
      <c r="AV80" s="43"/>
      <c r="AW80" s="43"/>
      <c r="AX80" s="43"/>
      <c r="AY80" s="42" t="str">
        <f>IF(AW80=0," ",(VLOOKUP(AW80,PROTOKOL!$A$1:$E$29,2,FALSE))*AX80)</f>
        <v xml:space="preserve"> </v>
      </c>
      <c r="AZ80" s="175" t="str">
        <f t="shared" si="213"/>
        <v xml:space="preserve"> </v>
      </c>
      <c r="BA80" s="212" t="str">
        <f>IF(AW80=0," ",VLOOKUP(AW80,PROTOKOL!$A:$E,5,FALSE))</f>
        <v xml:space="preserve"> </v>
      </c>
      <c r="BB80" s="176"/>
      <c r="BC80" s="177" t="str">
        <f t="shared" si="276"/>
        <v xml:space="preserve"> </v>
      </c>
      <c r="BD80" s="217" t="str">
        <f>IF(BF80=0," ",VLOOKUP(BF80,PROTOKOL!$A:$F,6,FALSE))</f>
        <v xml:space="preserve"> </v>
      </c>
      <c r="BE80" s="43"/>
      <c r="BF80" s="43"/>
      <c r="BG80" s="43"/>
      <c r="BH80" s="91" t="str">
        <f>IF(BF80=0," ",(VLOOKUP(BF80,PROTOKOL!$A$1:$E$29,2,FALSE))*BG80)</f>
        <v xml:space="preserve"> </v>
      </c>
      <c r="BI80" s="175" t="str">
        <f t="shared" si="214"/>
        <v xml:space="preserve"> </v>
      </c>
      <c r="BJ80" s="176" t="str">
        <f>IF(BF80=0," ",VLOOKUP(BF80,PROTOKOL!$A:$E,5,FALSE))</f>
        <v xml:space="preserve"> </v>
      </c>
      <c r="BK80" s="212" t="str">
        <f t="shared" si="181"/>
        <v xml:space="preserve"> </v>
      </c>
      <c r="BL80" s="176">
        <f t="shared" si="277"/>
        <v>0</v>
      </c>
      <c r="BM80" s="177" t="str">
        <f t="shared" si="278"/>
        <v xml:space="preserve"> </v>
      </c>
      <c r="BO80" s="173">
        <v>20</v>
      </c>
      <c r="BP80" s="231">
        <v>20</v>
      </c>
      <c r="BQ80" s="174" t="str">
        <f>IF(BS80=0," ",VLOOKUP(BS80,PROTOKOL!$A:$F,6,FALSE))</f>
        <v xml:space="preserve"> </v>
      </c>
      <c r="BR80" s="43"/>
      <c r="BS80" s="43"/>
      <c r="BT80" s="43"/>
      <c r="BU80" s="42" t="str">
        <f>IF(BS80=0," ",(VLOOKUP(BS80,PROTOKOL!$A$1:$E$29,2,FALSE))*BT80)</f>
        <v xml:space="preserve"> </v>
      </c>
      <c r="BV80" s="175" t="str">
        <f t="shared" si="215"/>
        <v xml:space="preserve"> </v>
      </c>
      <c r="BW80" s="212" t="str">
        <f>IF(BS80=0," ",VLOOKUP(BS80,PROTOKOL!$A:$E,5,FALSE))</f>
        <v xml:space="preserve"> </v>
      </c>
      <c r="BX80" s="176"/>
      <c r="BY80" s="177" t="str">
        <f t="shared" si="279"/>
        <v xml:space="preserve"> </v>
      </c>
      <c r="BZ80" s="217" t="str">
        <f>IF(CB80=0," ",VLOOKUP(CB80,PROTOKOL!$A:$F,6,FALSE))</f>
        <v xml:space="preserve"> </v>
      </c>
      <c r="CA80" s="43"/>
      <c r="CB80" s="43"/>
      <c r="CC80" s="43"/>
      <c r="CD80" s="91" t="str">
        <f>IF(CB80=0," ",(VLOOKUP(CB80,PROTOKOL!$A$1:$E$29,2,FALSE))*CC80)</f>
        <v xml:space="preserve"> </v>
      </c>
      <c r="CE80" s="175" t="str">
        <f t="shared" si="216"/>
        <v xml:space="preserve"> </v>
      </c>
      <c r="CF80" s="176" t="str">
        <f>IF(CB80=0," ",VLOOKUP(CB80,PROTOKOL!$A:$E,5,FALSE))</f>
        <v xml:space="preserve"> </v>
      </c>
      <c r="CG80" s="212" t="str">
        <f t="shared" si="207"/>
        <v xml:space="preserve"> </v>
      </c>
      <c r="CH80" s="176">
        <f t="shared" si="280"/>
        <v>0</v>
      </c>
      <c r="CI80" s="177" t="str">
        <f t="shared" si="281"/>
        <v xml:space="preserve"> </v>
      </c>
      <c r="CK80" s="173">
        <v>20</v>
      </c>
      <c r="CL80" s="231">
        <v>20</v>
      </c>
      <c r="CM80" s="174" t="str">
        <f>IF(CO80=0," ",VLOOKUP(CO80,PROTOKOL!$A:$F,6,FALSE))</f>
        <v xml:space="preserve"> </v>
      </c>
      <c r="CN80" s="43"/>
      <c r="CO80" s="43"/>
      <c r="CP80" s="43"/>
      <c r="CQ80" s="42" t="str">
        <f>IF(CO80=0," ",(VLOOKUP(CO80,PROTOKOL!$A$1:$E$29,2,FALSE))*CP80)</f>
        <v xml:space="preserve"> </v>
      </c>
      <c r="CR80" s="175" t="str">
        <f t="shared" si="217"/>
        <v xml:space="preserve"> </v>
      </c>
      <c r="CS80" s="212" t="str">
        <f>IF(CO80=0," ",VLOOKUP(CO80,PROTOKOL!$A:$E,5,FALSE))</f>
        <v xml:space="preserve"> </v>
      </c>
      <c r="CT80" s="176"/>
      <c r="CU80" s="177" t="str">
        <f t="shared" si="282"/>
        <v xml:space="preserve"> </v>
      </c>
      <c r="CV80" s="217" t="str">
        <f>IF(CX80=0," ",VLOOKUP(CX80,PROTOKOL!$A:$F,6,FALSE))</f>
        <v xml:space="preserve"> </v>
      </c>
      <c r="CW80" s="43"/>
      <c r="CX80" s="43"/>
      <c r="CY80" s="43"/>
      <c r="CZ80" s="91" t="str">
        <f>IF(CX80=0," ",(VLOOKUP(CX80,PROTOKOL!$A$1:$E$29,2,FALSE))*CY80)</f>
        <v xml:space="preserve"> </v>
      </c>
      <c r="DA80" s="175" t="str">
        <f t="shared" si="218"/>
        <v xml:space="preserve"> </v>
      </c>
      <c r="DB80" s="176" t="str">
        <f>IF(CX80=0," ",VLOOKUP(CX80,PROTOKOL!$A:$E,5,FALSE))</f>
        <v xml:space="preserve"> </v>
      </c>
      <c r="DC80" s="212" t="str">
        <f t="shared" si="182"/>
        <v xml:space="preserve"> </v>
      </c>
      <c r="DD80" s="176">
        <f t="shared" si="283"/>
        <v>0</v>
      </c>
      <c r="DE80" s="177" t="str">
        <f t="shared" si="284"/>
        <v xml:space="preserve"> </v>
      </c>
      <c r="DG80" s="173">
        <v>20</v>
      </c>
      <c r="DH80" s="231">
        <v>20</v>
      </c>
      <c r="DI80" s="174" t="str">
        <f>IF(DK80=0," ",VLOOKUP(DK80,PROTOKOL!$A:$F,6,FALSE))</f>
        <v xml:space="preserve"> </v>
      </c>
      <c r="DJ80" s="43"/>
      <c r="DK80" s="43"/>
      <c r="DL80" s="43"/>
      <c r="DM80" s="42" t="str">
        <f>IF(DK80=0," ",(VLOOKUP(DK80,PROTOKOL!$A$1:$E$29,2,FALSE))*DL80)</f>
        <v xml:space="preserve"> </v>
      </c>
      <c r="DN80" s="175" t="str">
        <f t="shared" si="219"/>
        <v xml:space="preserve"> </v>
      </c>
      <c r="DO80" s="212" t="str">
        <f>IF(DK80=0," ",VLOOKUP(DK80,PROTOKOL!$A:$E,5,FALSE))</f>
        <v xml:space="preserve"> </v>
      </c>
      <c r="DP80" s="176"/>
      <c r="DQ80" s="177" t="str">
        <f t="shared" si="285"/>
        <v xml:space="preserve"> </v>
      </c>
      <c r="DR80" s="217" t="str">
        <f>IF(DT80=0," ",VLOOKUP(DT80,PROTOKOL!$A:$F,6,FALSE))</f>
        <v xml:space="preserve"> </v>
      </c>
      <c r="DS80" s="43"/>
      <c r="DT80" s="43"/>
      <c r="DU80" s="43"/>
      <c r="DV80" s="91" t="str">
        <f>IF(DT80=0," ",(VLOOKUP(DT80,PROTOKOL!$A$1:$E$29,2,FALSE))*DU80)</f>
        <v xml:space="preserve"> </v>
      </c>
      <c r="DW80" s="175" t="str">
        <f t="shared" si="220"/>
        <v xml:space="preserve"> </v>
      </c>
      <c r="DX80" s="176" t="str">
        <f>IF(DT80=0," ",VLOOKUP(DT80,PROTOKOL!$A:$E,5,FALSE))</f>
        <v xml:space="preserve"> </v>
      </c>
      <c r="DY80" s="212" t="str">
        <f t="shared" si="183"/>
        <v xml:space="preserve"> </v>
      </c>
      <c r="DZ80" s="176">
        <f t="shared" si="286"/>
        <v>0</v>
      </c>
      <c r="EA80" s="177" t="str">
        <f t="shared" si="287"/>
        <v xml:space="preserve"> </v>
      </c>
      <c r="EC80" s="173">
        <v>20</v>
      </c>
      <c r="ED80" s="231">
        <v>20</v>
      </c>
      <c r="EE80" s="174" t="str">
        <f>IF(EG80=0," ",VLOOKUP(EG80,PROTOKOL!$A:$F,6,FALSE))</f>
        <v xml:space="preserve"> </v>
      </c>
      <c r="EF80" s="43"/>
      <c r="EG80" s="43"/>
      <c r="EH80" s="43"/>
      <c r="EI80" s="42" t="str">
        <f>IF(EG80=0," ",(VLOOKUP(EG80,PROTOKOL!$A$1:$E$29,2,FALSE))*EH80)</f>
        <v xml:space="preserve"> </v>
      </c>
      <c r="EJ80" s="175" t="str">
        <f t="shared" si="221"/>
        <v xml:space="preserve"> </v>
      </c>
      <c r="EK80" s="212" t="str">
        <f>IF(EG80=0," ",VLOOKUP(EG80,PROTOKOL!$A:$E,5,FALSE))</f>
        <v xml:space="preserve"> </v>
      </c>
      <c r="EL80" s="176"/>
      <c r="EM80" s="177" t="str">
        <f t="shared" si="288"/>
        <v xml:space="preserve"> </v>
      </c>
      <c r="EN80" s="217" t="str">
        <f>IF(EP80=0," ",VLOOKUP(EP80,PROTOKOL!$A:$F,6,FALSE))</f>
        <v xml:space="preserve"> </v>
      </c>
      <c r="EO80" s="43"/>
      <c r="EP80" s="43"/>
      <c r="EQ80" s="43"/>
      <c r="ER80" s="91" t="str">
        <f>IF(EP80=0," ",(VLOOKUP(EP80,PROTOKOL!$A$1:$E$29,2,FALSE))*EQ80)</f>
        <v xml:space="preserve"> </v>
      </c>
      <c r="ES80" s="175" t="str">
        <f t="shared" si="222"/>
        <v xml:space="preserve"> </v>
      </c>
      <c r="ET80" s="176" t="str">
        <f>IF(EP80=0," ",VLOOKUP(EP80,PROTOKOL!$A:$E,5,FALSE))</f>
        <v xml:space="preserve"> </v>
      </c>
      <c r="EU80" s="212" t="str">
        <f t="shared" si="184"/>
        <v xml:space="preserve"> </v>
      </c>
      <c r="EV80" s="176">
        <f t="shared" si="289"/>
        <v>0</v>
      </c>
      <c r="EW80" s="177" t="str">
        <f t="shared" si="290"/>
        <v xml:space="preserve"> </v>
      </c>
      <c r="EY80" s="173">
        <v>20</v>
      </c>
      <c r="EZ80" s="231">
        <v>20</v>
      </c>
      <c r="FA80" s="174" t="str">
        <f>IF(FC80=0," ",VLOOKUP(FC80,PROTOKOL!$A:$F,6,FALSE))</f>
        <v xml:space="preserve"> </v>
      </c>
      <c r="FB80" s="43"/>
      <c r="FC80" s="43"/>
      <c r="FD80" s="43"/>
      <c r="FE80" s="42" t="str">
        <f>IF(FC80=0," ",(VLOOKUP(FC80,PROTOKOL!$A$1:$E$29,2,FALSE))*FD80)</f>
        <v xml:space="preserve"> </v>
      </c>
      <c r="FF80" s="175" t="str">
        <f t="shared" si="223"/>
        <v xml:space="preserve"> </v>
      </c>
      <c r="FG80" s="212" t="str">
        <f>IF(FC80=0," ",VLOOKUP(FC80,PROTOKOL!$A:$E,5,FALSE))</f>
        <v xml:space="preserve"> </v>
      </c>
      <c r="FH80" s="176"/>
      <c r="FI80" s="177" t="str">
        <f t="shared" si="291"/>
        <v xml:space="preserve"> </v>
      </c>
      <c r="FJ80" s="217" t="str">
        <f>IF(FL80=0," ",VLOOKUP(FL80,PROTOKOL!$A:$F,6,FALSE))</f>
        <v xml:space="preserve"> </v>
      </c>
      <c r="FK80" s="43"/>
      <c r="FL80" s="43"/>
      <c r="FM80" s="43"/>
      <c r="FN80" s="91" t="str">
        <f>IF(FL80=0," ",(VLOOKUP(FL80,PROTOKOL!$A$1:$E$29,2,FALSE))*FM80)</f>
        <v xml:space="preserve"> </v>
      </c>
      <c r="FO80" s="175" t="str">
        <f t="shared" si="224"/>
        <v xml:space="preserve"> </v>
      </c>
      <c r="FP80" s="176" t="str">
        <f>IF(FL80=0," ",VLOOKUP(FL80,PROTOKOL!$A:$E,5,FALSE))</f>
        <v xml:space="preserve"> </v>
      </c>
      <c r="FQ80" s="212" t="str">
        <f t="shared" si="185"/>
        <v xml:space="preserve"> </v>
      </c>
      <c r="FR80" s="176">
        <f t="shared" si="292"/>
        <v>0</v>
      </c>
      <c r="FS80" s="177" t="str">
        <f t="shared" si="293"/>
        <v xml:space="preserve"> </v>
      </c>
      <c r="FU80" s="173">
        <v>20</v>
      </c>
      <c r="FV80" s="231">
        <v>20</v>
      </c>
      <c r="FW80" s="174" t="str">
        <f>IF(FY80=0," ",VLOOKUP(FY80,PROTOKOL!$A:$F,6,FALSE))</f>
        <v xml:space="preserve"> </v>
      </c>
      <c r="FX80" s="43"/>
      <c r="FY80" s="43"/>
      <c r="FZ80" s="43"/>
      <c r="GA80" s="42" t="str">
        <f>IF(FY80=0," ",(VLOOKUP(FY80,PROTOKOL!$A$1:$E$29,2,FALSE))*FZ80)</f>
        <v xml:space="preserve"> </v>
      </c>
      <c r="GB80" s="175" t="str">
        <f t="shared" si="225"/>
        <v xml:space="preserve"> </v>
      </c>
      <c r="GC80" s="212" t="str">
        <f>IF(FY80=0," ",VLOOKUP(FY80,PROTOKOL!$A:$E,5,FALSE))</f>
        <v xml:space="preserve"> </v>
      </c>
      <c r="GD80" s="176"/>
      <c r="GE80" s="177" t="str">
        <f t="shared" si="294"/>
        <v xml:space="preserve"> </v>
      </c>
      <c r="GF80" s="217" t="str">
        <f>IF(GH80=0," ",VLOOKUP(GH80,PROTOKOL!$A:$F,6,FALSE))</f>
        <v xml:space="preserve"> </v>
      </c>
      <c r="GG80" s="43"/>
      <c r="GH80" s="43"/>
      <c r="GI80" s="43"/>
      <c r="GJ80" s="91" t="str">
        <f>IF(GH80=0," ",(VLOOKUP(GH80,PROTOKOL!$A$1:$E$29,2,FALSE))*GI80)</f>
        <v xml:space="preserve"> </v>
      </c>
      <c r="GK80" s="175" t="str">
        <f t="shared" si="226"/>
        <v xml:space="preserve"> </v>
      </c>
      <c r="GL80" s="176" t="str">
        <f>IF(GH80=0," ",VLOOKUP(GH80,PROTOKOL!$A:$E,5,FALSE))</f>
        <v xml:space="preserve"> </v>
      </c>
      <c r="GM80" s="212" t="str">
        <f t="shared" si="186"/>
        <v xml:space="preserve"> </v>
      </c>
      <c r="GN80" s="176">
        <f t="shared" si="295"/>
        <v>0</v>
      </c>
      <c r="GO80" s="177" t="str">
        <f t="shared" si="296"/>
        <v xml:space="preserve"> </v>
      </c>
      <c r="GQ80" s="173">
        <v>20</v>
      </c>
      <c r="GR80" s="231">
        <v>20</v>
      </c>
      <c r="GS80" s="174" t="str">
        <f>IF(GU80=0," ",VLOOKUP(GU80,PROTOKOL!$A:$F,6,FALSE))</f>
        <v xml:space="preserve"> </v>
      </c>
      <c r="GT80" s="43"/>
      <c r="GU80" s="43"/>
      <c r="GV80" s="43"/>
      <c r="GW80" s="42" t="str">
        <f>IF(GU80=0," ",(VLOOKUP(GU80,PROTOKOL!$A$1:$E$29,2,FALSE))*GV80)</f>
        <v xml:space="preserve"> </v>
      </c>
      <c r="GX80" s="175" t="str">
        <f t="shared" si="227"/>
        <v xml:space="preserve"> </v>
      </c>
      <c r="GY80" s="212" t="str">
        <f>IF(GU80=0," ",VLOOKUP(GU80,PROTOKOL!$A:$E,5,FALSE))</f>
        <v xml:space="preserve"> </v>
      </c>
      <c r="GZ80" s="176"/>
      <c r="HA80" s="177" t="str">
        <f t="shared" si="297"/>
        <v xml:space="preserve"> </v>
      </c>
      <c r="HB80" s="217" t="str">
        <f>IF(HD80=0," ",VLOOKUP(HD80,PROTOKOL!$A:$F,6,FALSE))</f>
        <v xml:space="preserve"> </v>
      </c>
      <c r="HC80" s="43"/>
      <c r="HD80" s="43"/>
      <c r="HE80" s="43"/>
      <c r="HF80" s="91" t="str">
        <f>IF(HD80=0," ",(VLOOKUP(HD80,PROTOKOL!$A$1:$E$29,2,FALSE))*HE80)</f>
        <v xml:space="preserve"> </v>
      </c>
      <c r="HG80" s="175" t="str">
        <f t="shared" si="228"/>
        <v xml:space="preserve"> </v>
      </c>
      <c r="HH80" s="176" t="str">
        <f>IF(HD80=0," ",VLOOKUP(HD80,PROTOKOL!$A:$E,5,FALSE))</f>
        <v xml:space="preserve"> </v>
      </c>
      <c r="HI80" s="212" t="str">
        <f t="shared" si="187"/>
        <v xml:space="preserve"> </v>
      </c>
      <c r="HJ80" s="176">
        <f t="shared" si="298"/>
        <v>0</v>
      </c>
      <c r="HK80" s="177" t="str">
        <f t="shared" si="299"/>
        <v xml:space="preserve"> </v>
      </c>
      <c r="HM80" s="173">
        <v>20</v>
      </c>
      <c r="HN80" s="231">
        <v>20</v>
      </c>
      <c r="HO80" s="174" t="str">
        <f>IF(HQ80=0," ",VLOOKUP(HQ80,PROTOKOL!$A:$F,6,FALSE))</f>
        <v xml:space="preserve"> </v>
      </c>
      <c r="HP80" s="43"/>
      <c r="HQ80" s="43"/>
      <c r="HR80" s="43"/>
      <c r="HS80" s="42" t="str">
        <f>IF(HQ80=0," ",(VLOOKUP(HQ80,PROTOKOL!$A$1:$E$29,2,FALSE))*HR80)</f>
        <v xml:space="preserve"> </v>
      </c>
      <c r="HT80" s="175" t="str">
        <f t="shared" si="229"/>
        <v xml:space="preserve"> </v>
      </c>
      <c r="HU80" s="212" t="str">
        <f>IF(HQ80=0," ",VLOOKUP(HQ80,PROTOKOL!$A:$E,5,FALSE))</f>
        <v xml:space="preserve"> </v>
      </c>
      <c r="HV80" s="176"/>
      <c r="HW80" s="177" t="str">
        <f t="shared" si="300"/>
        <v xml:space="preserve"> </v>
      </c>
      <c r="HX80" s="217" t="str">
        <f>IF(HZ80=0," ",VLOOKUP(HZ80,PROTOKOL!$A:$F,6,FALSE))</f>
        <v xml:space="preserve"> </v>
      </c>
      <c r="HY80" s="43"/>
      <c r="HZ80" s="43"/>
      <c r="IA80" s="43"/>
      <c r="IB80" s="91" t="str">
        <f>IF(HZ80=0," ",(VLOOKUP(HZ80,PROTOKOL!$A$1:$E$29,2,FALSE))*IA80)</f>
        <v xml:space="preserve"> </v>
      </c>
      <c r="IC80" s="175" t="str">
        <f t="shared" si="230"/>
        <v xml:space="preserve"> </v>
      </c>
      <c r="ID80" s="176" t="str">
        <f>IF(HZ80=0," ",VLOOKUP(HZ80,PROTOKOL!$A:$E,5,FALSE))</f>
        <v xml:space="preserve"> </v>
      </c>
      <c r="IE80" s="212" t="str">
        <f t="shared" si="208"/>
        <v xml:space="preserve"> </v>
      </c>
      <c r="IF80" s="176">
        <f t="shared" si="301"/>
        <v>0</v>
      </c>
      <c r="IG80" s="177" t="str">
        <f t="shared" si="302"/>
        <v xml:space="preserve"> </v>
      </c>
      <c r="II80" s="173">
        <v>20</v>
      </c>
      <c r="IJ80" s="231">
        <v>20</v>
      </c>
      <c r="IK80" s="174" t="str">
        <f>IF(IM80=0," ",VLOOKUP(IM80,PROTOKOL!$A:$F,6,FALSE))</f>
        <v xml:space="preserve"> </v>
      </c>
      <c r="IL80" s="43"/>
      <c r="IM80" s="43"/>
      <c r="IN80" s="43"/>
      <c r="IO80" s="42" t="str">
        <f>IF(IM80=0," ",(VLOOKUP(IM80,PROTOKOL!$A$1:$E$29,2,FALSE))*IN80)</f>
        <v xml:space="preserve"> </v>
      </c>
      <c r="IP80" s="175" t="str">
        <f t="shared" si="231"/>
        <v xml:space="preserve"> </v>
      </c>
      <c r="IQ80" s="212" t="str">
        <f>IF(IM80=0," ",VLOOKUP(IM80,PROTOKOL!$A:$E,5,FALSE))</f>
        <v xml:space="preserve"> </v>
      </c>
      <c r="IR80" s="176"/>
      <c r="IS80" s="177" t="str">
        <f t="shared" si="303"/>
        <v xml:space="preserve"> </v>
      </c>
      <c r="IT80" s="217" t="str">
        <f>IF(IV80=0," ",VLOOKUP(IV80,PROTOKOL!$A:$F,6,FALSE))</f>
        <v xml:space="preserve"> </v>
      </c>
      <c r="IU80" s="43"/>
      <c r="IV80" s="43"/>
      <c r="IW80" s="43"/>
      <c r="IX80" s="91" t="str">
        <f>IF(IV80=0," ",(VLOOKUP(IV80,PROTOKOL!$A$1:$E$29,2,FALSE))*IW80)</f>
        <v xml:space="preserve"> </v>
      </c>
      <c r="IY80" s="175" t="str">
        <f t="shared" si="232"/>
        <v xml:space="preserve"> </v>
      </c>
      <c r="IZ80" s="176" t="str">
        <f>IF(IV80=0," ",VLOOKUP(IV80,PROTOKOL!$A:$E,5,FALSE))</f>
        <v xml:space="preserve"> </v>
      </c>
      <c r="JA80" s="212" t="str">
        <f t="shared" si="188"/>
        <v xml:space="preserve"> </v>
      </c>
      <c r="JB80" s="176">
        <f t="shared" si="304"/>
        <v>0</v>
      </c>
      <c r="JC80" s="177" t="str">
        <f t="shared" si="305"/>
        <v xml:space="preserve"> </v>
      </c>
      <c r="JE80" s="173">
        <v>20</v>
      </c>
      <c r="JF80" s="231">
        <v>20</v>
      </c>
      <c r="JG80" s="174" t="str">
        <f>IF(JI80=0," ",VLOOKUP(JI80,PROTOKOL!$A:$F,6,FALSE))</f>
        <v xml:space="preserve"> </v>
      </c>
      <c r="JH80" s="43"/>
      <c r="JI80" s="43"/>
      <c r="JJ80" s="43"/>
      <c r="JK80" s="42" t="str">
        <f>IF(JI80=0," ",(VLOOKUP(JI80,PROTOKOL!$A$1:$E$29,2,FALSE))*JJ80)</f>
        <v xml:space="preserve"> </v>
      </c>
      <c r="JL80" s="175" t="str">
        <f t="shared" si="233"/>
        <v xml:space="preserve"> </v>
      </c>
      <c r="JM80" s="212" t="str">
        <f>IF(JI80=0," ",VLOOKUP(JI80,PROTOKOL!$A:$E,5,FALSE))</f>
        <v xml:space="preserve"> </v>
      </c>
      <c r="JN80" s="176"/>
      <c r="JO80" s="177" t="str">
        <f t="shared" si="306"/>
        <v xml:space="preserve"> </v>
      </c>
      <c r="JP80" s="217" t="str">
        <f>IF(JR80=0," ",VLOOKUP(JR80,PROTOKOL!$A:$F,6,FALSE))</f>
        <v xml:space="preserve"> </v>
      </c>
      <c r="JQ80" s="43"/>
      <c r="JR80" s="43"/>
      <c r="JS80" s="43"/>
      <c r="JT80" s="91" t="str">
        <f>IF(JR80=0," ",(VLOOKUP(JR80,PROTOKOL!$A$1:$E$29,2,FALSE))*JS80)</f>
        <v xml:space="preserve"> </v>
      </c>
      <c r="JU80" s="175" t="str">
        <f t="shared" si="234"/>
        <v xml:space="preserve"> </v>
      </c>
      <c r="JV80" s="176" t="str">
        <f>IF(JR80=0," ",VLOOKUP(JR80,PROTOKOL!$A:$E,5,FALSE))</f>
        <v xml:space="preserve"> </v>
      </c>
      <c r="JW80" s="212" t="str">
        <f t="shared" si="189"/>
        <v xml:space="preserve"> </v>
      </c>
      <c r="JX80" s="176">
        <f t="shared" si="307"/>
        <v>0</v>
      </c>
      <c r="JY80" s="177" t="str">
        <f t="shared" si="308"/>
        <v xml:space="preserve"> </v>
      </c>
      <c r="KA80" s="173">
        <v>20</v>
      </c>
      <c r="KB80" s="231">
        <v>20</v>
      </c>
      <c r="KC80" s="174" t="str">
        <f>IF(KE80=0," ",VLOOKUP(KE80,PROTOKOL!$A:$F,6,FALSE))</f>
        <v xml:space="preserve"> </v>
      </c>
      <c r="KD80" s="43"/>
      <c r="KE80" s="43"/>
      <c r="KF80" s="43"/>
      <c r="KG80" s="42" t="str">
        <f>IF(KE80=0," ",(VLOOKUP(KE80,PROTOKOL!$A$1:$E$29,2,FALSE))*KF80)</f>
        <v xml:space="preserve"> </v>
      </c>
      <c r="KH80" s="175" t="str">
        <f t="shared" si="235"/>
        <v xml:space="preserve"> </v>
      </c>
      <c r="KI80" s="212" t="str">
        <f>IF(KE80=0," ",VLOOKUP(KE80,PROTOKOL!$A:$E,5,FALSE))</f>
        <v xml:space="preserve"> </v>
      </c>
      <c r="KJ80" s="176"/>
      <c r="KK80" s="177" t="str">
        <f t="shared" si="309"/>
        <v xml:space="preserve"> </v>
      </c>
      <c r="KL80" s="217" t="str">
        <f>IF(KN80=0," ",VLOOKUP(KN80,PROTOKOL!$A:$F,6,FALSE))</f>
        <v xml:space="preserve"> </v>
      </c>
      <c r="KM80" s="43"/>
      <c r="KN80" s="43"/>
      <c r="KO80" s="43"/>
      <c r="KP80" s="91" t="str">
        <f>IF(KN80=0," ",(VLOOKUP(KN80,PROTOKOL!$A$1:$E$29,2,FALSE))*KO80)</f>
        <v xml:space="preserve"> </v>
      </c>
      <c r="KQ80" s="175" t="str">
        <f t="shared" si="236"/>
        <v xml:space="preserve"> </v>
      </c>
      <c r="KR80" s="176" t="str">
        <f>IF(KN80=0," ",VLOOKUP(KN80,PROTOKOL!$A:$E,5,FALSE))</f>
        <v xml:space="preserve"> </v>
      </c>
      <c r="KS80" s="212" t="str">
        <f t="shared" si="190"/>
        <v xml:space="preserve"> </v>
      </c>
      <c r="KT80" s="176">
        <f t="shared" si="310"/>
        <v>0</v>
      </c>
      <c r="KU80" s="177" t="str">
        <f t="shared" si="311"/>
        <v xml:space="preserve"> </v>
      </c>
      <c r="KW80" s="173">
        <v>20</v>
      </c>
      <c r="KX80" s="231">
        <v>20</v>
      </c>
      <c r="KY80" s="174" t="str">
        <f>IF(LA80=0," ",VLOOKUP(LA80,PROTOKOL!$A:$F,6,FALSE))</f>
        <v xml:space="preserve"> </v>
      </c>
      <c r="KZ80" s="43"/>
      <c r="LA80" s="43"/>
      <c r="LB80" s="43"/>
      <c r="LC80" s="42" t="str">
        <f>IF(LA80=0," ",(VLOOKUP(LA80,PROTOKOL!$A$1:$E$29,2,FALSE))*LB80)</f>
        <v xml:space="preserve"> </v>
      </c>
      <c r="LD80" s="175" t="str">
        <f t="shared" si="237"/>
        <v xml:space="preserve"> </v>
      </c>
      <c r="LE80" s="212" t="str">
        <f>IF(LA80=0," ",VLOOKUP(LA80,PROTOKOL!$A:$E,5,FALSE))</f>
        <v xml:space="preserve"> </v>
      </c>
      <c r="LF80" s="176"/>
      <c r="LG80" s="177" t="str">
        <f t="shared" si="312"/>
        <v xml:space="preserve"> </v>
      </c>
      <c r="LH80" s="217" t="str">
        <f>IF(LJ80=0," ",VLOOKUP(LJ80,PROTOKOL!$A:$F,6,FALSE))</f>
        <v xml:space="preserve"> </v>
      </c>
      <c r="LI80" s="43"/>
      <c r="LJ80" s="43"/>
      <c r="LK80" s="43"/>
      <c r="LL80" s="91" t="str">
        <f>IF(LJ80=0," ",(VLOOKUP(LJ80,PROTOKOL!$A$1:$E$29,2,FALSE))*LK80)</f>
        <v xml:space="preserve"> </v>
      </c>
      <c r="LM80" s="175" t="str">
        <f t="shared" si="238"/>
        <v xml:space="preserve"> </v>
      </c>
      <c r="LN80" s="176" t="str">
        <f>IF(LJ80=0," ",VLOOKUP(LJ80,PROTOKOL!$A:$E,5,FALSE))</f>
        <v xml:space="preserve"> </v>
      </c>
      <c r="LO80" s="212" t="str">
        <f t="shared" si="191"/>
        <v xml:space="preserve"> </v>
      </c>
      <c r="LP80" s="176">
        <f t="shared" si="313"/>
        <v>0</v>
      </c>
      <c r="LQ80" s="177" t="str">
        <f t="shared" si="314"/>
        <v xml:space="preserve"> </v>
      </c>
      <c r="LS80" s="173">
        <v>20</v>
      </c>
      <c r="LT80" s="231">
        <v>20</v>
      </c>
      <c r="LU80" s="174" t="str">
        <f>IF(LW80=0," ",VLOOKUP(LW80,PROTOKOL!$A:$F,6,FALSE))</f>
        <v xml:space="preserve"> </v>
      </c>
      <c r="LV80" s="43"/>
      <c r="LW80" s="43"/>
      <c r="LX80" s="43"/>
      <c r="LY80" s="42" t="str">
        <f>IF(LW80=0," ",(VLOOKUP(LW80,PROTOKOL!$A$1:$E$29,2,FALSE))*LX80)</f>
        <v xml:space="preserve"> </v>
      </c>
      <c r="LZ80" s="175" t="str">
        <f t="shared" si="239"/>
        <v xml:space="preserve"> </v>
      </c>
      <c r="MA80" s="212" t="str">
        <f>IF(LW80=0," ",VLOOKUP(LW80,PROTOKOL!$A:$E,5,FALSE))</f>
        <v xml:space="preserve"> </v>
      </c>
      <c r="MB80" s="176"/>
      <c r="MC80" s="177" t="str">
        <f t="shared" si="315"/>
        <v xml:space="preserve"> </v>
      </c>
      <c r="MD80" s="217" t="str">
        <f>IF(MF80=0," ",VLOOKUP(MF80,PROTOKOL!$A:$F,6,FALSE))</f>
        <v xml:space="preserve"> </v>
      </c>
      <c r="ME80" s="43"/>
      <c r="MF80" s="43"/>
      <c r="MG80" s="43"/>
      <c r="MH80" s="91" t="str">
        <f>IF(MF80=0," ",(VLOOKUP(MF80,PROTOKOL!$A$1:$E$29,2,FALSE))*MG80)</f>
        <v xml:space="preserve"> </v>
      </c>
      <c r="MI80" s="175" t="str">
        <f t="shared" si="240"/>
        <v xml:space="preserve"> </v>
      </c>
      <c r="MJ80" s="176" t="str">
        <f>IF(MF80=0," ",VLOOKUP(MF80,PROTOKOL!$A:$E,5,FALSE))</f>
        <v xml:space="preserve"> </v>
      </c>
      <c r="MK80" s="212" t="str">
        <f t="shared" si="192"/>
        <v xml:space="preserve"> </v>
      </c>
      <c r="ML80" s="176">
        <f t="shared" si="316"/>
        <v>0</v>
      </c>
      <c r="MM80" s="177" t="str">
        <f t="shared" si="317"/>
        <v xml:space="preserve"> </v>
      </c>
      <c r="MO80" s="173">
        <v>20</v>
      </c>
      <c r="MP80" s="231">
        <v>20</v>
      </c>
      <c r="MQ80" s="174" t="str">
        <f>IF(MS80=0," ",VLOOKUP(MS80,PROTOKOL!$A:$F,6,FALSE))</f>
        <v xml:space="preserve"> </v>
      </c>
      <c r="MR80" s="43"/>
      <c r="MS80" s="43"/>
      <c r="MT80" s="43"/>
      <c r="MU80" s="42" t="str">
        <f>IF(MS80=0," ",(VLOOKUP(MS80,PROTOKOL!$A$1:$E$29,2,FALSE))*MT80)</f>
        <v xml:space="preserve"> </v>
      </c>
      <c r="MV80" s="175" t="str">
        <f t="shared" si="241"/>
        <v xml:space="preserve"> </v>
      </c>
      <c r="MW80" s="212" t="str">
        <f>IF(MS80=0," ",VLOOKUP(MS80,PROTOKOL!$A:$E,5,FALSE))</f>
        <v xml:space="preserve"> </v>
      </c>
      <c r="MX80" s="176"/>
      <c r="MY80" s="177" t="str">
        <f t="shared" si="318"/>
        <v xml:space="preserve"> </v>
      </c>
      <c r="MZ80" s="217" t="str">
        <f>IF(NB80=0," ",VLOOKUP(NB80,PROTOKOL!$A:$F,6,FALSE))</f>
        <v xml:space="preserve"> </v>
      </c>
      <c r="NA80" s="43"/>
      <c r="NB80" s="43"/>
      <c r="NC80" s="43"/>
      <c r="ND80" s="91" t="str">
        <f>IF(NB80=0," ",(VLOOKUP(NB80,PROTOKOL!$A$1:$E$29,2,FALSE))*NC80)</f>
        <v xml:space="preserve"> </v>
      </c>
      <c r="NE80" s="175" t="str">
        <f t="shared" si="242"/>
        <v xml:space="preserve"> </v>
      </c>
      <c r="NF80" s="176" t="str">
        <f>IF(NB80=0," ",VLOOKUP(NB80,PROTOKOL!$A:$E,5,FALSE))</f>
        <v xml:space="preserve"> </v>
      </c>
      <c r="NG80" s="212" t="str">
        <f t="shared" si="193"/>
        <v xml:space="preserve"> </v>
      </c>
      <c r="NH80" s="176">
        <f t="shared" si="319"/>
        <v>0</v>
      </c>
      <c r="NI80" s="177" t="str">
        <f t="shared" si="320"/>
        <v xml:space="preserve"> </v>
      </c>
      <c r="NK80" s="173">
        <v>20</v>
      </c>
      <c r="NL80" s="231">
        <v>20</v>
      </c>
      <c r="NM80" s="174" t="str">
        <f>IF(NO80=0," ",VLOOKUP(NO80,PROTOKOL!$A:$F,6,FALSE))</f>
        <v xml:space="preserve"> </v>
      </c>
      <c r="NN80" s="43"/>
      <c r="NO80" s="43"/>
      <c r="NP80" s="43"/>
      <c r="NQ80" s="42" t="str">
        <f>IF(NO80=0," ",(VLOOKUP(NO80,PROTOKOL!$A$1:$E$29,2,FALSE))*NP80)</f>
        <v xml:space="preserve"> </v>
      </c>
      <c r="NR80" s="175" t="str">
        <f t="shared" si="243"/>
        <v xml:space="preserve"> </v>
      </c>
      <c r="NS80" s="212" t="str">
        <f>IF(NO80=0," ",VLOOKUP(NO80,PROTOKOL!$A:$E,5,FALSE))</f>
        <v xml:space="preserve"> </v>
      </c>
      <c r="NT80" s="176"/>
      <c r="NU80" s="177" t="str">
        <f t="shared" si="321"/>
        <v xml:space="preserve"> </v>
      </c>
      <c r="NV80" s="217" t="str">
        <f>IF(NX80=0," ",VLOOKUP(NX80,PROTOKOL!$A:$F,6,FALSE))</f>
        <v xml:space="preserve"> </v>
      </c>
      <c r="NW80" s="43"/>
      <c r="NX80" s="43"/>
      <c r="NY80" s="43"/>
      <c r="NZ80" s="91" t="str">
        <f>IF(NX80=0," ",(VLOOKUP(NX80,PROTOKOL!$A$1:$E$29,2,FALSE))*NY80)</f>
        <v xml:space="preserve"> </v>
      </c>
      <c r="OA80" s="175" t="str">
        <f t="shared" si="244"/>
        <v xml:space="preserve"> </v>
      </c>
      <c r="OB80" s="176" t="str">
        <f>IF(NX80=0," ",VLOOKUP(NX80,PROTOKOL!$A:$E,5,FALSE))</f>
        <v xml:space="preserve"> </v>
      </c>
      <c r="OC80" s="212" t="str">
        <f t="shared" si="194"/>
        <v xml:space="preserve"> </v>
      </c>
      <c r="OD80" s="176">
        <f t="shared" si="322"/>
        <v>0</v>
      </c>
      <c r="OE80" s="177" t="str">
        <f t="shared" si="323"/>
        <v xml:space="preserve"> </v>
      </c>
      <c r="OG80" s="173">
        <v>20</v>
      </c>
      <c r="OH80" s="231">
        <v>20</v>
      </c>
      <c r="OI80" s="174" t="str">
        <f>IF(OK80=0," ",VLOOKUP(OK80,PROTOKOL!$A:$F,6,FALSE))</f>
        <v xml:space="preserve"> </v>
      </c>
      <c r="OJ80" s="43"/>
      <c r="OK80" s="43"/>
      <c r="OL80" s="43"/>
      <c r="OM80" s="42" t="str">
        <f>IF(OK80=0," ",(VLOOKUP(OK80,PROTOKOL!$A$1:$E$29,2,FALSE))*OL80)</f>
        <v xml:space="preserve"> </v>
      </c>
      <c r="ON80" s="175" t="str">
        <f t="shared" si="245"/>
        <v xml:space="preserve"> </v>
      </c>
      <c r="OO80" s="212" t="str">
        <f>IF(OK80=0," ",VLOOKUP(OK80,PROTOKOL!$A:$E,5,FALSE))</f>
        <v xml:space="preserve"> </v>
      </c>
      <c r="OP80" s="176"/>
      <c r="OQ80" s="177" t="str">
        <f t="shared" si="324"/>
        <v xml:space="preserve"> </v>
      </c>
      <c r="OR80" s="217" t="str">
        <f>IF(OT80=0," ",VLOOKUP(OT80,PROTOKOL!$A:$F,6,FALSE))</f>
        <v xml:space="preserve"> </v>
      </c>
      <c r="OS80" s="43"/>
      <c r="OT80" s="43"/>
      <c r="OU80" s="43"/>
      <c r="OV80" s="91" t="str">
        <f>IF(OT80=0," ",(VLOOKUP(OT80,PROTOKOL!$A$1:$E$29,2,FALSE))*OU80)</f>
        <v xml:space="preserve"> </v>
      </c>
      <c r="OW80" s="175" t="str">
        <f t="shared" si="246"/>
        <v xml:space="preserve"> </v>
      </c>
      <c r="OX80" s="176" t="str">
        <f>IF(OT80=0," ",VLOOKUP(OT80,PROTOKOL!$A:$E,5,FALSE))</f>
        <v xml:space="preserve"> </v>
      </c>
      <c r="OY80" s="212" t="str">
        <f t="shared" si="195"/>
        <v xml:space="preserve"> </v>
      </c>
      <c r="OZ80" s="176">
        <f t="shared" si="325"/>
        <v>0</v>
      </c>
      <c r="PA80" s="177" t="str">
        <f t="shared" si="326"/>
        <v xml:space="preserve"> </v>
      </c>
      <c r="PC80" s="173">
        <v>20</v>
      </c>
      <c r="PD80" s="231">
        <v>20</v>
      </c>
      <c r="PE80" s="174" t="str">
        <f>IF(PG80=0," ",VLOOKUP(PG80,PROTOKOL!$A:$F,6,FALSE))</f>
        <v xml:space="preserve"> </v>
      </c>
      <c r="PF80" s="43"/>
      <c r="PG80" s="43"/>
      <c r="PH80" s="43"/>
      <c r="PI80" s="42" t="str">
        <f>IF(PG80=0," ",(VLOOKUP(PG80,PROTOKOL!$A$1:$E$29,2,FALSE))*PH80)</f>
        <v xml:space="preserve"> </v>
      </c>
      <c r="PJ80" s="175" t="str">
        <f t="shared" si="247"/>
        <v xml:space="preserve"> </v>
      </c>
      <c r="PK80" s="212" t="str">
        <f>IF(PG80=0," ",VLOOKUP(PG80,PROTOKOL!$A:$E,5,FALSE))</f>
        <v xml:space="preserve"> </v>
      </c>
      <c r="PL80" s="176"/>
      <c r="PM80" s="177" t="str">
        <f t="shared" si="327"/>
        <v xml:space="preserve"> </v>
      </c>
      <c r="PN80" s="217" t="str">
        <f>IF(PP80=0," ",VLOOKUP(PP80,PROTOKOL!$A:$F,6,FALSE))</f>
        <v xml:space="preserve"> </v>
      </c>
      <c r="PO80" s="43"/>
      <c r="PP80" s="43"/>
      <c r="PQ80" s="43"/>
      <c r="PR80" s="91" t="str">
        <f>IF(PP80=0," ",(VLOOKUP(PP80,PROTOKOL!$A$1:$E$29,2,FALSE))*PQ80)</f>
        <v xml:space="preserve"> </v>
      </c>
      <c r="PS80" s="175" t="str">
        <f t="shared" si="248"/>
        <v xml:space="preserve"> </v>
      </c>
      <c r="PT80" s="176" t="str">
        <f>IF(PP80=0," ",VLOOKUP(PP80,PROTOKOL!$A:$E,5,FALSE))</f>
        <v xml:space="preserve"> </v>
      </c>
      <c r="PU80" s="212" t="str">
        <f t="shared" si="196"/>
        <v xml:space="preserve"> </v>
      </c>
      <c r="PV80" s="176">
        <f t="shared" si="328"/>
        <v>0</v>
      </c>
      <c r="PW80" s="177" t="str">
        <f t="shared" si="329"/>
        <v xml:space="preserve"> </v>
      </c>
      <c r="PY80" s="173">
        <v>20</v>
      </c>
      <c r="PZ80" s="231">
        <v>20</v>
      </c>
      <c r="QA80" s="174" t="str">
        <f>IF(QC80=0," ",VLOOKUP(QC80,PROTOKOL!$A:$F,6,FALSE))</f>
        <v xml:space="preserve"> </v>
      </c>
      <c r="QB80" s="43"/>
      <c r="QC80" s="43"/>
      <c r="QD80" s="43"/>
      <c r="QE80" s="42" t="str">
        <f>IF(QC80=0," ",(VLOOKUP(QC80,PROTOKOL!$A$1:$E$29,2,FALSE))*QD80)</f>
        <v xml:space="preserve"> </v>
      </c>
      <c r="QF80" s="175" t="str">
        <f t="shared" si="249"/>
        <v xml:space="preserve"> </v>
      </c>
      <c r="QG80" s="212" t="str">
        <f>IF(QC80=0," ",VLOOKUP(QC80,PROTOKOL!$A:$E,5,FALSE))</f>
        <v xml:space="preserve"> </v>
      </c>
      <c r="QH80" s="176"/>
      <c r="QI80" s="177" t="str">
        <f t="shared" si="330"/>
        <v xml:space="preserve"> </v>
      </c>
      <c r="QJ80" s="217" t="str">
        <f>IF(QL80=0," ",VLOOKUP(QL80,PROTOKOL!$A:$F,6,FALSE))</f>
        <v xml:space="preserve"> </v>
      </c>
      <c r="QK80" s="43"/>
      <c r="QL80" s="43"/>
      <c r="QM80" s="43"/>
      <c r="QN80" s="91" t="str">
        <f>IF(QL80=0," ",(VLOOKUP(QL80,PROTOKOL!$A$1:$E$29,2,FALSE))*QM80)</f>
        <v xml:space="preserve"> </v>
      </c>
      <c r="QO80" s="175" t="str">
        <f t="shared" si="250"/>
        <v xml:space="preserve"> </v>
      </c>
      <c r="QP80" s="176" t="str">
        <f>IF(QL80=0," ",VLOOKUP(QL80,PROTOKOL!$A:$E,5,FALSE))</f>
        <v xml:space="preserve"> </v>
      </c>
      <c r="QQ80" s="212" t="str">
        <f t="shared" si="197"/>
        <v xml:space="preserve"> </v>
      </c>
      <c r="QR80" s="176">
        <f t="shared" si="331"/>
        <v>0</v>
      </c>
      <c r="QS80" s="177" t="str">
        <f t="shared" si="332"/>
        <v xml:space="preserve"> </v>
      </c>
      <c r="QU80" s="173">
        <v>20</v>
      </c>
      <c r="QV80" s="231">
        <v>20</v>
      </c>
      <c r="QW80" s="174" t="str">
        <f>IF(QY80=0," ",VLOOKUP(QY80,PROTOKOL!$A:$F,6,FALSE))</f>
        <v xml:space="preserve"> </v>
      </c>
      <c r="QX80" s="43"/>
      <c r="QY80" s="43"/>
      <c r="QZ80" s="43"/>
      <c r="RA80" s="42" t="str">
        <f>IF(QY80=0," ",(VLOOKUP(QY80,PROTOKOL!$A$1:$E$29,2,FALSE))*QZ80)</f>
        <v xml:space="preserve"> </v>
      </c>
      <c r="RB80" s="175" t="str">
        <f t="shared" si="251"/>
        <v xml:space="preserve"> </v>
      </c>
      <c r="RC80" s="212" t="str">
        <f>IF(QY80=0," ",VLOOKUP(QY80,PROTOKOL!$A:$E,5,FALSE))</f>
        <v xml:space="preserve"> </v>
      </c>
      <c r="RD80" s="176"/>
      <c r="RE80" s="177" t="str">
        <f t="shared" si="333"/>
        <v xml:space="preserve"> </v>
      </c>
      <c r="RF80" s="217" t="str">
        <f>IF(RH80=0," ",VLOOKUP(RH80,PROTOKOL!$A:$F,6,FALSE))</f>
        <v xml:space="preserve"> </v>
      </c>
      <c r="RG80" s="43"/>
      <c r="RH80" s="43"/>
      <c r="RI80" s="43"/>
      <c r="RJ80" s="91" t="str">
        <f>IF(RH80=0," ",(VLOOKUP(RH80,PROTOKOL!$A$1:$E$29,2,FALSE))*RI80)</f>
        <v xml:space="preserve"> </v>
      </c>
      <c r="RK80" s="175" t="str">
        <f t="shared" si="252"/>
        <v xml:space="preserve"> </v>
      </c>
      <c r="RL80" s="176" t="str">
        <f>IF(RH80=0," ",VLOOKUP(RH80,PROTOKOL!$A:$E,5,FALSE))</f>
        <v xml:space="preserve"> </v>
      </c>
      <c r="RM80" s="212" t="str">
        <f t="shared" si="198"/>
        <v xml:space="preserve"> </v>
      </c>
      <c r="RN80" s="176">
        <f t="shared" si="334"/>
        <v>0</v>
      </c>
      <c r="RO80" s="177" t="str">
        <f t="shared" si="335"/>
        <v xml:space="preserve"> </v>
      </c>
      <c r="RQ80" s="173">
        <v>20</v>
      </c>
      <c r="RR80" s="231">
        <v>20</v>
      </c>
      <c r="RS80" s="174" t="str">
        <f>IF(RU80=0," ",VLOOKUP(RU80,PROTOKOL!$A:$F,6,FALSE))</f>
        <v xml:space="preserve"> </v>
      </c>
      <c r="RT80" s="43"/>
      <c r="RU80" s="43"/>
      <c r="RV80" s="43"/>
      <c r="RW80" s="42" t="str">
        <f>IF(RU80=0," ",(VLOOKUP(RU80,PROTOKOL!$A$1:$E$29,2,FALSE))*RV80)</f>
        <v xml:space="preserve"> </v>
      </c>
      <c r="RX80" s="175" t="str">
        <f t="shared" si="253"/>
        <v xml:space="preserve"> </v>
      </c>
      <c r="RY80" s="212" t="str">
        <f>IF(RU80=0," ",VLOOKUP(RU80,PROTOKOL!$A:$E,5,FALSE))</f>
        <v xml:space="preserve"> </v>
      </c>
      <c r="RZ80" s="176"/>
      <c r="SA80" s="177" t="str">
        <f t="shared" si="336"/>
        <v xml:space="preserve"> </v>
      </c>
      <c r="SB80" s="217" t="str">
        <f>IF(SD80=0," ",VLOOKUP(SD80,PROTOKOL!$A:$F,6,FALSE))</f>
        <v xml:space="preserve"> </v>
      </c>
      <c r="SC80" s="43"/>
      <c r="SD80" s="43"/>
      <c r="SE80" s="43"/>
      <c r="SF80" s="91" t="str">
        <f>IF(SD80=0," ",(VLOOKUP(SD80,PROTOKOL!$A$1:$E$29,2,FALSE))*SE80)</f>
        <v xml:space="preserve"> </v>
      </c>
      <c r="SG80" s="175" t="str">
        <f t="shared" si="254"/>
        <v xml:space="preserve"> </v>
      </c>
      <c r="SH80" s="176" t="str">
        <f>IF(SD80=0," ",VLOOKUP(SD80,PROTOKOL!$A:$E,5,FALSE))</f>
        <v xml:space="preserve"> </v>
      </c>
      <c r="SI80" s="212" t="str">
        <f t="shared" si="199"/>
        <v xml:space="preserve"> </v>
      </c>
      <c r="SJ80" s="176">
        <f t="shared" si="337"/>
        <v>0</v>
      </c>
      <c r="SK80" s="177" t="str">
        <f t="shared" si="338"/>
        <v xml:space="preserve"> </v>
      </c>
      <c r="SM80" s="173">
        <v>20</v>
      </c>
      <c r="SN80" s="231">
        <v>20</v>
      </c>
      <c r="SO80" s="174" t="str">
        <f>IF(SQ80=0," ",VLOOKUP(SQ80,PROTOKOL!$A:$F,6,FALSE))</f>
        <v xml:space="preserve"> </v>
      </c>
      <c r="SP80" s="43"/>
      <c r="SQ80" s="43"/>
      <c r="SR80" s="43"/>
      <c r="SS80" s="42" t="str">
        <f>IF(SQ80=0," ",(VLOOKUP(SQ80,PROTOKOL!$A$1:$E$29,2,FALSE))*SR80)</f>
        <v xml:space="preserve"> </v>
      </c>
      <c r="ST80" s="175" t="str">
        <f t="shared" si="255"/>
        <v xml:space="preserve"> </v>
      </c>
      <c r="SU80" s="212" t="str">
        <f>IF(SQ80=0," ",VLOOKUP(SQ80,PROTOKOL!$A:$E,5,FALSE))</f>
        <v xml:space="preserve"> </v>
      </c>
      <c r="SV80" s="176"/>
      <c r="SW80" s="177" t="str">
        <f t="shared" si="339"/>
        <v xml:space="preserve"> </v>
      </c>
      <c r="SX80" s="217" t="str">
        <f>IF(SZ80=0," ",VLOOKUP(SZ80,PROTOKOL!$A:$F,6,FALSE))</f>
        <v xml:space="preserve"> </v>
      </c>
      <c r="SY80" s="43"/>
      <c r="SZ80" s="43"/>
      <c r="TA80" s="43"/>
      <c r="TB80" s="91" t="str">
        <f>IF(SZ80=0," ",(VLOOKUP(SZ80,PROTOKOL!$A$1:$E$29,2,FALSE))*TA80)</f>
        <v xml:space="preserve"> </v>
      </c>
      <c r="TC80" s="175" t="str">
        <f t="shared" si="256"/>
        <v xml:space="preserve"> </v>
      </c>
      <c r="TD80" s="176" t="str">
        <f>IF(SZ80=0," ",VLOOKUP(SZ80,PROTOKOL!$A:$E,5,FALSE))</f>
        <v xml:space="preserve"> </v>
      </c>
      <c r="TE80" s="212" t="str">
        <f t="shared" si="200"/>
        <v xml:space="preserve"> </v>
      </c>
      <c r="TF80" s="176">
        <f t="shared" si="340"/>
        <v>0</v>
      </c>
      <c r="TG80" s="177" t="str">
        <f t="shared" si="341"/>
        <v xml:space="preserve"> </v>
      </c>
      <c r="TI80" s="173">
        <v>20</v>
      </c>
      <c r="TJ80" s="231">
        <v>20</v>
      </c>
      <c r="TK80" s="174" t="str">
        <f>IF(TM80=0," ",VLOOKUP(TM80,PROTOKOL!$A:$F,6,FALSE))</f>
        <v xml:space="preserve"> </v>
      </c>
      <c r="TL80" s="43"/>
      <c r="TM80" s="43"/>
      <c r="TN80" s="43"/>
      <c r="TO80" s="42" t="str">
        <f>IF(TM80=0," ",(VLOOKUP(TM80,PROTOKOL!$A$1:$E$29,2,FALSE))*TN80)</f>
        <v xml:space="preserve"> </v>
      </c>
      <c r="TP80" s="175" t="str">
        <f t="shared" si="257"/>
        <v xml:space="preserve"> </v>
      </c>
      <c r="TQ80" s="212" t="str">
        <f>IF(TM80=0," ",VLOOKUP(TM80,PROTOKOL!$A:$E,5,FALSE))</f>
        <v xml:space="preserve"> </v>
      </c>
      <c r="TR80" s="176"/>
      <c r="TS80" s="177" t="str">
        <f t="shared" si="342"/>
        <v xml:space="preserve"> </v>
      </c>
      <c r="TT80" s="217" t="str">
        <f>IF(TV80=0," ",VLOOKUP(TV80,PROTOKOL!$A:$F,6,FALSE))</f>
        <v xml:space="preserve"> </v>
      </c>
      <c r="TU80" s="43"/>
      <c r="TV80" s="43"/>
      <c r="TW80" s="43"/>
      <c r="TX80" s="91" t="str">
        <f>IF(TV80=0," ",(VLOOKUP(TV80,PROTOKOL!$A$1:$E$29,2,FALSE))*TW80)</f>
        <v xml:space="preserve"> </v>
      </c>
      <c r="TY80" s="175" t="str">
        <f t="shared" si="258"/>
        <v xml:space="preserve"> </v>
      </c>
      <c r="TZ80" s="176" t="str">
        <f>IF(TV80=0," ",VLOOKUP(TV80,PROTOKOL!$A:$E,5,FALSE))</f>
        <v xml:space="preserve"> </v>
      </c>
      <c r="UA80" s="212" t="str">
        <f t="shared" si="201"/>
        <v xml:space="preserve"> </v>
      </c>
      <c r="UB80" s="176">
        <f t="shared" si="343"/>
        <v>0</v>
      </c>
      <c r="UC80" s="177" t="str">
        <f t="shared" si="344"/>
        <v xml:space="preserve"> </v>
      </c>
      <c r="UE80" s="173">
        <v>20</v>
      </c>
      <c r="UF80" s="231">
        <v>20</v>
      </c>
      <c r="UG80" s="174" t="str">
        <f>IF(UI80=0," ",VLOOKUP(UI80,PROTOKOL!$A:$F,6,FALSE))</f>
        <v xml:space="preserve"> </v>
      </c>
      <c r="UH80" s="43"/>
      <c r="UI80" s="43"/>
      <c r="UJ80" s="43"/>
      <c r="UK80" s="42" t="str">
        <f>IF(UI80=0," ",(VLOOKUP(UI80,PROTOKOL!$A$1:$E$29,2,FALSE))*UJ80)</f>
        <v xml:space="preserve"> </v>
      </c>
      <c r="UL80" s="175" t="str">
        <f t="shared" si="259"/>
        <v xml:space="preserve"> </v>
      </c>
      <c r="UM80" s="212" t="str">
        <f>IF(UI80=0," ",VLOOKUP(UI80,PROTOKOL!$A:$E,5,FALSE))</f>
        <v xml:space="preserve"> </v>
      </c>
      <c r="UN80" s="176"/>
      <c r="UO80" s="177" t="str">
        <f t="shared" si="345"/>
        <v xml:space="preserve"> </v>
      </c>
      <c r="UP80" s="217" t="str">
        <f>IF(UR80=0," ",VLOOKUP(UR80,PROTOKOL!$A:$F,6,FALSE))</f>
        <v xml:space="preserve"> </v>
      </c>
      <c r="UQ80" s="43"/>
      <c r="UR80" s="43"/>
      <c r="US80" s="43"/>
      <c r="UT80" s="91" t="str">
        <f>IF(UR80=0," ",(VLOOKUP(UR80,PROTOKOL!$A$1:$E$29,2,FALSE))*US80)</f>
        <v xml:space="preserve"> </v>
      </c>
      <c r="UU80" s="175" t="str">
        <f t="shared" si="260"/>
        <v xml:space="preserve"> </v>
      </c>
      <c r="UV80" s="176" t="str">
        <f>IF(UR80=0," ",VLOOKUP(UR80,PROTOKOL!$A:$E,5,FALSE))</f>
        <v xml:space="preserve"> </v>
      </c>
      <c r="UW80" s="212" t="str">
        <f t="shared" si="202"/>
        <v xml:space="preserve"> </v>
      </c>
      <c r="UX80" s="176">
        <f t="shared" si="346"/>
        <v>0</v>
      </c>
      <c r="UY80" s="177" t="str">
        <f t="shared" si="347"/>
        <v xml:space="preserve"> </v>
      </c>
      <c r="VA80" s="173">
        <v>20</v>
      </c>
      <c r="VB80" s="231">
        <v>20</v>
      </c>
      <c r="VC80" s="174" t="str">
        <f>IF(VE80=0," ",VLOOKUP(VE80,PROTOKOL!$A:$F,6,FALSE))</f>
        <v xml:space="preserve"> </v>
      </c>
      <c r="VD80" s="43"/>
      <c r="VE80" s="43"/>
      <c r="VF80" s="43"/>
      <c r="VG80" s="42" t="str">
        <f>IF(VE80=0," ",(VLOOKUP(VE80,PROTOKOL!$A$1:$E$29,2,FALSE))*VF80)</f>
        <v xml:space="preserve"> </v>
      </c>
      <c r="VH80" s="175" t="str">
        <f t="shared" si="261"/>
        <v xml:space="preserve"> </v>
      </c>
      <c r="VI80" s="212" t="str">
        <f>IF(VE80=0," ",VLOOKUP(VE80,PROTOKOL!$A:$E,5,FALSE))</f>
        <v xml:space="preserve"> </v>
      </c>
      <c r="VJ80" s="176"/>
      <c r="VK80" s="177" t="str">
        <f t="shared" si="348"/>
        <v xml:space="preserve"> </v>
      </c>
      <c r="VL80" s="217" t="str">
        <f>IF(VN80=0," ",VLOOKUP(VN80,PROTOKOL!$A:$F,6,FALSE))</f>
        <v xml:space="preserve"> </v>
      </c>
      <c r="VM80" s="43"/>
      <c r="VN80" s="43"/>
      <c r="VO80" s="43"/>
      <c r="VP80" s="91" t="str">
        <f>IF(VN80=0," ",(VLOOKUP(VN80,PROTOKOL!$A$1:$E$29,2,FALSE))*VO80)</f>
        <v xml:space="preserve"> </v>
      </c>
      <c r="VQ80" s="175" t="str">
        <f t="shared" si="262"/>
        <v xml:space="preserve"> </v>
      </c>
      <c r="VR80" s="176" t="str">
        <f>IF(VN80=0," ",VLOOKUP(VN80,PROTOKOL!$A:$E,5,FALSE))</f>
        <v xml:space="preserve"> </v>
      </c>
      <c r="VS80" s="212" t="str">
        <f t="shared" si="203"/>
        <v xml:space="preserve"> </v>
      </c>
      <c r="VT80" s="176">
        <f t="shared" si="349"/>
        <v>0</v>
      </c>
      <c r="VU80" s="177" t="str">
        <f t="shared" si="350"/>
        <v xml:space="preserve"> </v>
      </c>
      <c r="VW80" s="173">
        <v>20</v>
      </c>
      <c r="VX80" s="231">
        <v>20</v>
      </c>
      <c r="VY80" s="174" t="str">
        <f>IF(WA80=0," ",VLOOKUP(WA80,PROTOKOL!$A:$F,6,FALSE))</f>
        <v xml:space="preserve"> </v>
      </c>
      <c r="VZ80" s="43"/>
      <c r="WA80" s="43"/>
      <c r="WB80" s="43"/>
      <c r="WC80" s="42" t="str">
        <f>IF(WA80=0," ",(VLOOKUP(WA80,PROTOKOL!$A$1:$E$29,2,FALSE))*WB80)</f>
        <v xml:space="preserve"> </v>
      </c>
      <c r="WD80" s="175" t="str">
        <f t="shared" si="263"/>
        <v xml:space="preserve"> </v>
      </c>
      <c r="WE80" s="212" t="str">
        <f>IF(WA80=0," ",VLOOKUP(WA80,PROTOKOL!$A:$E,5,FALSE))</f>
        <v xml:space="preserve"> </v>
      </c>
      <c r="WF80" s="176"/>
      <c r="WG80" s="177" t="str">
        <f t="shared" si="351"/>
        <v xml:space="preserve"> </v>
      </c>
      <c r="WH80" s="217" t="str">
        <f>IF(WJ80=0," ",VLOOKUP(WJ80,PROTOKOL!$A:$F,6,FALSE))</f>
        <v xml:space="preserve"> </v>
      </c>
      <c r="WI80" s="43"/>
      <c r="WJ80" s="43"/>
      <c r="WK80" s="43"/>
      <c r="WL80" s="91" t="str">
        <f>IF(WJ80=0," ",(VLOOKUP(WJ80,PROTOKOL!$A$1:$E$29,2,FALSE))*WK80)</f>
        <v xml:space="preserve"> </v>
      </c>
      <c r="WM80" s="175" t="str">
        <f t="shared" si="264"/>
        <v xml:space="preserve"> </v>
      </c>
      <c r="WN80" s="176" t="str">
        <f>IF(WJ80=0," ",VLOOKUP(WJ80,PROTOKOL!$A:$E,5,FALSE))</f>
        <v xml:space="preserve"> </v>
      </c>
      <c r="WO80" s="212" t="str">
        <f t="shared" si="204"/>
        <v xml:space="preserve"> </v>
      </c>
      <c r="WP80" s="176">
        <f t="shared" si="352"/>
        <v>0</v>
      </c>
      <c r="WQ80" s="177" t="str">
        <f t="shared" si="353"/>
        <v xml:space="preserve"> </v>
      </c>
      <c r="WS80" s="173">
        <v>20</v>
      </c>
      <c r="WT80" s="231">
        <v>20</v>
      </c>
      <c r="WU80" s="174" t="str">
        <f>IF(WW80=0," ",VLOOKUP(WW80,PROTOKOL!$A:$F,6,FALSE))</f>
        <v xml:space="preserve"> </v>
      </c>
      <c r="WV80" s="43"/>
      <c r="WW80" s="43"/>
      <c r="WX80" s="43"/>
      <c r="WY80" s="42" t="str">
        <f>IF(WW80=0," ",(VLOOKUP(WW80,PROTOKOL!$A$1:$E$29,2,FALSE))*WX80)</f>
        <v xml:space="preserve"> </v>
      </c>
      <c r="WZ80" s="175" t="str">
        <f t="shared" si="265"/>
        <v xml:space="preserve"> </v>
      </c>
      <c r="XA80" s="212" t="str">
        <f>IF(WW80=0," ",VLOOKUP(WW80,PROTOKOL!$A:$E,5,FALSE))</f>
        <v xml:space="preserve"> </v>
      </c>
      <c r="XB80" s="176"/>
      <c r="XC80" s="177" t="str">
        <f t="shared" si="354"/>
        <v xml:space="preserve"> </v>
      </c>
      <c r="XD80" s="217" t="str">
        <f>IF(XF80=0," ",VLOOKUP(XF80,PROTOKOL!$A:$F,6,FALSE))</f>
        <v xml:space="preserve"> </v>
      </c>
      <c r="XE80" s="43"/>
      <c r="XF80" s="43"/>
      <c r="XG80" s="43"/>
      <c r="XH80" s="91" t="str">
        <f>IF(XF80=0," ",(VLOOKUP(XF80,PROTOKOL!$A$1:$E$29,2,FALSE))*XG80)</f>
        <v xml:space="preserve"> </v>
      </c>
      <c r="XI80" s="175" t="str">
        <f t="shared" si="266"/>
        <v xml:space="preserve"> </v>
      </c>
      <c r="XJ80" s="176" t="str">
        <f>IF(XF80=0," ",VLOOKUP(XF80,PROTOKOL!$A:$E,5,FALSE))</f>
        <v xml:space="preserve"> </v>
      </c>
      <c r="XK80" s="212" t="str">
        <f t="shared" si="205"/>
        <v xml:space="preserve"> </v>
      </c>
      <c r="XL80" s="176">
        <f t="shared" si="355"/>
        <v>0</v>
      </c>
      <c r="XM80" s="177" t="str">
        <f t="shared" si="356"/>
        <v xml:space="preserve"> </v>
      </c>
      <c r="XO80" s="173">
        <v>20</v>
      </c>
      <c r="XP80" s="231">
        <v>20</v>
      </c>
      <c r="XQ80" s="174" t="str">
        <f>IF(XS80=0," ",VLOOKUP(XS80,PROTOKOL!$A:$F,6,FALSE))</f>
        <v xml:space="preserve"> </v>
      </c>
      <c r="XR80" s="43"/>
      <c r="XS80" s="43"/>
      <c r="XT80" s="43"/>
      <c r="XU80" s="42" t="str">
        <f>IF(XS80=0," ",(VLOOKUP(XS80,PROTOKOL!$A$1:$E$29,2,FALSE))*XT80)</f>
        <v xml:space="preserve"> </v>
      </c>
      <c r="XV80" s="175" t="str">
        <f t="shared" si="267"/>
        <v xml:space="preserve"> </v>
      </c>
      <c r="XW80" s="212" t="str">
        <f>IF(XS80=0," ",VLOOKUP(XS80,PROTOKOL!$A:$E,5,FALSE))</f>
        <v xml:space="preserve"> </v>
      </c>
      <c r="XX80" s="176"/>
      <c r="XY80" s="177" t="str">
        <f t="shared" si="357"/>
        <v xml:space="preserve"> </v>
      </c>
      <c r="XZ80" s="217" t="str">
        <f>IF(YB80=0," ",VLOOKUP(YB80,PROTOKOL!$A:$F,6,FALSE))</f>
        <v xml:space="preserve"> </v>
      </c>
      <c r="YA80" s="43"/>
      <c r="YB80" s="43"/>
      <c r="YC80" s="43"/>
      <c r="YD80" s="91" t="str">
        <f>IF(YB80=0," ",(VLOOKUP(YB80,PROTOKOL!$A$1:$E$29,2,FALSE))*YC80)</f>
        <v xml:space="preserve"> </v>
      </c>
      <c r="YE80" s="175" t="str">
        <f t="shared" si="268"/>
        <v xml:space="preserve"> </v>
      </c>
      <c r="YF80" s="176" t="str">
        <f>IF(YB80=0," ",VLOOKUP(YB80,PROTOKOL!$A:$E,5,FALSE))</f>
        <v xml:space="preserve"> </v>
      </c>
      <c r="YG80" s="212" t="str">
        <f t="shared" si="206"/>
        <v xml:space="preserve"> </v>
      </c>
      <c r="YH80" s="176">
        <f t="shared" si="358"/>
        <v>0</v>
      </c>
      <c r="YI80" s="177" t="str">
        <f t="shared" si="359"/>
        <v xml:space="preserve"> </v>
      </c>
    </row>
    <row r="81" spans="1:659" ht="13.8">
      <c r="A81" s="173">
        <v>20</v>
      </c>
      <c r="B81" s="229"/>
      <c r="C81" s="174" t="str">
        <f>IF(E81=0," ",VLOOKUP(E81,PROTOKOL!$A:$F,6,FALSE))</f>
        <v xml:space="preserve"> </v>
      </c>
      <c r="D81" s="43"/>
      <c r="E81" s="43"/>
      <c r="F81" s="43"/>
      <c r="G81" s="42" t="str">
        <f>IF(E81=0," ",(VLOOKUP(E81,PROTOKOL!$A$1:$E$29,2,FALSE))*F81)</f>
        <v xml:space="preserve"> </v>
      </c>
      <c r="H81" s="175" t="str">
        <f t="shared" si="209"/>
        <v xml:space="preserve"> </v>
      </c>
      <c r="I81" s="212" t="str">
        <f>IF(E81=0," ",VLOOKUP(E81,PROTOKOL!$A:$E,5,FALSE))</f>
        <v xml:space="preserve"> </v>
      </c>
      <c r="J81" s="176"/>
      <c r="K81" s="177" t="str">
        <f t="shared" si="269"/>
        <v xml:space="preserve"> </v>
      </c>
      <c r="L81" s="217" t="str">
        <f>IF(N81=0," ",VLOOKUP(N81,PROTOKOL!$A:$F,6,FALSE))</f>
        <v xml:space="preserve"> </v>
      </c>
      <c r="M81" s="43"/>
      <c r="N81" s="43"/>
      <c r="O81" s="43"/>
      <c r="P81" s="91" t="str">
        <f>IF(N81=0," ",(VLOOKUP(N81,PROTOKOL!$A$1:$E$29,2,FALSE))*O81)</f>
        <v xml:space="preserve"> </v>
      </c>
      <c r="Q81" s="175" t="str">
        <f t="shared" si="210"/>
        <v xml:space="preserve"> </v>
      </c>
      <c r="R81" s="176" t="str">
        <f>IF(N81=0," ",VLOOKUP(N81,PROTOKOL!$A:$E,5,FALSE))</f>
        <v xml:space="preserve"> </v>
      </c>
      <c r="S81" s="212" t="str">
        <f t="shared" si="270"/>
        <v xml:space="preserve"> </v>
      </c>
      <c r="T81" s="176">
        <f t="shared" si="271"/>
        <v>0</v>
      </c>
      <c r="U81" s="177" t="str">
        <f t="shared" si="272"/>
        <v xml:space="preserve"> </v>
      </c>
      <c r="W81" s="173">
        <v>20</v>
      </c>
      <c r="X81" s="229"/>
      <c r="Y81" s="174" t="str">
        <f>IF(AA81=0," ",VLOOKUP(AA81,PROTOKOL!$A:$F,6,FALSE))</f>
        <v xml:space="preserve"> </v>
      </c>
      <c r="Z81" s="43"/>
      <c r="AA81" s="43"/>
      <c r="AB81" s="43"/>
      <c r="AC81" s="42" t="str">
        <f>IF(AA81=0," ",(VLOOKUP(AA81,PROTOKOL!$A$1:$E$29,2,FALSE))*AB81)</f>
        <v xml:space="preserve"> </v>
      </c>
      <c r="AD81" s="175" t="str">
        <f t="shared" si="211"/>
        <v xml:space="preserve"> </v>
      </c>
      <c r="AE81" s="212" t="str">
        <f>IF(AA81=0," ",VLOOKUP(AA81,PROTOKOL!$A:$E,5,FALSE))</f>
        <v xml:space="preserve"> </v>
      </c>
      <c r="AF81" s="176"/>
      <c r="AG81" s="177" t="str">
        <f t="shared" si="273"/>
        <v xml:space="preserve"> </v>
      </c>
      <c r="AH81" s="217" t="str">
        <f>IF(AJ81=0," ",VLOOKUP(AJ81,PROTOKOL!$A:$F,6,FALSE))</f>
        <v xml:space="preserve"> </v>
      </c>
      <c r="AI81" s="43"/>
      <c r="AJ81" s="43"/>
      <c r="AK81" s="43"/>
      <c r="AL81" s="91" t="str">
        <f>IF(AJ81=0," ",(VLOOKUP(AJ81,PROTOKOL!$A$1:$E$29,2,FALSE))*AK81)</f>
        <v xml:space="preserve"> </v>
      </c>
      <c r="AM81" s="175" t="str">
        <f t="shared" si="212"/>
        <v xml:space="preserve"> </v>
      </c>
      <c r="AN81" s="176" t="str">
        <f>IF(AJ81=0," ",VLOOKUP(AJ81,PROTOKOL!$A:$E,5,FALSE))</f>
        <v xml:space="preserve"> </v>
      </c>
      <c r="AO81" s="212" t="str">
        <f t="shared" si="180"/>
        <v xml:space="preserve"> </v>
      </c>
      <c r="AP81" s="176">
        <f t="shared" si="274"/>
        <v>0</v>
      </c>
      <c r="AQ81" s="177" t="str">
        <f t="shared" si="275"/>
        <v xml:space="preserve"> </v>
      </c>
      <c r="AS81" s="173">
        <v>20</v>
      </c>
      <c r="AT81" s="229"/>
      <c r="AU81" s="174" t="str">
        <f>IF(AW81=0," ",VLOOKUP(AW81,PROTOKOL!$A:$F,6,FALSE))</f>
        <v xml:space="preserve"> </v>
      </c>
      <c r="AV81" s="43"/>
      <c r="AW81" s="43"/>
      <c r="AX81" s="43"/>
      <c r="AY81" s="42" t="str">
        <f>IF(AW81=0," ",(VLOOKUP(AW81,PROTOKOL!$A$1:$E$29,2,FALSE))*AX81)</f>
        <v xml:space="preserve"> </v>
      </c>
      <c r="AZ81" s="175" t="str">
        <f t="shared" si="213"/>
        <v xml:space="preserve"> </v>
      </c>
      <c r="BA81" s="212" t="str">
        <f>IF(AW81=0," ",VLOOKUP(AW81,PROTOKOL!$A:$E,5,FALSE))</f>
        <v xml:space="preserve"> </v>
      </c>
      <c r="BB81" s="176"/>
      <c r="BC81" s="177" t="str">
        <f t="shared" si="276"/>
        <v xml:space="preserve"> </v>
      </c>
      <c r="BD81" s="217" t="str">
        <f>IF(BF81=0," ",VLOOKUP(BF81,PROTOKOL!$A:$F,6,FALSE))</f>
        <v xml:space="preserve"> </v>
      </c>
      <c r="BE81" s="43"/>
      <c r="BF81" s="43"/>
      <c r="BG81" s="43"/>
      <c r="BH81" s="91" t="str">
        <f>IF(BF81=0," ",(VLOOKUP(BF81,PROTOKOL!$A$1:$E$29,2,FALSE))*BG81)</f>
        <v xml:space="preserve"> </v>
      </c>
      <c r="BI81" s="175" t="str">
        <f t="shared" si="214"/>
        <v xml:space="preserve"> </v>
      </c>
      <c r="BJ81" s="176" t="str">
        <f>IF(BF81=0," ",VLOOKUP(BF81,PROTOKOL!$A:$E,5,FALSE))</f>
        <v xml:space="preserve"> </v>
      </c>
      <c r="BK81" s="212" t="str">
        <f t="shared" si="181"/>
        <v xml:space="preserve"> </v>
      </c>
      <c r="BL81" s="176">
        <f t="shared" si="277"/>
        <v>0</v>
      </c>
      <c r="BM81" s="177" t="str">
        <f t="shared" si="278"/>
        <v xml:space="preserve"> </v>
      </c>
      <c r="BO81" s="173">
        <v>20</v>
      </c>
      <c r="BP81" s="229"/>
      <c r="BQ81" s="174" t="str">
        <f>IF(BS81=0," ",VLOOKUP(BS81,PROTOKOL!$A:$F,6,FALSE))</f>
        <v xml:space="preserve"> </v>
      </c>
      <c r="BR81" s="43"/>
      <c r="BS81" s="43"/>
      <c r="BT81" s="43"/>
      <c r="BU81" s="42" t="str">
        <f>IF(BS81=0," ",(VLOOKUP(BS81,PROTOKOL!$A$1:$E$29,2,FALSE))*BT81)</f>
        <v xml:space="preserve"> </v>
      </c>
      <c r="BV81" s="175" t="str">
        <f t="shared" si="215"/>
        <v xml:space="preserve"> </v>
      </c>
      <c r="BW81" s="212" t="str">
        <f>IF(BS81=0," ",VLOOKUP(BS81,PROTOKOL!$A:$E,5,FALSE))</f>
        <v xml:space="preserve"> </v>
      </c>
      <c r="BX81" s="176"/>
      <c r="BY81" s="177" t="str">
        <f t="shared" si="279"/>
        <v xml:space="preserve"> </v>
      </c>
      <c r="BZ81" s="217" t="str">
        <f>IF(CB81=0," ",VLOOKUP(CB81,PROTOKOL!$A:$F,6,FALSE))</f>
        <v xml:space="preserve"> </v>
      </c>
      <c r="CA81" s="43"/>
      <c r="CB81" s="43"/>
      <c r="CC81" s="43"/>
      <c r="CD81" s="91" t="str">
        <f>IF(CB81=0," ",(VLOOKUP(CB81,PROTOKOL!$A$1:$E$29,2,FALSE))*CC81)</f>
        <v xml:space="preserve"> </v>
      </c>
      <c r="CE81" s="175" t="str">
        <f t="shared" si="216"/>
        <v xml:space="preserve"> </v>
      </c>
      <c r="CF81" s="176" t="str">
        <f>IF(CB81=0," ",VLOOKUP(CB81,PROTOKOL!$A:$E,5,FALSE))</f>
        <v xml:space="preserve"> </v>
      </c>
      <c r="CG81" s="212" t="str">
        <f t="shared" si="207"/>
        <v xml:space="preserve"> </v>
      </c>
      <c r="CH81" s="176">
        <f t="shared" si="280"/>
        <v>0</v>
      </c>
      <c r="CI81" s="177" t="str">
        <f t="shared" si="281"/>
        <v xml:space="preserve"> </v>
      </c>
      <c r="CK81" s="173">
        <v>20</v>
      </c>
      <c r="CL81" s="229"/>
      <c r="CM81" s="174" t="str">
        <f>IF(CO81=0," ",VLOOKUP(CO81,PROTOKOL!$A:$F,6,FALSE))</f>
        <v xml:space="preserve"> </v>
      </c>
      <c r="CN81" s="43"/>
      <c r="CO81" s="43"/>
      <c r="CP81" s="43"/>
      <c r="CQ81" s="42" t="str">
        <f>IF(CO81=0," ",(VLOOKUP(CO81,PROTOKOL!$A$1:$E$29,2,FALSE))*CP81)</f>
        <v xml:space="preserve"> </v>
      </c>
      <c r="CR81" s="175" t="str">
        <f t="shared" si="217"/>
        <v xml:space="preserve"> </v>
      </c>
      <c r="CS81" s="212" t="str">
        <f>IF(CO81=0," ",VLOOKUP(CO81,PROTOKOL!$A:$E,5,FALSE))</f>
        <v xml:space="preserve"> </v>
      </c>
      <c r="CT81" s="176"/>
      <c r="CU81" s="177" t="str">
        <f t="shared" si="282"/>
        <v xml:space="preserve"> </v>
      </c>
      <c r="CV81" s="217" t="str">
        <f>IF(CX81=0," ",VLOOKUP(CX81,PROTOKOL!$A:$F,6,FALSE))</f>
        <v xml:space="preserve"> </v>
      </c>
      <c r="CW81" s="43"/>
      <c r="CX81" s="43"/>
      <c r="CY81" s="43"/>
      <c r="CZ81" s="91" t="str">
        <f>IF(CX81=0," ",(VLOOKUP(CX81,PROTOKOL!$A$1:$E$29,2,FALSE))*CY81)</f>
        <v xml:space="preserve"> </v>
      </c>
      <c r="DA81" s="175" t="str">
        <f t="shared" si="218"/>
        <v xml:space="preserve"> </v>
      </c>
      <c r="DB81" s="176" t="str">
        <f>IF(CX81=0," ",VLOOKUP(CX81,PROTOKOL!$A:$E,5,FALSE))</f>
        <v xml:space="preserve"> </v>
      </c>
      <c r="DC81" s="212" t="str">
        <f t="shared" si="182"/>
        <v xml:space="preserve"> </v>
      </c>
      <c r="DD81" s="176">
        <f t="shared" si="283"/>
        <v>0</v>
      </c>
      <c r="DE81" s="177" t="str">
        <f t="shared" si="284"/>
        <v xml:space="preserve"> </v>
      </c>
      <c r="DG81" s="173">
        <v>20</v>
      </c>
      <c r="DH81" s="229"/>
      <c r="DI81" s="174" t="str">
        <f>IF(DK81=0," ",VLOOKUP(DK81,PROTOKOL!$A:$F,6,FALSE))</f>
        <v xml:space="preserve"> </v>
      </c>
      <c r="DJ81" s="43"/>
      <c r="DK81" s="43"/>
      <c r="DL81" s="43"/>
      <c r="DM81" s="42" t="str">
        <f>IF(DK81=0," ",(VLOOKUP(DK81,PROTOKOL!$A$1:$E$29,2,FALSE))*DL81)</f>
        <v xml:space="preserve"> </v>
      </c>
      <c r="DN81" s="175" t="str">
        <f t="shared" si="219"/>
        <v xml:space="preserve"> </v>
      </c>
      <c r="DO81" s="212" t="str">
        <f>IF(DK81=0," ",VLOOKUP(DK81,PROTOKOL!$A:$E,5,FALSE))</f>
        <v xml:space="preserve"> </v>
      </c>
      <c r="DP81" s="176"/>
      <c r="DQ81" s="177" t="str">
        <f t="shared" si="285"/>
        <v xml:space="preserve"> </v>
      </c>
      <c r="DR81" s="217" t="str">
        <f>IF(DT81=0," ",VLOOKUP(DT81,PROTOKOL!$A:$F,6,FALSE))</f>
        <v xml:space="preserve"> </v>
      </c>
      <c r="DS81" s="43"/>
      <c r="DT81" s="43"/>
      <c r="DU81" s="43"/>
      <c r="DV81" s="91" t="str">
        <f>IF(DT81=0," ",(VLOOKUP(DT81,PROTOKOL!$A$1:$E$29,2,FALSE))*DU81)</f>
        <v xml:space="preserve"> </v>
      </c>
      <c r="DW81" s="175" t="str">
        <f t="shared" si="220"/>
        <v xml:space="preserve"> </v>
      </c>
      <c r="DX81" s="176" t="str">
        <f>IF(DT81=0," ",VLOOKUP(DT81,PROTOKOL!$A:$E,5,FALSE))</f>
        <v xml:space="preserve"> </v>
      </c>
      <c r="DY81" s="212" t="str">
        <f t="shared" si="183"/>
        <v xml:space="preserve"> </v>
      </c>
      <c r="DZ81" s="176">
        <f t="shared" si="286"/>
        <v>0</v>
      </c>
      <c r="EA81" s="177" t="str">
        <f t="shared" si="287"/>
        <v xml:space="preserve"> </v>
      </c>
      <c r="EC81" s="173">
        <v>20</v>
      </c>
      <c r="ED81" s="229"/>
      <c r="EE81" s="174" t="str">
        <f>IF(EG81=0," ",VLOOKUP(EG81,PROTOKOL!$A:$F,6,FALSE))</f>
        <v xml:space="preserve"> </v>
      </c>
      <c r="EF81" s="43"/>
      <c r="EG81" s="43"/>
      <c r="EH81" s="43"/>
      <c r="EI81" s="42" t="str">
        <f>IF(EG81=0," ",(VLOOKUP(EG81,PROTOKOL!$A$1:$E$29,2,FALSE))*EH81)</f>
        <v xml:space="preserve"> </v>
      </c>
      <c r="EJ81" s="175" t="str">
        <f t="shared" si="221"/>
        <v xml:space="preserve"> </v>
      </c>
      <c r="EK81" s="212" t="str">
        <f>IF(EG81=0," ",VLOOKUP(EG81,PROTOKOL!$A:$E,5,FALSE))</f>
        <v xml:space="preserve"> </v>
      </c>
      <c r="EL81" s="176"/>
      <c r="EM81" s="177" t="str">
        <f t="shared" si="288"/>
        <v xml:space="preserve"> </v>
      </c>
      <c r="EN81" s="217" t="str">
        <f>IF(EP81=0," ",VLOOKUP(EP81,PROTOKOL!$A:$F,6,FALSE))</f>
        <v xml:space="preserve"> </v>
      </c>
      <c r="EO81" s="43"/>
      <c r="EP81" s="43"/>
      <c r="EQ81" s="43"/>
      <c r="ER81" s="91" t="str">
        <f>IF(EP81=0," ",(VLOOKUP(EP81,PROTOKOL!$A$1:$E$29,2,FALSE))*EQ81)</f>
        <v xml:space="preserve"> </v>
      </c>
      <c r="ES81" s="175" t="str">
        <f t="shared" si="222"/>
        <v xml:space="preserve"> </v>
      </c>
      <c r="ET81" s="176" t="str">
        <f>IF(EP81=0," ",VLOOKUP(EP81,PROTOKOL!$A:$E,5,FALSE))</f>
        <v xml:space="preserve"> </v>
      </c>
      <c r="EU81" s="212" t="str">
        <f t="shared" si="184"/>
        <v xml:space="preserve"> </v>
      </c>
      <c r="EV81" s="176">
        <f t="shared" si="289"/>
        <v>0</v>
      </c>
      <c r="EW81" s="177" t="str">
        <f t="shared" si="290"/>
        <v xml:space="preserve"> </v>
      </c>
      <c r="EY81" s="173">
        <v>20</v>
      </c>
      <c r="EZ81" s="229"/>
      <c r="FA81" s="174" t="str">
        <f>IF(FC81=0," ",VLOOKUP(FC81,PROTOKOL!$A:$F,6,FALSE))</f>
        <v xml:space="preserve"> </v>
      </c>
      <c r="FB81" s="43"/>
      <c r="FC81" s="43"/>
      <c r="FD81" s="43"/>
      <c r="FE81" s="42" t="str">
        <f>IF(FC81=0," ",(VLOOKUP(FC81,PROTOKOL!$A$1:$E$29,2,FALSE))*FD81)</f>
        <v xml:space="preserve"> </v>
      </c>
      <c r="FF81" s="175" t="str">
        <f t="shared" si="223"/>
        <v xml:space="preserve"> </v>
      </c>
      <c r="FG81" s="212" t="str">
        <f>IF(FC81=0," ",VLOOKUP(FC81,PROTOKOL!$A:$E,5,FALSE))</f>
        <v xml:space="preserve"> </v>
      </c>
      <c r="FH81" s="176"/>
      <c r="FI81" s="177" t="str">
        <f t="shared" si="291"/>
        <v xml:space="preserve"> </v>
      </c>
      <c r="FJ81" s="217" t="str">
        <f>IF(FL81=0," ",VLOOKUP(FL81,PROTOKOL!$A:$F,6,FALSE))</f>
        <v xml:space="preserve"> </v>
      </c>
      <c r="FK81" s="43"/>
      <c r="FL81" s="43"/>
      <c r="FM81" s="43"/>
      <c r="FN81" s="91" t="str">
        <f>IF(FL81=0," ",(VLOOKUP(FL81,PROTOKOL!$A$1:$E$29,2,FALSE))*FM81)</f>
        <v xml:space="preserve"> </v>
      </c>
      <c r="FO81" s="175" t="str">
        <f t="shared" si="224"/>
        <v xml:space="preserve"> </v>
      </c>
      <c r="FP81" s="176" t="str">
        <f>IF(FL81=0," ",VLOOKUP(FL81,PROTOKOL!$A:$E,5,FALSE))</f>
        <v xml:space="preserve"> </v>
      </c>
      <c r="FQ81" s="212" t="str">
        <f t="shared" si="185"/>
        <v xml:space="preserve"> </v>
      </c>
      <c r="FR81" s="176">
        <f t="shared" si="292"/>
        <v>0</v>
      </c>
      <c r="FS81" s="177" t="str">
        <f t="shared" si="293"/>
        <v xml:space="preserve"> </v>
      </c>
      <c r="FU81" s="173">
        <v>20</v>
      </c>
      <c r="FV81" s="229"/>
      <c r="FW81" s="174" t="str">
        <f>IF(FY81=0," ",VLOOKUP(FY81,PROTOKOL!$A:$F,6,FALSE))</f>
        <v xml:space="preserve"> </v>
      </c>
      <c r="FX81" s="43"/>
      <c r="FY81" s="43"/>
      <c r="FZ81" s="43"/>
      <c r="GA81" s="42" t="str">
        <f>IF(FY81=0," ",(VLOOKUP(FY81,PROTOKOL!$A$1:$E$29,2,FALSE))*FZ81)</f>
        <v xml:space="preserve"> </v>
      </c>
      <c r="GB81" s="175" t="str">
        <f t="shared" si="225"/>
        <v xml:space="preserve"> </v>
      </c>
      <c r="GC81" s="212" t="str">
        <f>IF(FY81=0," ",VLOOKUP(FY81,PROTOKOL!$A:$E,5,FALSE))</f>
        <v xml:space="preserve"> </v>
      </c>
      <c r="GD81" s="176"/>
      <c r="GE81" s="177" t="str">
        <f t="shared" si="294"/>
        <v xml:space="preserve"> </v>
      </c>
      <c r="GF81" s="217" t="str">
        <f>IF(GH81=0," ",VLOOKUP(GH81,PROTOKOL!$A:$F,6,FALSE))</f>
        <v xml:space="preserve"> </v>
      </c>
      <c r="GG81" s="43"/>
      <c r="GH81" s="43"/>
      <c r="GI81" s="43"/>
      <c r="GJ81" s="91" t="str">
        <f>IF(GH81=0," ",(VLOOKUP(GH81,PROTOKOL!$A$1:$E$29,2,FALSE))*GI81)</f>
        <v xml:space="preserve"> </v>
      </c>
      <c r="GK81" s="175" t="str">
        <f t="shared" si="226"/>
        <v xml:space="preserve"> </v>
      </c>
      <c r="GL81" s="176" t="str">
        <f>IF(GH81=0," ",VLOOKUP(GH81,PROTOKOL!$A:$E,5,FALSE))</f>
        <v xml:space="preserve"> </v>
      </c>
      <c r="GM81" s="212" t="str">
        <f t="shared" si="186"/>
        <v xml:space="preserve"> </v>
      </c>
      <c r="GN81" s="176">
        <f t="shared" si="295"/>
        <v>0</v>
      </c>
      <c r="GO81" s="177" t="str">
        <f t="shared" si="296"/>
        <v xml:space="preserve"> </v>
      </c>
      <c r="GQ81" s="173">
        <v>20</v>
      </c>
      <c r="GR81" s="229"/>
      <c r="GS81" s="174" t="str">
        <f>IF(GU81=0," ",VLOOKUP(GU81,PROTOKOL!$A:$F,6,FALSE))</f>
        <v xml:space="preserve"> </v>
      </c>
      <c r="GT81" s="43"/>
      <c r="GU81" s="43"/>
      <c r="GV81" s="43"/>
      <c r="GW81" s="42" t="str">
        <f>IF(GU81=0," ",(VLOOKUP(GU81,PROTOKOL!$A$1:$E$29,2,FALSE))*GV81)</f>
        <v xml:space="preserve"> </v>
      </c>
      <c r="GX81" s="175" t="str">
        <f t="shared" si="227"/>
        <v xml:space="preserve"> </v>
      </c>
      <c r="GY81" s="212" t="str">
        <f>IF(GU81=0," ",VLOOKUP(GU81,PROTOKOL!$A:$E,5,FALSE))</f>
        <v xml:space="preserve"> </v>
      </c>
      <c r="GZ81" s="176"/>
      <c r="HA81" s="177" t="str">
        <f t="shared" si="297"/>
        <v xml:space="preserve"> </v>
      </c>
      <c r="HB81" s="217" t="str">
        <f>IF(HD81=0," ",VLOOKUP(HD81,PROTOKOL!$A:$F,6,FALSE))</f>
        <v xml:space="preserve"> </v>
      </c>
      <c r="HC81" s="43"/>
      <c r="HD81" s="43"/>
      <c r="HE81" s="43"/>
      <c r="HF81" s="91" t="str">
        <f>IF(HD81=0," ",(VLOOKUP(HD81,PROTOKOL!$A$1:$E$29,2,FALSE))*HE81)</f>
        <v xml:space="preserve"> </v>
      </c>
      <c r="HG81" s="175" t="str">
        <f t="shared" si="228"/>
        <v xml:space="preserve"> </v>
      </c>
      <c r="HH81" s="176" t="str">
        <f>IF(HD81=0," ",VLOOKUP(HD81,PROTOKOL!$A:$E,5,FALSE))</f>
        <v xml:space="preserve"> </v>
      </c>
      <c r="HI81" s="212" t="str">
        <f t="shared" si="187"/>
        <v xml:space="preserve"> </v>
      </c>
      <c r="HJ81" s="176">
        <f t="shared" si="298"/>
        <v>0</v>
      </c>
      <c r="HK81" s="177" t="str">
        <f t="shared" si="299"/>
        <v xml:space="preserve"> </v>
      </c>
      <c r="HM81" s="173">
        <v>20</v>
      </c>
      <c r="HN81" s="229"/>
      <c r="HO81" s="174" t="str">
        <f>IF(HQ81=0," ",VLOOKUP(HQ81,PROTOKOL!$A:$F,6,FALSE))</f>
        <v xml:space="preserve"> </v>
      </c>
      <c r="HP81" s="43"/>
      <c r="HQ81" s="43"/>
      <c r="HR81" s="43"/>
      <c r="HS81" s="42" t="str">
        <f>IF(HQ81=0," ",(VLOOKUP(HQ81,PROTOKOL!$A$1:$E$29,2,FALSE))*HR81)</f>
        <v xml:space="preserve"> </v>
      </c>
      <c r="HT81" s="175" t="str">
        <f t="shared" si="229"/>
        <v xml:space="preserve"> </v>
      </c>
      <c r="HU81" s="212" t="str">
        <f>IF(HQ81=0," ",VLOOKUP(HQ81,PROTOKOL!$A:$E,5,FALSE))</f>
        <v xml:space="preserve"> </v>
      </c>
      <c r="HV81" s="176"/>
      <c r="HW81" s="177" t="str">
        <f t="shared" si="300"/>
        <v xml:space="preserve"> </v>
      </c>
      <c r="HX81" s="217" t="str">
        <f>IF(HZ81=0," ",VLOOKUP(HZ81,PROTOKOL!$A:$F,6,FALSE))</f>
        <v xml:space="preserve"> </v>
      </c>
      <c r="HY81" s="43"/>
      <c r="HZ81" s="43"/>
      <c r="IA81" s="43"/>
      <c r="IB81" s="91" t="str">
        <f>IF(HZ81=0," ",(VLOOKUP(HZ81,PROTOKOL!$A$1:$E$29,2,FALSE))*IA81)</f>
        <v xml:space="preserve"> </v>
      </c>
      <c r="IC81" s="175" t="str">
        <f t="shared" si="230"/>
        <v xml:space="preserve"> </v>
      </c>
      <c r="ID81" s="176" t="str">
        <f>IF(HZ81=0," ",VLOOKUP(HZ81,PROTOKOL!$A:$E,5,FALSE))</f>
        <v xml:space="preserve"> </v>
      </c>
      <c r="IE81" s="212" t="str">
        <f t="shared" si="208"/>
        <v xml:space="preserve"> </v>
      </c>
      <c r="IF81" s="176">
        <f t="shared" si="301"/>
        <v>0</v>
      </c>
      <c r="IG81" s="177" t="str">
        <f t="shared" si="302"/>
        <v xml:space="preserve"> </v>
      </c>
      <c r="II81" s="173">
        <v>20</v>
      </c>
      <c r="IJ81" s="229"/>
      <c r="IK81" s="174" t="str">
        <f>IF(IM81=0," ",VLOOKUP(IM81,PROTOKOL!$A:$F,6,FALSE))</f>
        <v xml:space="preserve"> </v>
      </c>
      <c r="IL81" s="43"/>
      <c r="IM81" s="43"/>
      <c r="IN81" s="43"/>
      <c r="IO81" s="42" t="str">
        <f>IF(IM81=0," ",(VLOOKUP(IM81,PROTOKOL!$A$1:$E$29,2,FALSE))*IN81)</f>
        <v xml:space="preserve"> </v>
      </c>
      <c r="IP81" s="175" t="str">
        <f t="shared" si="231"/>
        <v xml:space="preserve"> </v>
      </c>
      <c r="IQ81" s="212" t="str">
        <f>IF(IM81=0," ",VLOOKUP(IM81,PROTOKOL!$A:$E,5,FALSE))</f>
        <v xml:space="preserve"> </v>
      </c>
      <c r="IR81" s="176"/>
      <c r="IS81" s="177" t="str">
        <f t="shared" si="303"/>
        <v xml:space="preserve"> </v>
      </c>
      <c r="IT81" s="217" t="str">
        <f>IF(IV81=0," ",VLOOKUP(IV81,PROTOKOL!$A:$F,6,FALSE))</f>
        <v xml:space="preserve"> </v>
      </c>
      <c r="IU81" s="43"/>
      <c r="IV81" s="43"/>
      <c r="IW81" s="43"/>
      <c r="IX81" s="91" t="str">
        <f>IF(IV81=0," ",(VLOOKUP(IV81,PROTOKOL!$A$1:$E$29,2,FALSE))*IW81)</f>
        <v xml:space="preserve"> </v>
      </c>
      <c r="IY81" s="175" t="str">
        <f t="shared" si="232"/>
        <v xml:space="preserve"> </v>
      </c>
      <c r="IZ81" s="176" t="str">
        <f>IF(IV81=0," ",VLOOKUP(IV81,PROTOKOL!$A:$E,5,FALSE))</f>
        <v xml:space="preserve"> </v>
      </c>
      <c r="JA81" s="212" t="str">
        <f t="shared" si="188"/>
        <v xml:space="preserve"> </v>
      </c>
      <c r="JB81" s="176">
        <f t="shared" si="304"/>
        <v>0</v>
      </c>
      <c r="JC81" s="177" t="str">
        <f t="shared" si="305"/>
        <v xml:space="preserve"> </v>
      </c>
      <c r="JE81" s="173">
        <v>20</v>
      </c>
      <c r="JF81" s="229"/>
      <c r="JG81" s="174" t="str">
        <f>IF(JI81=0," ",VLOOKUP(JI81,PROTOKOL!$A:$F,6,FALSE))</f>
        <v xml:space="preserve"> </v>
      </c>
      <c r="JH81" s="43"/>
      <c r="JI81" s="43"/>
      <c r="JJ81" s="43"/>
      <c r="JK81" s="42" t="str">
        <f>IF(JI81=0," ",(VLOOKUP(JI81,PROTOKOL!$A$1:$E$29,2,FALSE))*JJ81)</f>
        <v xml:space="preserve"> </v>
      </c>
      <c r="JL81" s="175" t="str">
        <f t="shared" si="233"/>
        <v xml:space="preserve"> </v>
      </c>
      <c r="JM81" s="212" t="str">
        <f>IF(JI81=0," ",VLOOKUP(JI81,PROTOKOL!$A:$E,5,FALSE))</f>
        <v xml:space="preserve"> </v>
      </c>
      <c r="JN81" s="176"/>
      <c r="JO81" s="177" t="str">
        <f t="shared" si="306"/>
        <v xml:space="preserve"> </v>
      </c>
      <c r="JP81" s="217" t="str">
        <f>IF(JR81=0," ",VLOOKUP(JR81,PROTOKOL!$A:$F,6,FALSE))</f>
        <v xml:space="preserve"> </v>
      </c>
      <c r="JQ81" s="43"/>
      <c r="JR81" s="43"/>
      <c r="JS81" s="43"/>
      <c r="JT81" s="91" t="str">
        <f>IF(JR81=0," ",(VLOOKUP(JR81,PROTOKOL!$A$1:$E$29,2,FALSE))*JS81)</f>
        <v xml:space="preserve"> </v>
      </c>
      <c r="JU81" s="175" t="str">
        <f t="shared" si="234"/>
        <v xml:space="preserve"> </v>
      </c>
      <c r="JV81" s="176" t="str">
        <f>IF(JR81=0," ",VLOOKUP(JR81,PROTOKOL!$A:$E,5,FALSE))</f>
        <v xml:space="preserve"> </v>
      </c>
      <c r="JW81" s="212" t="str">
        <f t="shared" si="189"/>
        <v xml:space="preserve"> </v>
      </c>
      <c r="JX81" s="176">
        <f t="shared" si="307"/>
        <v>0</v>
      </c>
      <c r="JY81" s="177" t="str">
        <f t="shared" si="308"/>
        <v xml:space="preserve"> </v>
      </c>
      <c r="KA81" s="173">
        <v>20</v>
      </c>
      <c r="KB81" s="229"/>
      <c r="KC81" s="174" t="str">
        <f>IF(KE81=0," ",VLOOKUP(KE81,PROTOKOL!$A:$F,6,FALSE))</f>
        <v xml:space="preserve"> </v>
      </c>
      <c r="KD81" s="43"/>
      <c r="KE81" s="43"/>
      <c r="KF81" s="43"/>
      <c r="KG81" s="42" t="str">
        <f>IF(KE81=0," ",(VLOOKUP(KE81,PROTOKOL!$A$1:$E$29,2,FALSE))*KF81)</f>
        <v xml:space="preserve"> </v>
      </c>
      <c r="KH81" s="175" t="str">
        <f t="shared" si="235"/>
        <v xml:space="preserve"> </v>
      </c>
      <c r="KI81" s="212" t="str">
        <f>IF(KE81=0," ",VLOOKUP(KE81,PROTOKOL!$A:$E,5,FALSE))</f>
        <v xml:space="preserve"> </v>
      </c>
      <c r="KJ81" s="176"/>
      <c r="KK81" s="177" t="str">
        <f t="shared" si="309"/>
        <v xml:space="preserve"> </v>
      </c>
      <c r="KL81" s="217" t="str">
        <f>IF(KN81=0," ",VLOOKUP(KN81,PROTOKOL!$A:$F,6,FALSE))</f>
        <v xml:space="preserve"> </v>
      </c>
      <c r="KM81" s="43"/>
      <c r="KN81" s="43"/>
      <c r="KO81" s="43"/>
      <c r="KP81" s="91" t="str">
        <f>IF(KN81=0," ",(VLOOKUP(KN81,PROTOKOL!$A$1:$E$29,2,FALSE))*KO81)</f>
        <v xml:space="preserve"> </v>
      </c>
      <c r="KQ81" s="175" t="str">
        <f t="shared" si="236"/>
        <v xml:space="preserve"> </v>
      </c>
      <c r="KR81" s="176" t="str">
        <f>IF(KN81=0," ",VLOOKUP(KN81,PROTOKOL!$A:$E,5,FALSE))</f>
        <v xml:space="preserve"> </v>
      </c>
      <c r="KS81" s="212" t="str">
        <f t="shared" si="190"/>
        <v xml:space="preserve"> </v>
      </c>
      <c r="KT81" s="176">
        <f t="shared" si="310"/>
        <v>0</v>
      </c>
      <c r="KU81" s="177" t="str">
        <f t="shared" si="311"/>
        <v xml:space="preserve"> </v>
      </c>
      <c r="KW81" s="173">
        <v>20</v>
      </c>
      <c r="KX81" s="229"/>
      <c r="KY81" s="174" t="str">
        <f>IF(LA81=0," ",VLOOKUP(LA81,PROTOKOL!$A:$F,6,FALSE))</f>
        <v xml:space="preserve"> </v>
      </c>
      <c r="KZ81" s="43"/>
      <c r="LA81" s="43"/>
      <c r="LB81" s="43"/>
      <c r="LC81" s="42" t="str">
        <f>IF(LA81=0," ",(VLOOKUP(LA81,PROTOKOL!$A$1:$E$29,2,FALSE))*LB81)</f>
        <v xml:space="preserve"> </v>
      </c>
      <c r="LD81" s="175" t="str">
        <f t="shared" si="237"/>
        <v xml:space="preserve"> </v>
      </c>
      <c r="LE81" s="212" t="str">
        <f>IF(LA81=0," ",VLOOKUP(LA81,PROTOKOL!$A:$E,5,FALSE))</f>
        <v xml:space="preserve"> </v>
      </c>
      <c r="LF81" s="176"/>
      <c r="LG81" s="177" t="str">
        <f t="shared" si="312"/>
        <v xml:space="preserve"> </v>
      </c>
      <c r="LH81" s="217" t="str">
        <f>IF(LJ81=0," ",VLOOKUP(LJ81,PROTOKOL!$A:$F,6,FALSE))</f>
        <v xml:space="preserve"> </v>
      </c>
      <c r="LI81" s="43"/>
      <c r="LJ81" s="43"/>
      <c r="LK81" s="43"/>
      <c r="LL81" s="91" t="str">
        <f>IF(LJ81=0," ",(VLOOKUP(LJ81,PROTOKOL!$A$1:$E$29,2,FALSE))*LK81)</f>
        <v xml:space="preserve"> </v>
      </c>
      <c r="LM81" s="175" t="str">
        <f t="shared" si="238"/>
        <v xml:space="preserve"> </v>
      </c>
      <c r="LN81" s="176" t="str">
        <f>IF(LJ81=0," ",VLOOKUP(LJ81,PROTOKOL!$A:$E,5,FALSE))</f>
        <v xml:space="preserve"> </v>
      </c>
      <c r="LO81" s="212" t="str">
        <f t="shared" si="191"/>
        <v xml:space="preserve"> </v>
      </c>
      <c r="LP81" s="176">
        <f t="shared" si="313"/>
        <v>0</v>
      </c>
      <c r="LQ81" s="177" t="str">
        <f t="shared" si="314"/>
        <v xml:space="preserve"> </v>
      </c>
      <c r="LS81" s="173">
        <v>20</v>
      </c>
      <c r="LT81" s="229"/>
      <c r="LU81" s="174" t="str">
        <f>IF(LW81=0," ",VLOOKUP(LW81,PROTOKOL!$A:$F,6,FALSE))</f>
        <v xml:space="preserve"> </v>
      </c>
      <c r="LV81" s="43"/>
      <c r="LW81" s="43"/>
      <c r="LX81" s="43"/>
      <c r="LY81" s="42" t="str">
        <f>IF(LW81=0," ",(VLOOKUP(LW81,PROTOKOL!$A$1:$E$29,2,FALSE))*LX81)</f>
        <v xml:space="preserve"> </v>
      </c>
      <c r="LZ81" s="175" t="str">
        <f t="shared" si="239"/>
        <v xml:space="preserve"> </v>
      </c>
      <c r="MA81" s="212" t="str">
        <f>IF(LW81=0," ",VLOOKUP(LW81,PROTOKOL!$A:$E,5,FALSE))</f>
        <v xml:space="preserve"> </v>
      </c>
      <c r="MB81" s="176"/>
      <c r="MC81" s="177" t="str">
        <f t="shared" si="315"/>
        <v xml:space="preserve"> </v>
      </c>
      <c r="MD81" s="217" t="str">
        <f>IF(MF81=0," ",VLOOKUP(MF81,PROTOKOL!$A:$F,6,FALSE))</f>
        <v xml:space="preserve"> </v>
      </c>
      <c r="ME81" s="43"/>
      <c r="MF81" s="43"/>
      <c r="MG81" s="43"/>
      <c r="MH81" s="91" t="str">
        <f>IF(MF81=0," ",(VLOOKUP(MF81,PROTOKOL!$A$1:$E$29,2,FALSE))*MG81)</f>
        <v xml:space="preserve"> </v>
      </c>
      <c r="MI81" s="175" t="str">
        <f t="shared" si="240"/>
        <v xml:space="preserve"> </v>
      </c>
      <c r="MJ81" s="176" t="str">
        <f>IF(MF81=0," ",VLOOKUP(MF81,PROTOKOL!$A:$E,5,FALSE))</f>
        <v xml:space="preserve"> </v>
      </c>
      <c r="MK81" s="212" t="str">
        <f t="shared" si="192"/>
        <v xml:space="preserve"> </v>
      </c>
      <c r="ML81" s="176">
        <f t="shared" si="316"/>
        <v>0</v>
      </c>
      <c r="MM81" s="177" t="str">
        <f t="shared" si="317"/>
        <v xml:space="preserve"> </v>
      </c>
      <c r="MO81" s="173">
        <v>20</v>
      </c>
      <c r="MP81" s="229"/>
      <c r="MQ81" s="174" t="str">
        <f>IF(MS81=0," ",VLOOKUP(MS81,PROTOKOL!$A:$F,6,FALSE))</f>
        <v xml:space="preserve"> </v>
      </c>
      <c r="MR81" s="43"/>
      <c r="MS81" s="43"/>
      <c r="MT81" s="43"/>
      <c r="MU81" s="42" t="str">
        <f>IF(MS81=0," ",(VLOOKUP(MS81,PROTOKOL!$A$1:$E$29,2,FALSE))*MT81)</f>
        <v xml:space="preserve"> </v>
      </c>
      <c r="MV81" s="175" t="str">
        <f t="shared" si="241"/>
        <v xml:space="preserve"> </v>
      </c>
      <c r="MW81" s="212" t="str">
        <f>IF(MS81=0," ",VLOOKUP(MS81,PROTOKOL!$A:$E,5,FALSE))</f>
        <v xml:space="preserve"> </v>
      </c>
      <c r="MX81" s="176"/>
      <c r="MY81" s="177" t="str">
        <f t="shared" si="318"/>
        <v xml:space="preserve"> </v>
      </c>
      <c r="MZ81" s="217" t="str">
        <f>IF(NB81=0," ",VLOOKUP(NB81,PROTOKOL!$A:$F,6,FALSE))</f>
        <v xml:space="preserve"> </v>
      </c>
      <c r="NA81" s="43"/>
      <c r="NB81" s="43"/>
      <c r="NC81" s="43"/>
      <c r="ND81" s="91" t="str">
        <f>IF(NB81=0," ",(VLOOKUP(NB81,PROTOKOL!$A$1:$E$29,2,FALSE))*NC81)</f>
        <v xml:space="preserve"> </v>
      </c>
      <c r="NE81" s="175" t="str">
        <f t="shared" si="242"/>
        <v xml:space="preserve"> </v>
      </c>
      <c r="NF81" s="176" t="str">
        <f>IF(NB81=0," ",VLOOKUP(NB81,PROTOKOL!$A:$E,5,FALSE))</f>
        <v xml:space="preserve"> </v>
      </c>
      <c r="NG81" s="212" t="str">
        <f t="shared" si="193"/>
        <v xml:space="preserve"> </v>
      </c>
      <c r="NH81" s="176">
        <f t="shared" si="319"/>
        <v>0</v>
      </c>
      <c r="NI81" s="177" t="str">
        <f t="shared" si="320"/>
        <v xml:space="preserve"> </v>
      </c>
      <c r="NK81" s="173">
        <v>20</v>
      </c>
      <c r="NL81" s="229"/>
      <c r="NM81" s="174" t="str">
        <f>IF(NO81=0," ",VLOOKUP(NO81,PROTOKOL!$A:$F,6,FALSE))</f>
        <v xml:space="preserve"> </v>
      </c>
      <c r="NN81" s="43"/>
      <c r="NO81" s="43"/>
      <c r="NP81" s="43"/>
      <c r="NQ81" s="42" t="str">
        <f>IF(NO81=0," ",(VLOOKUP(NO81,PROTOKOL!$A$1:$E$29,2,FALSE))*NP81)</f>
        <v xml:space="preserve"> </v>
      </c>
      <c r="NR81" s="175" t="str">
        <f t="shared" si="243"/>
        <v xml:space="preserve"> </v>
      </c>
      <c r="NS81" s="212" t="str">
        <f>IF(NO81=0," ",VLOOKUP(NO81,PROTOKOL!$A:$E,5,FALSE))</f>
        <v xml:space="preserve"> </v>
      </c>
      <c r="NT81" s="176"/>
      <c r="NU81" s="177" t="str">
        <f t="shared" si="321"/>
        <v xml:space="preserve"> </v>
      </c>
      <c r="NV81" s="217" t="str">
        <f>IF(NX81=0," ",VLOOKUP(NX81,PROTOKOL!$A:$F,6,FALSE))</f>
        <v xml:space="preserve"> </v>
      </c>
      <c r="NW81" s="43"/>
      <c r="NX81" s="43"/>
      <c r="NY81" s="43"/>
      <c r="NZ81" s="91" t="str">
        <f>IF(NX81=0," ",(VLOOKUP(NX81,PROTOKOL!$A$1:$E$29,2,FALSE))*NY81)</f>
        <v xml:space="preserve"> </v>
      </c>
      <c r="OA81" s="175" t="str">
        <f t="shared" si="244"/>
        <v xml:space="preserve"> </v>
      </c>
      <c r="OB81" s="176" t="str">
        <f>IF(NX81=0," ",VLOOKUP(NX81,PROTOKOL!$A:$E,5,FALSE))</f>
        <v xml:space="preserve"> </v>
      </c>
      <c r="OC81" s="212" t="str">
        <f t="shared" si="194"/>
        <v xml:space="preserve"> </v>
      </c>
      <c r="OD81" s="176">
        <f t="shared" si="322"/>
        <v>0</v>
      </c>
      <c r="OE81" s="177" t="str">
        <f t="shared" si="323"/>
        <v xml:space="preserve"> </v>
      </c>
      <c r="OG81" s="173">
        <v>20</v>
      </c>
      <c r="OH81" s="229"/>
      <c r="OI81" s="174" t="str">
        <f>IF(OK81=0," ",VLOOKUP(OK81,PROTOKOL!$A:$F,6,FALSE))</f>
        <v xml:space="preserve"> </v>
      </c>
      <c r="OJ81" s="43"/>
      <c r="OK81" s="43"/>
      <c r="OL81" s="43"/>
      <c r="OM81" s="42" t="str">
        <f>IF(OK81=0," ",(VLOOKUP(OK81,PROTOKOL!$A$1:$E$29,2,FALSE))*OL81)</f>
        <v xml:space="preserve"> </v>
      </c>
      <c r="ON81" s="175" t="str">
        <f t="shared" si="245"/>
        <v xml:space="preserve"> </v>
      </c>
      <c r="OO81" s="212" t="str">
        <f>IF(OK81=0," ",VLOOKUP(OK81,PROTOKOL!$A:$E,5,FALSE))</f>
        <v xml:space="preserve"> </v>
      </c>
      <c r="OP81" s="176"/>
      <c r="OQ81" s="177" t="str">
        <f t="shared" si="324"/>
        <v xml:space="preserve"> </v>
      </c>
      <c r="OR81" s="217" t="str">
        <f>IF(OT81=0," ",VLOOKUP(OT81,PROTOKOL!$A:$F,6,FALSE))</f>
        <v xml:space="preserve"> </v>
      </c>
      <c r="OS81" s="43"/>
      <c r="OT81" s="43"/>
      <c r="OU81" s="43"/>
      <c r="OV81" s="91" t="str">
        <f>IF(OT81=0," ",(VLOOKUP(OT81,PROTOKOL!$A$1:$E$29,2,FALSE))*OU81)</f>
        <v xml:space="preserve"> </v>
      </c>
      <c r="OW81" s="175" t="str">
        <f t="shared" si="246"/>
        <v xml:space="preserve"> </v>
      </c>
      <c r="OX81" s="176" t="str">
        <f>IF(OT81=0," ",VLOOKUP(OT81,PROTOKOL!$A:$E,5,FALSE))</f>
        <v xml:space="preserve"> </v>
      </c>
      <c r="OY81" s="212" t="str">
        <f t="shared" si="195"/>
        <v xml:space="preserve"> </v>
      </c>
      <c r="OZ81" s="176">
        <f t="shared" si="325"/>
        <v>0</v>
      </c>
      <c r="PA81" s="177" t="str">
        <f t="shared" si="326"/>
        <v xml:space="preserve"> </v>
      </c>
      <c r="PC81" s="173">
        <v>20</v>
      </c>
      <c r="PD81" s="229"/>
      <c r="PE81" s="174" t="str">
        <f>IF(PG81=0," ",VLOOKUP(PG81,PROTOKOL!$A:$F,6,FALSE))</f>
        <v xml:space="preserve"> </v>
      </c>
      <c r="PF81" s="43"/>
      <c r="PG81" s="43"/>
      <c r="PH81" s="43"/>
      <c r="PI81" s="42" t="str">
        <f>IF(PG81=0," ",(VLOOKUP(PG81,PROTOKOL!$A$1:$E$29,2,FALSE))*PH81)</f>
        <v xml:space="preserve"> </v>
      </c>
      <c r="PJ81" s="175" t="str">
        <f t="shared" si="247"/>
        <v xml:space="preserve"> </v>
      </c>
      <c r="PK81" s="212" t="str">
        <f>IF(PG81=0," ",VLOOKUP(PG81,PROTOKOL!$A:$E,5,FALSE))</f>
        <v xml:space="preserve"> </v>
      </c>
      <c r="PL81" s="176"/>
      <c r="PM81" s="177" t="str">
        <f t="shared" si="327"/>
        <v xml:space="preserve"> </v>
      </c>
      <c r="PN81" s="217" t="str">
        <f>IF(PP81=0," ",VLOOKUP(PP81,PROTOKOL!$A:$F,6,FALSE))</f>
        <v xml:space="preserve"> </v>
      </c>
      <c r="PO81" s="43"/>
      <c r="PP81" s="43"/>
      <c r="PQ81" s="43"/>
      <c r="PR81" s="91" t="str">
        <f>IF(PP81=0," ",(VLOOKUP(PP81,PROTOKOL!$A$1:$E$29,2,FALSE))*PQ81)</f>
        <v xml:space="preserve"> </v>
      </c>
      <c r="PS81" s="175" t="str">
        <f t="shared" si="248"/>
        <v xml:space="preserve"> </v>
      </c>
      <c r="PT81" s="176" t="str">
        <f>IF(PP81=0," ",VLOOKUP(PP81,PROTOKOL!$A:$E,5,FALSE))</f>
        <v xml:space="preserve"> </v>
      </c>
      <c r="PU81" s="212" t="str">
        <f t="shared" si="196"/>
        <v xml:space="preserve"> </v>
      </c>
      <c r="PV81" s="176">
        <f t="shared" si="328"/>
        <v>0</v>
      </c>
      <c r="PW81" s="177" t="str">
        <f t="shared" si="329"/>
        <v xml:space="preserve"> </v>
      </c>
      <c r="PY81" s="173">
        <v>20</v>
      </c>
      <c r="PZ81" s="229"/>
      <c r="QA81" s="174" t="str">
        <f>IF(QC81=0," ",VLOOKUP(QC81,PROTOKOL!$A:$F,6,FALSE))</f>
        <v xml:space="preserve"> </v>
      </c>
      <c r="QB81" s="43"/>
      <c r="QC81" s="43"/>
      <c r="QD81" s="43"/>
      <c r="QE81" s="42" t="str">
        <f>IF(QC81=0," ",(VLOOKUP(QC81,PROTOKOL!$A$1:$E$29,2,FALSE))*QD81)</f>
        <v xml:space="preserve"> </v>
      </c>
      <c r="QF81" s="175" t="str">
        <f t="shared" si="249"/>
        <v xml:space="preserve"> </v>
      </c>
      <c r="QG81" s="212" t="str">
        <f>IF(QC81=0," ",VLOOKUP(QC81,PROTOKOL!$A:$E,5,FALSE))</f>
        <v xml:space="preserve"> </v>
      </c>
      <c r="QH81" s="176"/>
      <c r="QI81" s="177" t="str">
        <f t="shared" si="330"/>
        <v xml:space="preserve"> </v>
      </c>
      <c r="QJ81" s="217" t="str">
        <f>IF(QL81=0," ",VLOOKUP(QL81,PROTOKOL!$A:$F,6,FALSE))</f>
        <v xml:space="preserve"> </v>
      </c>
      <c r="QK81" s="43"/>
      <c r="QL81" s="43"/>
      <c r="QM81" s="43"/>
      <c r="QN81" s="91" t="str">
        <f>IF(QL81=0," ",(VLOOKUP(QL81,PROTOKOL!$A$1:$E$29,2,FALSE))*QM81)</f>
        <v xml:space="preserve"> </v>
      </c>
      <c r="QO81" s="175" t="str">
        <f t="shared" si="250"/>
        <v xml:space="preserve"> </v>
      </c>
      <c r="QP81" s="176" t="str">
        <f>IF(QL81=0," ",VLOOKUP(QL81,PROTOKOL!$A:$E,5,FALSE))</f>
        <v xml:space="preserve"> </v>
      </c>
      <c r="QQ81" s="212" t="str">
        <f t="shared" si="197"/>
        <v xml:space="preserve"> </v>
      </c>
      <c r="QR81" s="176">
        <f t="shared" si="331"/>
        <v>0</v>
      </c>
      <c r="QS81" s="177" t="str">
        <f t="shared" si="332"/>
        <v xml:space="preserve"> </v>
      </c>
      <c r="QU81" s="173">
        <v>20</v>
      </c>
      <c r="QV81" s="229"/>
      <c r="QW81" s="174" t="str">
        <f>IF(QY81=0," ",VLOOKUP(QY81,PROTOKOL!$A:$F,6,FALSE))</f>
        <v xml:space="preserve"> </v>
      </c>
      <c r="QX81" s="43"/>
      <c r="QY81" s="43"/>
      <c r="QZ81" s="43"/>
      <c r="RA81" s="42" t="str">
        <f>IF(QY81=0," ",(VLOOKUP(QY81,PROTOKOL!$A$1:$E$29,2,FALSE))*QZ81)</f>
        <v xml:space="preserve"> </v>
      </c>
      <c r="RB81" s="175" t="str">
        <f t="shared" si="251"/>
        <v xml:space="preserve"> </v>
      </c>
      <c r="RC81" s="212" t="str">
        <f>IF(QY81=0," ",VLOOKUP(QY81,PROTOKOL!$A:$E,5,FALSE))</f>
        <v xml:space="preserve"> </v>
      </c>
      <c r="RD81" s="176"/>
      <c r="RE81" s="177" t="str">
        <f t="shared" si="333"/>
        <v xml:space="preserve"> </v>
      </c>
      <c r="RF81" s="217" t="str">
        <f>IF(RH81=0," ",VLOOKUP(RH81,PROTOKOL!$A:$F,6,FALSE))</f>
        <v xml:space="preserve"> </v>
      </c>
      <c r="RG81" s="43"/>
      <c r="RH81" s="43"/>
      <c r="RI81" s="43"/>
      <c r="RJ81" s="91" t="str">
        <f>IF(RH81=0," ",(VLOOKUP(RH81,PROTOKOL!$A$1:$E$29,2,FALSE))*RI81)</f>
        <v xml:space="preserve"> </v>
      </c>
      <c r="RK81" s="175" t="str">
        <f t="shared" si="252"/>
        <v xml:space="preserve"> </v>
      </c>
      <c r="RL81" s="176" t="str">
        <f>IF(RH81=0," ",VLOOKUP(RH81,PROTOKOL!$A:$E,5,FALSE))</f>
        <v xml:space="preserve"> </v>
      </c>
      <c r="RM81" s="212" t="str">
        <f t="shared" si="198"/>
        <v xml:space="preserve"> </v>
      </c>
      <c r="RN81" s="176">
        <f t="shared" si="334"/>
        <v>0</v>
      </c>
      <c r="RO81" s="177" t="str">
        <f t="shared" si="335"/>
        <v xml:space="preserve"> </v>
      </c>
      <c r="RQ81" s="173">
        <v>20</v>
      </c>
      <c r="RR81" s="229"/>
      <c r="RS81" s="174" t="str">
        <f>IF(RU81=0," ",VLOOKUP(RU81,PROTOKOL!$A:$F,6,FALSE))</f>
        <v xml:space="preserve"> </v>
      </c>
      <c r="RT81" s="43"/>
      <c r="RU81" s="43"/>
      <c r="RV81" s="43"/>
      <c r="RW81" s="42" t="str">
        <f>IF(RU81=0," ",(VLOOKUP(RU81,PROTOKOL!$A$1:$E$29,2,FALSE))*RV81)</f>
        <v xml:space="preserve"> </v>
      </c>
      <c r="RX81" s="175" t="str">
        <f t="shared" si="253"/>
        <v xml:space="preserve"> </v>
      </c>
      <c r="RY81" s="212" t="str">
        <f>IF(RU81=0," ",VLOOKUP(RU81,PROTOKOL!$A:$E,5,FALSE))</f>
        <v xml:space="preserve"> </v>
      </c>
      <c r="RZ81" s="176"/>
      <c r="SA81" s="177" t="str">
        <f t="shared" si="336"/>
        <v xml:space="preserve"> </v>
      </c>
      <c r="SB81" s="217" t="str">
        <f>IF(SD81=0," ",VLOOKUP(SD81,PROTOKOL!$A:$F,6,FALSE))</f>
        <v xml:space="preserve"> </v>
      </c>
      <c r="SC81" s="43"/>
      <c r="SD81" s="43"/>
      <c r="SE81" s="43"/>
      <c r="SF81" s="91" t="str">
        <f>IF(SD81=0," ",(VLOOKUP(SD81,PROTOKOL!$A$1:$E$29,2,FALSE))*SE81)</f>
        <v xml:space="preserve"> </v>
      </c>
      <c r="SG81" s="175" t="str">
        <f t="shared" si="254"/>
        <v xml:space="preserve"> </v>
      </c>
      <c r="SH81" s="176" t="str">
        <f>IF(SD81=0," ",VLOOKUP(SD81,PROTOKOL!$A:$E,5,FALSE))</f>
        <v xml:space="preserve"> </v>
      </c>
      <c r="SI81" s="212" t="str">
        <f t="shared" si="199"/>
        <v xml:space="preserve"> </v>
      </c>
      <c r="SJ81" s="176">
        <f t="shared" si="337"/>
        <v>0</v>
      </c>
      <c r="SK81" s="177" t="str">
        <f t="shared" si="338"/>
        <v xml:space="preserve"> </v>
      </c>
      <c r="SM81" s="173">
        <v>20</v>
      </c>
      <c r="SN81" s="229"/>
      <c r="SO81" s="174" t="str">
        <f>IF(SQ81=0," ",VLOOKUP(SQ81,PROTOKOL!$A:$F,6,FALSE))</f>
        <v xml:space="preserve"> </v>
      </c>
      <c r="SP81" s="43"/>
      <c r="SQ81" s="43"/>
      <c r="SR81" s="43"/>
      <c r="SS81" s="42" t="str">
        <f>IF(SQ81=0," ",(VLOOKUP(SQ81,PROTOKOL!$A$1:$E$29,2,FALSE))*SR81)</f>
        <v xml:space="preserve"> </v>
      </c>
      <c r="ST81" s="175" t="str">
        <f t="shared" si="255"/>
        <v xml:space="preserve"> </v>
      </c>
      <c r="SU81" s="212" t="str">
        <f>IF(SQ81=0," ",VLOOKUP(SQ81,PROTOKOL!$A:$E,5,FALSE))</f>
        <v xml:space="preserve"> </v>
      </c>
      <c r="SV81" s="176"/>
      <c r="SW81" s="177" t="str">
        <f t="shared" si="339"/>
        <v xml:space="preserve"> </v>
      </c>
      <c r="SX81" s="217" t="str">
        <f>IF(SZ81=0," ",VLOOKUP(SZ81,PROTOKOL!$A:$F,6,FALSE))</f>
        <v xml:space="preserve"> </v>
      </c>
      <c r="SY81" s="43"/>
      <c r="SZ81" s="43"/>
      <c r="TA81" s="43"/>
      <c r="TB81" s="91" t="str">
        <f>IF(SZ81=0," ",(VLOOKUP(SZ81,PROTOKOL!$A$1:$E$29,2,FALSE))*TA81)</f>
        <v xml:space="preserve"> </v>
      </c>
      <c r="TC81" s="175" t="str">
        <f t="shared" si="256"/>
        <v xml:space="preserve"> </v>
      </c>
      <c r="TD81" s="176" t="str">
        <f>IF(SZ81=0," ",VLOOKUP(SZ81,PROTOKOL!$A:$E,5,FALSE))</f>
        <v xml:space="preserve"> </v>
      </c>
      <c r="TE81" s="212" t="str">
        <f t="shared" si="200"/>
        <v xml:space="preserve"> </v>
      </c>
      <c r="TF81" s="176">
        <f t="shared" si="340"/>
        <v>0</v>
      </c>
      <c r="TG81" s="177" t="str">
        <f t="shared" si="341"/>
        <v xml:space="preserve"> </v>
      </c>
      <c r="TI81" s="173">
        <v>20</v>
      </c>
      <c r="TJ81" s="229"/>
      <c r="TK81" s="174" t="str">
        <f>IF(TM81=0," ",VLOOKUP(TM81,PROTOKOL!$A:$F,6,FALSE))</f>
        <v xml:space="preserve"> </v>
      </c>
      <c r="TL81" s="43"/>
      <c r="TM81" s="43"/>
      <c r="TN81" s="43"/>
      <c r="TO81" s="42" t="str">
        <f>IF(TM81=0," ",(VLOOKUP(TM81,PROTOKOL!$A$1:$E$29,2,FALSE))*TN81)</f>
        <v xml:space="preserve"> </v>
      </c>
      <c r="TP81" s="175" t="str">
        <f t="shared" si="257"/>
        <v xml:space="preserve"> </v>
      </c>
      <c r="TQ81" s="212" t="str">
        <f>IF(TM81=0," ",VLOOKUP(TM81,PROTOKOL!$A:$E,5,FALSE))</f>
        <v xml:space="preserve"> </v>
      </c>
      <c r="TR81" s="176"/>
      <c r="TS81" s="177" t="str">
        <f t="shared" si="342"/>
        <v xml:space="preserve"> </v>
      </c>
      <c r="TT81" s="217" t="str">
        <f>IF(TV81=0," ",VLOOKUP(TV81,PROTOKOL!$A:$F,6,FALSE))</f>
        <v xml:space="preserve"> </v>
      </c>
      <c r="TU81" s="43"/>
      <c r="TV81" s="43"/>
      <c r="TW81" s="43"/>
      <c r="TX81" s="91" t="str">
        <f>IF(TV81=0," ",(VLOOKUP(TV81,PROTOKOL!$A$1:$E$29,2,FALSE))*TW81)</f>
        <v xml:space="preserve"> </v>
      </c>
      <c r="TY81" s="175" t="str">
        <f t="shared" si="258"/>
        <v xml:space="preserve"> </v>
      </c>
      <c r="TZ81" s="176" t="str">
        <f>IF(TV81=0," ",VLOOKUP(TV81,PROTOKOL!$A:$E,5,FALSE))</f>
        <v xml:space="preserve"> </v>
      </c>
      <c r="UA81" s="212" t="str">
        <f t="shared" si="201"/>
        <v xml:space="preserve"> </v>
      </c>
      <c r="UB81" s="176">
        <f t="shared" si="343"/>
        <v>0</v>
      </c>
      <c r="UC81" s="177" t="str">
        <f t="shared" si="344"/>
        <v xml:space="preserve"> </v>
      </c>
      <c r="UE81" s="173">
        <v>20</v>
      </c>
      <c r="UF81" s="229"/>
      <c r="UG81" s="174" t="str">
        <f>IF(UI81=0," ",VLOOKUP(UI81,PROTOKOL!$A:$F,6,FALSE))</f>
        <v xml:space="preserve"> </v>
      </c>
      <c r="UH81" s="43"/>
      <c r="UI81" s="43"/>
      <c r="UJ81" s="43"/>
      <c r="UK81" s="42" t="str">
        <f>IF(UI81=0," ",(VLOOKUP(UI81,PROTOKOL!$A$1:$E$29,2,FALSE))*UJ81)</f>
        <v xml:space="preserve"> </v>
      </c>
      <c r="UL81" s="175" t="str">
        <f t="shared" si="259"/>
        <v xml:space="preserve"> </v>
      </c>
      <c r="UM81" s="212" t="str">
        <f>IF(UI81=0," ",VLOOKUP(UI81,PROTOKOL!$A:$E,5,FALSE))</f>
        <v xml:space="preserve"> </v>
      </c>
      <c r="UN81" s="176"/>
      <c r="UO81" s="177" t="str">
        <f t="shared" si="345"/>
        <v xml:space="preserve"> </v>
      </c>
      <c r="UP81" s="217" t="str">
        <f>IF(UR81=0," ",VLOOKUP(UR81,PROTOKOL!$A:$F,6,FALSE))</f>
        <v xml:space="preserve"> </v>
      </c>
      <c r="UQ81" s="43"/>
      <c r="UR81" s="43"/>
      <c r="US81" s="43"/>
      <c r="UT81" s="91" t="str">
        <f>IF(UR81=0," ",(VLOOKUP(UR81,PROTOKOL!$A$1:$E$29,2,FALSE))*US81)</f>
        <v xml:space="preserve"> </v>
      </c>
      <c r="UU81" s="175" t="str">
        <f t="shared" si="260"/>
        <v xml:space="preserve"> </v>
      </c>
      <c r="UV81" s="176" t="str">
        <f>IF(UR81=0," ",VLOOKUP(UR81,PROTOKOL!$A:$E,5,FALSE))</f>
        <v xml:space="preserve"> </v>
      </c>
      <c r="UW81" s="212" t="str">
        <f t="shared" si="202"/>
        <v xml:space="preserve"> </v>
      </c>
      <c r="UX81" s="176">
        <f t="shared" si="346"/>
        <v>0</v>
      </c>
      <c r="UY81" s="177" t="str">
        <f t="shared" si="347"/>
        <v xml:space="preserve"> </v>
      </c>
      <c r="VA81" s="173">
        <v>20</v>
      </c>
      <c r="VB81" s="229"/>
      <c r="VC81" s="174" t="str">
        <f>IF(VE81=0," ",VLOOKUP(VE81,PROTOKOL!$A:$F,6,FALSE))</f>
        <v xml:space="preserve"> </v>
      </c>
      <c r="VD81" s="43"/>
      <c r="VE81" s="43"/>
      <c r="VF81" s="43"/>
      <c r="VG81" s="42" t="str">
        <f>IF(VE81=0," ",(VLOOKUP(VE81,PROTOKOL!$A$1:$E$29,2,FALSE))*VF81)</f>
        <v xml:space="preserve"> </v>
      </c>
      <c r="VH81" s="175" t="str">
        <f t="shared" si="261"/>
        <v xml:space="preserve"> </v>
      </c>
      <c r="VI81" s="212" t="str">
        <f>IF(VE81=0," ",VLOOKUP(VE81,PROTOKOL!$A:$E,5,FALSE))</f>
        <v xml:space="preserve"> </v>
      </c>
      <c r="VJ81" s="176"/>
      <c r="VK81" s="177" t="str">
        <f t="shared" si="348"/>
        <v xml:space="preserve"> </v>
      </c>
      <c r="VL81" s="217" t="str">
        <f>IF(VN81=0," ",VLOOKUP(VN81,PROTOKOL!$A:$F,6,FALSE))</f>
        <v xml:space="preserve"> </v>
      </c>
      <c r="VM81" s="43"/>
      <c r="VN81" s="43"/>
      <c r="VO81" s="43"/>
      <c r="VP81" s="91" t="str">
        <f>IF(VN81=0," ",(VLOOKUP(VN81,PROTOKOL!$A$1:$E$29,2,FALSE))*VO81)</f>
        <v xml:space="preserve"> </v>
      </c>
      <c r="VQ81" s="175" t="str">
        <f t="shared" si="262"/>
        <v xml:space="preserve"> </v>
      </c>
      <c r="VR81" s="176" t="str">
        <f>IF(VN81=0," ",VLOOKUP(VN81,PROTOKOL!$A:$E,5,FALSE))</f>
        <v xml:space="preserve"> </v>
      </c>
      <c r="VS81" s="212" t="str">
        <f t="shared" si="203"/>
        <v xml:space="preserve"> </v>
      </c>
      <c r="VT81" s="176">
        <f t="shared" si="349"/>
        <v>0</v>
      </c>
      <c r="VU81" s="177" t="str">
        <f t="shared" si="350"/>
        <v xml:space="preserve"> </v>
      </c>
      <c r="VW81" s="173">
        <v>20</v>
      </c>
      <c r="VX81" s="229"/>
      <c r="VY81" s="174" t="str">
        <f>IF(WA81=0," ",VLOOKUP(WA81,PROTOKOL!$A:$F,6,FALSE))</f>
        <v xml:space="preserve"> </v>
      </c>
      <c r="VZ81" s="43"/>
      <c r="WA81" s="43"/>
      <c r="WB81" s="43"/>
      <c r="WC81" s="42" t="str">
        <f>IF(WA81=0," ",(VLOOKUP(WA81,PROTOKOL!$A$1:$E$29,2,FALSE))*WB81)</f>
        <v xml:space="preserve"> </v>
      </c>
      <c r="WD81" s="175" t="str">
        <f t="shared" si="263"/>
        <v xml:space="preserve"> </v>
      </c>
      <c r="WE81" s="212" t="str">
        <f>IF(WA81=0," ",VLOOKUP(WA81,PROTOKOL!$A:$E,5,FALSE))</f>
        <v xml:space="preserve"> </v>
      </c>
      <c r="WF81" s="176"/>
      <c r="WG81" s="177" t="str">
        <f t="shared" si="351"/>
        <v xml:space="preserve"> </v>
      </c>
      <c r="WH81" s="217" t="str">
        <f>IF(WJ81=0," ",VLOOKUP(WJ81,PROTOKOL!$A:$F,6,FALSE))</f>
        <v xml:space="preserve"> </v>
      </c>
      <c r="WI81" s="43"/>
      <c r="WJ81" s="43"/>
      <c r="WK81" s="43"/>
      <c r="WL81" s="91" t="str">
        <f>IF(WJ81=0," ",(VLOOKUP(WJ81,PROTOKOL!$A$1:$E$29,2,FALSE))*WK81)</f>
        <v xml:space="preserve"> </v>
      </c>
      <c r="WM81" s="175" t="str">
        <f t="shared" si="264"/>
        <v xml:space="preserve"> </v>
      </c>
      <c r="WN81" s="176" t="str">
        <f>IF(WJ81=0," ",VLOOKUP(WJ81,PROTOKOL!$A:$E,5,FALSE))</f>
        <v xml:space="preserve"> </v>
      </c>
      <c r="WO81" s="212" t="str">
        <f t="shared" si="204"/>
        <v xml:space="preserve"> </v>
      </c>
      <c r="WP81" s="176">
        <f t="shared" si="352"/>
        <v>0</v>
      </c>
      <c r="WQ81" s="177" t="str">
        <f t="shared" si="353"/>
        <v xml:space="preserve"> </v>
      </c>
      <c r="WS81" s="173">
        <v>20</v>
      </c>
      <c r="WT81" s="229"/>
      <c r="WU81" s="174" t="str">
        <f>IF(WW81=0," ",VLOOKUP(WW81,PROTOKOL!$A:$F,6,FALSE))</f>
        <v xml:space="preserve"> </v>
      </c>
      <c r="WV81" s="43"/>
      <c r="WW81" s="43"/>
      <c r="WX81" s="43"/>
      <c r="WY81" s="42" t="str">
        <f>IF(WW81=0," ",(VLOOKUP(WW81,PROTOKOL!$A$1:$E$29,2,FALSE))*WX81)</f>
        <v xml:space="preserve"> </v>
      </c>
      <c r="WZ81" s="175" t="str">
        <f t="shared" si="265"/>
        <v xml:space="preserve"> </v>
      </c>
      <c r="XA81" s="212" t="str">
        <f>IF(WW81=0," ",VLOOKUP(WW81,PROTOKOL!$A:$E,5,FALSE))</f>
        <v xml:space="preserve"> </v>
      </c>
      <c r="XB81" s="176"/>
      <c r="XC81" s="177" t="str">
        <f t="shared" si="354"/>
        <v xml:space="preserve"> </v>
      </c>
      <c r="XD81" s="217" t="str">
        <f>IF(XF81=0," ",VLOOKUP(XF81,PROTOKOL!$A:$F,6,FALSE))</f>
        <v xml:space="preserve"> </v>
      </c>
      <c r="XE81" s="43"/>
      <c r="XF81" s="43"/>
      <c r="XG81" s="43"/>
      <c r="XH81" s="91" t="str">
        <f>IF(XF81=0," ",(VLOOKUP(XF81,PROTOKOL!$A$1:$E$29,2,FALSE))*XG81)</f>
        <v xml:space="preserve"> </v>
      </c>
      <c r="XI81" s="175" t="str">
        <f t="shared" si="266"/>
        <v xml:space="preserve"> </v>
      </c>
      <c r="XJ81" s="176" t="str">
        <f>IF(XF81=0," ",VLOOKUP(XF81,PROTOKOL!$A:$E,5,FALSE))</f>
        <v xml:space="preserve"> </v>
      </c>
      <c r="XK81" s="212" t="str">
        <f t="shared" si="205"/>
        <v xml:space="preserve"> </v>
      </c>
      <c r="XL81" s="176">
        <f t="shared" si="355"/>
        <v>0</v>
      </c>
      <c r="XM81" s="177" t="str">
        <f t="shared" si="356"/>
        <v xml:space="preserve"> </v>
      </c>
      <c r="XO81" s="173">
        <v>20</v>
      </c>
      <c r="XP81" s="229"/>
      <c r="XQ81" s="174" t="str">
        <f>IF(XS81=0," ",VLOOKUP(XS81,PROTOKOL!$A:$F,6,FALSE))</f>
        <v xml:space="preserve"> </v>
      </c>
      <c r="XR81" s="43"/>
      <c r="XS81" s="43"/>
      <c r="XT81" s="43"/>
      <c r="XU81" s="42" t="str">
        <f>IF(XS81=0," ",(VLOOKUP(XS81,PROTOKOL!$A$1:$E$29,2,FALSE))*XT81)</f>
        <v xml:space="preserve"> </v>
      </c>
      <c r="XV81" s="175" t="str">
        <f t="shared" si="267"/>
        <v xml:space="preserve"> </v>
      </c>
      <c r="XW81" s="212" t="str">
        <f>IF(XS81=0," ",VLOOKUP(XS81,PROTOKOL!$A:$E,5,FALSE))</f>
        <v xml:space="preserve"> </v>
      </c>
      <c r="XX81" s="176"/>
      <c r="XY81" s="177" t="str">
        <f t="shared" si="357"/>
        <v xml:space="preserve"> </v>
      </c>
      <c r="XZ81" s="217" t="str">
        <f>IF(YB81=0," ",VLOOKUP(YB81,PROTOKOL!$A:$F,6,FALSE))</f>
        <v xml:space="preserve"> </v>
      </c>
      <c r="YA81" s="43"/>
      <c r="YB81" s="43"/>
      <c r="YC81" s="43"/>
      <c r="YD81" s="91" t="str">
        <f>IF(YB81=0," ",(VLOOKUP(YB81,PROTOKOL!$A$1:$E$29,2,FALSE))*YC81)</f>
        <v xml:space="preserve"> </v>
      </c>
      <c r="YE81" s="175" t="str">
        <f t="shared" si="268"/>
        <v xml:space="preserve"> </v>
      </c>
      <c r="YF81" s="176" t="str">
        <f>IF(YB81=0," ",VLOOKUP(YB81,PROTOKOL!$A:$E,5,FALSE))</f>
        <v xml:space="preserve"> </v>
      </c>
      <c r="YG81" s="212" t="str">
        <f t="shared" si="206"/>
        <v xml:space="preserve"> </v>
      </c>
      <c r="YH81" s="176">
        <f t="shared" si="358"/>
        <v>0</v>
      </c>
      <c r="YI81" s="177" t="str">
        <f t="shared" si="359"/>
        <v xml:space="preserve"> </v>
      </c>
    </row>
    <row r="82" spans="1:659" ht="13.8">
      <c r="A82" s="173">
        <v>20</v>
      </c>
      <c r="B82" s="230"/>
      <c r="C82" s="174" t="str">
        <f>IF(E82=0," ",VLOOKUP(E82,PROTOKOL!$A:$F,6,FALSE))</f>
        <v xml:space="preserve"> </v>
      </c>
      <c r="D82" s="43"/>
      <c r="E82" s="43"/>
      <c r="F82" s="43"/>
      <c r="G82" s="42" t="str">
        <f>IF(E82=0," ",(VLOOKUP(E82,PROTOKOL!$A$1:$E$29,2,FALSE))*F82)</f>
        <v xml:space="preserve"> </v>
      </c>
      <c r="H82" s="175" t="str">
        <f t="shared" si="209"/>
        <v xml:space="preserve"> </v>
      </c>
      <c r="I82" s="212" t="str">
        <f>IF(E82=0," ",VLOOKUP(E82,PROTOKOL!$A:$E,5,FALSE))</f>
        <v xml:space="preserve"> </v>
      </c>
      <c r="J82" s="176"/>
      <c r="K82" s="177" t="str">
        <f t="shared" si="269"/>
        <v xml:space="preserve"> </v>
      </c>
      <c r="L82" s="217" t="str">
        <f>IF(N82=0," ",VLOOKUP(N82,PROTOKOL!$A:$F,6,FALSE))</f>
        <v xml:space="preserve"> </v>
      </c>
      <c r="M82" s="43"/>
      <c r="N82" s="43"/>
      <c r="O82" s="43"/>
      <c r="P82" s="91" t="str">
        <f>IF(N82=0," ",(VLOOKUP(N82,PROTOKOL!$A$1:$E$29,2,FALSE))*O82)</f>
        <v xml:space="preserve"> </v>
      </c>
      <c r="Q82" s="175" t="str">
        <f t="shared" si="210"/>
        <v xml:space="preserve"> </v>
      </c>
      <c r="R82" s="176" t="str">
        <f>IF(N82=0," ",VLOOKUP(N82,PROTOKOL!$A:$E,5,FALSE))</f>
        <v xml:space="preserve"> </v>
      </c>
      <c r="S82" s="212" t="str">
        <f t="shared" si="270"/>
        <v xml:space="preserve"> </v>
      </c>
      <c r="T82" s="176">
        <f t="shared" si="271"/>
        <v>0</v>
      </c>
      <c r="U82" s="177" t="str">
        <f t="shared" si="272"/>
        <v xml:space="preserve"> </v>
      </c>
      <c r="W82" s="173">
        <v>20</v>
      </c>
      <c r="X82" s="230"/>
      <c r="Y82" s="174" t="str">
        <f>IF(AA82=0," ",VLOOKUP(AA82,PROTOKOL!$A:$F,6,FALSE))</f>
        <v xml:space="preserve"> </v>
      </c>
      <c r="Z82" s="43"/>
      <c r="AA82" s="43"/>
      <c r="AB82" s="43"/>
      <c r="AC82" s="42" t="str">
        <f>IF(AA82=0," ",(VLOOKUP(AA82,PROTOKOL!$A$1:$E$29,2,FALSE))*AB82)</f>
        <v xml:space="preserve"> </v>
      </c>
      <c r="AD82" s="175" t="str">
        <f t="shared" si="211"/>
        <v xml:space="preserve"> </v>
      </c>
      <c r="AE82" s="212" t="str">
        <f>IF(AA82=0," ",VLOOKUP(AA82,PROTOKOL!$A:$E,5,FALSE))</f>
        <v xml:space="preserve"> </v>
      </c>
      <c r="AF82" s="176"/>
      <c r="AG82" s="177" t="str">
        <f t="shared" si="273"/>
        <v xml:space="preserve"> </v>
      </c>
      <c r="AH82" s="217" t="str">
        <f>IF(AJ82=0," ",VLOOKUP(AJ82,PROTOKOL!$A:$F,6,FALSE))</f>
        <v xml:space="preserve"> </v>
      </c>
      <c r="AI82" s="43"/>
      <c r="AJ82" s="43"/>
      <c r="AK82" s="43"/>
      <c r="AL82" s="91" t="str">
        <f>IF(AJ82=0," ",(VLOOKUP(AJ82,PROTOKOL!$A$1:$E$29,2,FALSE))*AK82)</f>
        <v xml:space="preserve"> </v>
      </c>
      <c r="AM82" s="175" t="str">
        <f t="shared" si="212"/>
        <v xml:space="preserve"> </v>
      </c>
      <c r="AN82" s="176" t="str">
        <f>IF(AJ82=0," ",VLOOKUP(AJ82,PROTOKOL!$A:$E,5,FALSE))</f>
        <v xml:space="preserve"> </v>
      </c>
      <c r="AO82" s="212" t="str">
        <f t="shared" ref="AO82:AO100" si="360">IF(AJ82=0," ",(AM82*AN82))</f>
        <v xml:space="preserve"> </v>
      </c>
      <c r="AP82" s="176">
        <f t="shared" si="274"/>
        <v>0</v>
      </c>
      <c r="AQ82" s="177" t="str">
        <f t="shared" si="275"/>
        <v xml:space="preserve"> </v>
      </c>
      <c r="AS82" s="173">
        <v>20</v>
      </c>
      <c r="AT82" s="230"/>
      <c r="AU82" s="174" t="str">
        <f>IF(AW82=0," ",VLOOKUP(AW82,PROTOKOL!$A:$F,6,FALSE))</f>
        <v xml:space="preserve"> </v>
      </c>
      <c r="AV82" s="43"/>
      <c r="AW82" s="43"/>
      <c r="AX82" s="43"/>
      <c r="AY82" s="42" t="str">
        <f>IF(AW82=0," ",(VLOOKUP(AW82,PROTOKOL!$A$1:$E$29,2,FALSE))*AX82)</f>
        <v xml:space="preserve"> </v>
      </c>
      <c r="AZ82" s="175" t="str">
        <f t="shared" si="213"/>
        <v xml:space="preserve"> </v>
      </c>
      <c r="BA82" s="212" t="str">
        <f>IF(AW82=0," ",VLOOKUP(AW82,PROTOKOL!$A:$E,5,FALSE))</f>
        <v xml:space="preserve"> </v>
      </c>
      <c r="BB82" s="176"/>
      <c r="BC82" s="177" t="str">
        <f t="shared" si="276"/>
        <v xml:space="preserve"> </v>
      </c>
      <c r="BD82" s="217" t="str">
        <f>IF(BF82=0," ",VLOOKUP(BF82,PROTOKOL!$A:$F,6,FALSE))</f>
        <v xml:space="preserve"> </v>
      </c>
      <c r="BE82" s="43"/>
      <c r="BF82" s="43"/>
      <c r="BG82" s="43"/>
      <c r="BH82" s="91" t="str">
        <f>IF(BF82=0," ",(VLOOKUP(BF82,PROTOKOL!$A$1:$E$29,2,FALSE))*BG82)</f>
        <v xml:space="preserve"> </v>
      </c>
      <c r="BI82" s="175" t="str">
        <f t="shared" si="214"/>
        <v xml:space="preserve"> </v>
      </c>
      <c r="BJ82" s="176" t="str">
        <f>IF(BF82=0," ",VLOOKUP(BF82,PROTOKOL!$A:$E,5,FALSE))</f>
        <v xml:space="preserve"> </v>
      </c>
      <c r="BK82" s="212" t="str">
        <f t="shared" ref="BK82:BK100" si="361">IF(BF82=0," ",(BI82*BJ82))</f>
        <v xml:space="preserve"> </v>
      </c>
      <c r="BL82" s="176">
        <f t="shared" si="277"/>
        <v>0</v>
      </c>
      <c r="BM82" s="177" t="str">
        <f t="shared" si="278"/>
        <v xml:space="preserve"> </v>
      </c>
      <c r="BO82" s="173">
        <v>20</v>
      </c>
      <c r="BP82" s="230"/>
      <c r="BQ82" s="174" t="str">
        <f>IF(BS82=0," ",VLOOKUP(BS82,PROTOKOL!$A:$F,6,FALSE))</f>
        <v xml:space="preserve"> </v>
      </c>
      <c r="BR82" s="43"/>
      <c r="BS82" s="43"/>
      <c r="BT82" s="43"/>
      <c r="BU82" s="42" t="str">
        <f>IF(BS82=0," ",(VLOOKUP(BS82,PROTOKOL!$A$1:$E$29,2,FALSE))*BT82)</f>
        <v xml:space="preserve"> </v>
      </c>
      <c r="BV82" s="175" t="str">
        <f t="shared" si="215"/>
        <v xml:space="preserve"> </v>
      </c>
      <c r="BW82" s="212" t="str">
        <f>IF(BS82=0," ",VLOOKUP(BS82,PROTOKOL!$A:$E,5,FALSE))</f>
        <v xml:space="preserve"> </v>
      </c>
      <c r="BX82" s="176"/>
      <c r="BY82" s="177" t="str">
        <f t="shared" si="279"/>
        <v xml:space="preserve"> </v>
      </c>
      <c r="BZ82" s="217" t="str">
        <f>IF(CB82=0," ",VLOOKUP(CB82,PROTOKOL!$A:$F,6,FALSE))</f>
        <v xml:space="preserve"> </v>
      </c>
      <c r="CA82" s="43"/>
      <c r="CB82" s="43"/>
      <c r="CC82" s="43"/>
      <c r="CD82" s="91" t="str">
        <f>IF(CB82=0," ",(VLOOKUP(CB82,PROTOKOL!$A$1:$E$29,2,FALSE))*CC82)</f>
        <v xml:space="preserve"> </v>
      </c>
      <c r="CE82" s="175" t="str">
        <f t="shared" si="216"/>
        <v xml:space="preserve"> </v>
      </c>
      <c r="CF82" s="176" t="str">
        <f>IF(CB82=0," ",VLOOKUP(CB82,PROTOKOL!$A:$E,5,FALSE))</f>
        <v xml:space="preserve"> </v>
      </c>
      <c r="CG82" s="212" t="str">
        <f t="shared" ref="CG82:CG100" si="362">IF(CB82=0," ",(CE82*CF82))</f>
        <v xml:space="preserve"> </v>
      </c>
      <c r="CH82" s="176">
        <f t="shared" si="280"/>
        <v>0</v>
      </c>
      <c r="CI82" s="177" t="str">
        <f t="shared" si="281"/>
        <v xml:space="preserve"> </v>
      </c>
      <c r="CK82" s="173">
        <v>20</v>
      </c>
      <c r="CL82" s="230"/>
      <c r="CM82" s="174" t="str">
        <f>IF(CO82=0," ",VLOOKUP(CO82,PROTOKOL!$A:$F,6,FALSE))</f>
        <v xml:space="preserve"> </v>
      </c>
      <c r="CN82" s="43"/>
      <c r="CO82" s="43"/>
      <c r="CP82" s="43"/>
      <c r="CQ82" s="42" t="str">
        <f>IF(CO82=0," ",(VLOOKUP(CO82,PROTOKOL!$A$1:$E$29,2,FALSE))*CP82)</f>
        <v xml:space="preserve"> </v>
      </c>
      <c r="CR82" s="175" t="str">
        <f t="shared" si="217"/>
        <v xml:space="preserve"> </v>
      </c>
      <c r="CS82" s="212" t="str">
        <f>IF(CO82=0," ",VLOOKUP(CO82,PROTOKOL!$A:$E,5,FALSE))</f>
        <v xml:space="preserve"> </v>
      </c>
      <c r="CT82" s="176"/>
      <c r="CU82" s="177" t="str">
        <f t="shared" si="282"/>
        <v xml:space="preserve"> </v>
      </c>
      <c r="CV82" s="217" t="str">
        <f>IF(CX82=0," ",VLOOKUP(CX82,PROTOKOL!$A:$F,6,FALSE))</f>
        <v xml:space="preserve"> </v>
      </c>
      <c r="CW82" s="43"/>
      <c r="CX82" s="43"/>
      <c r="CY82" s="43"/>
      <c r="CZ82" s="91" t="str">
        <f>IF(CX82=0," ",(VLOOKUP(CX82,PROTOKOL!$A$1:$E$29,2,FALSE))*CY82)</f>
        <v xml:space="preserve"> </v>
      </c>
      <c r="DA82" s="175" t="str">
        <f t="shared" si="218"/>
        <v xml:space="preserve"> </v>
      </c>
      <c r="DB82" s="176" t="str">
        <f>IF(CX82=0," ",VLOOKUP(CX82,PROTOKOL!$A:$E,5,FALSE))</f>
        <v xml:space="preserve"> </v>
      </c>
      <c r="DC82" s="212" t="str">
        <f t="shared" ref="DC82:DC100" si="363">IF(CX82=0," ",(DA82*DB82))</f>
        <v xml:space="preserve"> </v>
      </c>
      <c r="DD82" s="176">
        <f t="shared" si="283"/>
        <v>0</v>
      </c>
      <c r="DE82" s="177" t="str">
        <f t="shared" si="284"/>
        <v xml:space="preserve"> </v>
      </c>
      <c r="DG82" s="173">
        <v>20</v>
      </c>
      <c r="DH82" s="230"/>
      <c r="DI82" s="174" t="str">
        <f>IF(DK82=0," ",VLOOKUP(DK82,PROTOKOL!$A:$F,6,FALSE))</f>
        <v xml:space="preserve"> </v>
      </c>
      <c r="DJ82" s="43"/>
      <c r="DK82" s="43"/>
      <c r="DL82" s="43"/>
      <c r="DM82" s="42" t="str">
        <f>IF(DK82=0," ",(VLOOKUP(DK82,PROTOKOL!$A$1:$E$29,2,FALSE))*DL82)</f>
        <v xml:space="preserve"> </v>
      </c>
      <c r="DN82" s="175" t="str">
        <f t="shared" si="219"/>
        <v xml:space="preserve"> </v>
      </c>
      <c r="DO82" s="212" t="str">
        <f>IF(DK82=0," ",VLOOKUP(DK82,PROTOKOL!$A:$E,5,FALSE))</f>
        <v xml:space="preserve"> </v>
      </c>
      <c r="DP82" s="176"/>
      <c r="DQ82" s="177" t="str">
        <f t="shared" si="285"/>
        <v xml:space="preserve"> </v>
      </c>
      <c r="DR82" s="217" t="str">
        <f>IF(DT82=0," ",VLOOKUP(DT82,PROTOKOL!$A:$F,6,FALSE))</f>
        <v xml:space="preserve"> </v>
      </c>
      <c r="DS82" s="43"/>
      <c r="DT82" s="43"/>
      <c r="DU82" s="43"/>
      <c r="DV82" s="91" t="str">
        <f>IF(DT82=0," ",(VLOOKUP(DT82,PROTOKOL!$A$1:$E$29,2,FALSE))*DU82)</f>
        <v xml:space="preserve"> </v>
      </c>
      <c r="DW82" s="175" t="str">
        <f t="shared" si="220"/>
        <v xml:space="preserve"> </v>
      </c>
      <c r="DX82" s="176" t="str">
        <f>IF(DT82=0," ",VLOOKUP(DT82,PROTOKOL!$A:$E,5,FALSE))</f>
        <v xml:space="preserve"> </v>
      </c>
      <c r="DY82" s="212" t="str">
        <f t="shared" ref="DY82:DY100" si="364">IF(DT82=0," ",(DW82*DX82))</f>
        <v xml:space="preserve"> </v>
      </c>
      <c r="DZ82" s="176">
        <f t="shared" si="286"/>
        <v>0</v>
      </c>
      <c r="EA82" s="177" t="str">
        <f t="shared" si="287"/>
        <v xml:space="preserve"> </v>
      </c>
      <c r="EC82" s="173">
        <v>20</v>
      </c>
      <c r="ED82" s="230"/>
      <c r="EE82" s="174" t="str">
        <f>IF(EG82=0," ",VLOOKUP(EG82,PROTOKOL!$A:$F,6,FALSE))</f>
        <v xml:space="preserve"> </v>
      </c>
      <c r="EF82" s="43"/>
      <c r="EG82" s="43"/>
      <c r="EH82" s="43"/>
      <c r="EI82" s="42" t="str">
        <f>IF(EG82=0," ",(VLOOKUP(EG82,PROTOKOL!$A$1:$E$29,2,FALSE))*EH82)</f>
        <v xml:space="preserve"> </v>
      </c>
      <c r="EJ82" s="175" t="str">
        <f t="shared" si="221"/>
        <v xml:space="preserve"> </v>
      </c>
      <c r="EK82" s="212" t="str">
        <f>IF(EG82=0," ",VLOOKUP(EG82,PROTOKOL!$A:$E,5,FALSE))</f>
        <v xml:space="preserve"> </v>
      </c>
      <c r="EL82" s="176"/>
      <c r="EM82" s="177" t="str">
        <f t="shared" si="288"/>
        <v xml:space="preserve"> </v>
      </c>
      <c r="EN82" s="217" t="str">
        <f>IF(EP82=0," ",VLOOKUP(EP82,PROTOKOL!$A:$F,6,FALSE))</f>
        <v xml:space="preserve"> </v>
      </c>
      <c r="EO82" s="43"/>
      <c r="EP82" s="43"/>
      <c r="EQ82" s="43"/>
      <c r="ER82" s="91" t="str">
        <f>IF(EP82=0," ",(VLOOKUP(EP82,PROTOKOL!$A$1:$E$29,2,FALSE))*EQ82)</f>
        <v xml:space="preserve"> </v>
      </c>
      <c r="ES82" s="175" t="str">
        <f t="shared" si="222"/>
        <v xml:space="preserve"> </v>
      </c>
      <c r="ET82" s="176" t="str">
        <f>IF(EP82=0," ",VLOOKUP(EP82,PROTOKOL!$A:$E,5,FALSE))</f>
        <v xml:space="preserve"> </v>
      </c>
      <c r="EU82" s="212" t="str">
        <f t="shared" ref="EU82:EU100" si="365">IF(EP82=0," ",(ES82*ET82))</f>
        <v xml:space="preserve"> </v>
      </c>
      <c r="EV82" s="176">
        <f t="shared" si="289"/>
        <v>0</v>
      </c>
      <c r="EW82" s="177" t="str">
        <f t="shared" si="290"/>
        <v xml:space="preserve"> </v>
      </c>
      <c r="EY82" s="173">
        <v>20</v>
      </c>
      <c r="EZ82" s="230"/>
      <c r="FA82" s="174" t="str">
        <f>IF(FC82=0," ",VLOOKUP(FC82,PROTOKOL!$A:$F,6,FALSE))</f>
        <v xml:space="preserve"> </v>
      </c>
      <c r="FB82" s="43"/>
      <c r="FC82" s="43"/>
      <c r="FD82" s="43"/>
      <c r="FE82" s="42" t="str">
        <f>IF(FC82=0," ",(VLOOKUP(FC82,PROTOKOL!$A$1:$E$29,2,FALSE))*FD82)</f>
        <v xml:space="preserve"> </v>
      </c>
      <c r="FF82" s="175" t="str">
        <f t="shared" si="223"/>
        <v xml:space="preserve"> </v>
      </c>
      <c r="FG82" s="212" t="str">
        <f>IF(FC82=0," ",VLOOKUP(FC82,PROTOKOL!$A:$E,5,FALSE))</f>
        <v xml:space="preserve"> </v>
      </c>
      <c r="FH82" s="176"/>
      <c r="FI82" s="177" t="str">
        <f t="shared" si="291"/>
        <v xml:space="preserve"> </v>
      </c>
      <c r="FJ82" s="217" t="str">
        <f>IF(FL82=0," ",VLOOKUP(FL82,PROTOKOL!$A:$F,6,FALSE))</f>
        <v xml:space="preserve"> </v>
      </c>
      <c r="FK82" s="43"/>
      <c r="FL82" s="43"/>
      <c r="FM82" s="43"/>
      <c r="FN82" s="91" t="str">
        <f>IF(FL82=0," ",(VLOOKUP(FL82,PROTOKOL!$A$1:$E$29,2,FALSE))*FM82)</f>
        <v xml:space="preserve"> </v>
      </c>
      <c r="FO82" s="175" t="str">
        <f t="shared" si="224"/>
        <v xml:space="preserve"> </v>
      </c>
      <c r="FP82" s="176" t="str">
        <f>IF(FL82=0," ",VLOOKUP(FL82,PROTOKOL!$A:$E,5,FALSE))</f>
        <v xml:space="preserve"> </v>
      </c>
      <c r="FQ82" s="212" t="str">
        <f t="shared" ref="FQ82:FQ100" si="366">IF(FL82=0," ",(FO82*FP82))</f>
        <v xml:space="preserve"> </v>
      </c>
      <c r="FR82" s="176">
        <f t="shared" si="292"/>
        <v>0</v>
      </c>
      <c r="FS82" s="177" t="str">
        <f t="shared" si="293"/>
        <v xml:space="preserve"> </v>
      </c>
      <c r="FU82" s="173">
        <v>20</v>
      </c>
      <c r="FV82" s="230"/>
      <c r="FW82" s="174" t="str">
        <f>IF(FY82=0," ",VLOOKUP(FY82,PROTOKOL!$A:$F,6,FALSE))</f>
        <v xml:space="preserve"> </v>
      </c>
      <c r="FX82" s="43"/>
      <c r="FY82" s="43"/>
      <c r="FZ82" s="43"/>
      <c r="GA82" s="42" t="str">
        <f>IF(FY82=0," ",(VLOOKUP(FY82,PROTOKOL!$A$1:$E$29,2,FALSE))*FZ82)</f>
        <v xml:space="preserve"> </v>
      </c>
      <c r="GB82" s="175" t="str">
        <f t="shared" si="225"/>
        <v xml:space="preserve"> </v>
      </c>
      <c r="GC82" s="212" t="str">
        <f>IF(FY82=0," ",VLOOKUP(FY82,PROTOKOL!$A:$E,5,FALSE))</f>
        <v xml:space="preserve"> </v>
      </c>
      <c r="GD82" s="176"/>
      <c r="GE82" s="177" t="str">
        <f t="shared" si="294"/>
        <v xml:space="preserve"> </v>
      </c>
      <c r="GF82" s="217" t="str">
        <f>IF(GH82=0," ",VLOOKUP(GH82,PROTOKOL!$A:$F,6,FALSE))</f>
        <v xml:space="preserve"> </v>
      </c>
      <c r="GG82" s="43"/>
      <c r="GH82" s="43"/>
      <c r="GI82" s="43"/>
      <c r="GJ82" s="91" t="str">
        <f>IF(GH82=0," ",(VLOOKUP(GH82,PROTOKOL!$A$1:$E$29,2,FALSE))*GI82)</f>
        <v xml:space="preserve"> </v>
      </c>
      <c r="GK82" s="175" t="str">
        <f t="shared" si="226"/>
        <v xml:space="preserve"> </v>
      </c>
      <c r="GL82" s="176" t="str">
        <f>IF(GH82=0," ",VLOOKUP(GH82,PROTOKOL!$A:$E,5,FALSE))</f>
        <v xml:space="preserve"> </v>
      </c>
      <c r="GM82" s="212" t="str">
        <f t="shared" ref="GM82:GM100" si="367">IF(GH82=0," ",(GK82*GL82))</f>
        <v xml:space="preserve"> </v>
      </c>
      <c r="GN82" s="176">
        <f t="shared" si="295"/>
        <v>0</v>
      </c>
      <c r="GO82" s="177" t="str">
        <f t="shared" si="296"/>
        <v xml:space="preserve"> </v>
      </c>
      <c r="GQ82" s="173">
        <v>20</v>
      </c>
      <c r="GR82" s="230"/>
      <c r="GS82" s="174" t="str">
        <f>IF(GU82=0," ",VLOOKUP(GU82,PROTOKOL!$A:$F,6,FALSE))</f>
        <v xml:space="preserve"> </v>
      </c>
      <c r="GT82" s="43"/>
      <c r="GU82" s="43"/>
      <c r="GV82" s="43"/>
      <c r="GW82" s="42" t="str">
        <f>IF(GU82=0," ",(VLOOKUP(GU82,PROTOKOL!$A$1:$E$29,2,FALSE))*GV82)</f>
        <v xml:space="preserve"> </v>
      </c>
      <c r="GX82" s="175" t="str">
        <f t="shared" si="227"/>
        <v xml:space="preserve"> </v>
      </c>
      <c r="GY82" s="212" t="str">
        <f>IF(GU82=0," ",VLOOKUP(GU82,PROTOKOL!$A:$E,5,FALSE))</f>
        <v xml:space="preserve"> </v>
      </c>
      <c r="GZ82" s="176"/>
      <c r="HA82" s="177" t="str">
        <f t="shared" si="297"/>
        <v xml:space="preserve"> </v>
      </c>
      <c r="HB82" s="217" t="str">
        <f>IF(HD82=0," ",VLOOKUP(HD82,PROTOKOL!$A:$F,6,FALSE))</f>
        <v xml:space="preserve"> </v>
      </c>
      <c r="HC82" s="43"/>
      <c r="HD82" s="43"/>
      <c r="HE82" s="43"/>
      <c r="HF82" s="91" t="str">
        <f>IF(HD82=0," ",(VLOOKUP(HD82,PROTOKOL!$A$1:$E$29,2,FALSE))*HE82)</f>
        <v xml:space="preserve"> </v>
      </c>
      <c r="HG82" s="175" t="str">
        <f t="shared" si="228"/>
        <v xml:space="preserve"> </v>
      </c>
      <c r="HH82" s="176" t="str">
        <f>IF(HD82=0," ",VLOOKUP(HD82,PROTOKOL!$A:$E,5,FALSE))</f>
        <v xml:space="preserve"> </v>
      </c>
      <c r="HI82" s="212" t="str">
        <f t="shared" ref="HI82:HI100" si="368">IF(HD82=0," ",(HG82*HH82))</f>
        <v xml:space="preserve"> </v>
      </c>
      <c r="HJ82" s="176">
        <f t="shared" si="298"/>
        <v>0</v>
      </c>
      <c r="HK82" s="177" t="str">
        <f t="shared" si="299"/>
        <v xml:space="preserve"> </v>
      </c>
      <c r="HM82" s="173">
        <v>20</v>
      </c>
      <c r="HN82" s="230"/>
      <c r="HO82" s="174" t="str">
        <f>IF(HQ82=0," ",VLOOKUP(HQ82,PROTOKOL!$A:$F,6,FALSE))</f>
        <v xml:space="preserve"> </v>
      </c>
      <c r="HP82" s="43"/>
      <c r="HQ82" s="43"/>
      <c r="HR82" s="43"/>
      <c r="HS82" s="42" t="str">
        <f>IF(HQ82=0," ",(VLOOKUP(HQ82,PROTOKOL!$A$1:$E$29,2,FALSE))*HR82)</f>
        <v xml:space="preserve"> </v>
      </c>
      <c r="HT82" s="175" t="str">
        <f t="shared" si="229"/>
        <v xml:space="preserve"> </v>
      </c>
      <c r="HU82" s="212" t="str">
        <f>IF(HQ82=0," ",VLOOKUP(HQ82,PROTOKOL!$A:$E,5,FALSE))</f>
        <v xml:space="preserve"> </v>
      </c>
      <c r="HV82" s="176"/>
      <c r="HW82" s="177" t="str">
        <f t="shared" si="300"/>
        <v xml:space="preserve"> </v>
      </c>
      <c r="HX82" s="217" t="str">
        <f>IF(HZ82=0," ",VLOOKUP(HZ82,PROTOKOL!$A:$F,6,FALSE))</f>
        <v xml:space="preserve"> </v>
      </c>
      <c r="HY82" s="43"/>
      <c r="HZ82" s="43"/>
      <c r="IA82" s="43"/>
      <c r="IB82" s="91" t="str">
        <f>IF(HZ82=0," ",(VLOOKUP(HZ82,PROTOKOL!$A$1:$E$29,2,FALSE))*IA82)</f>
        <v xml:space="preserve"> </v>
      </c>
      <c r="IC82" s="175" t="str">
        <f t="shared" si="230"/>
        <v xml:space="preserve"> </v>
      </c>
      <c r="ID82" s="176" t="str">
        <f>IF(HZ82=0," ",VLOOKUP(HZ82,PROTOKOL!$A:$E,5,FALSE))</f>
        <v xml:space="preserve"> </v>
      </c>
      <c r="IE82" s="212" t="str">
        <f t="shared" ref="IE82:IE100" si="369">IF(HZ82=0," ",(IC82*ID82))</f>
        <v xml:space="preserve"> </v>
      </c>
      <c r="IF82" s="176">
        <f t="shared" si="301"/>
        <v>0</v>
      </c>
      <c r="IG82" s="177" t="str">
        <f t="shared" si="302"/>
        <v xml:space="preserve"> </v>
      </c>
      <c r="II82" s="173">
        <v>20</v>
      </c>
      <c r="IJ82" s="230"/>
      <c r="IK82" s="174" t="str">
        <f>IF(IM82=0," ",VLOOKUP(IM82,PROTOKOL!$A:$F,6,FALSE))</f>
        <v xml:space="preserve"> </v>
      </c>
      <c r="IL82" s="43"/>
      <c r="IM82" s="43"/>
      <c r="IN82" s="43"/>
      <c r="IO82" s="42" t="str">
        <f>IF(IM82=0," ",(VLOOKUP(IM82,PROTOKOL!$A$1:$E$29,2,FALSE))*IN82)</f>
        <v xml:space="preserve"> </v>
      </c>
      <c r="IP82" s="175" t="str">
        <f t="shared" si="231"/>
        <v xml:space="preserve"> </v>
      </c>
      <c r="IQ82" s="212" t="str">
        <f>IF(IM82=0," ",VLOOKUP(IM82,PROTOKOL!$A:$E,5,FALSE))</f>
        <v xml:space="preserve"> </v>
      </c>
      <c r="IR82" s="176"/>
      <c r="IS82" s="177" t="str">
        <f t="shared" si="303"/>
        <v xml:space="preserve"> </v>
      </c>
      <c r="IT82" s="217" t="str">
        <f>IF(IV82=0," ",VLOOKUP(IV82,PROTOKOL!$A:$F,6,FALSE))</f>
        <v xml:space="preserve"> </v>
      </c>
      <c r="IU82" s="43"/>
      <c r="IV82" s="43"/>
      <c r="IW82" s="43"/>
      <c r="IX82" s="91" t="str">
        <f>IF(IV82=0," ",(VLOOKUP(IV82,PROTOKOL!$A$1:$E$29,2,FALSE))*IW82)</f>
        <v xml:space="preserve"> </v>
      </c>
      <c r="IY82" s="175" t="str">
        <f t="shared" si="232"/>
        <v xml:space="preserve"> </v>
      </c>
      <c r="IZ82" s="176" t="str">
        <f>IF(IV82=0," ",VLOOKUP(IV82,PROTOKOL!$A:$E,5,FALSE))</f>
        <v xml:space="preserve"> </v>
      </c>
      <c r="JA82" s="212" t="str">
        <f t="shared" ref="JA82:JA100" si="370">IF(IV82=0," ",(IY82*IZ82))</f>
        <v xml:space="preserve"> </v>
      </c>
      <c r="JB82" s="176">
        <f t="shared" si="304"/>
        <v>0</v>
      </c>
      <c r="JC82" s="177" t="str">
        <f t="shared" si="305"/>
        <v xml:space="preserve"> </v>
      </c>
      <c r="JE82" s="173">
        <v>20</v>
      </c>
      <c r="JF82" s="230"/>
      <c r="JG82" s="174" t="str">
        <f>IF(JI82=0," ",VLOOKUP(JI82,PROTOKOL!$A:$F,6,FALSE))</f>
        <v xml:space="preserve"> </v>
      </c>
      <c r="JH82" s="43"/>
      <c r="JI82" s="43"/>
      <c r="JJ82" s="43"/>
      <c r="JK82" s="42" t="str">
        <f>IF(JI82=0," ",(VLOOKUP(JI82,PROTOKOL!$A$1:$E$29,2,FALSE))*JJ82)</f>
        <v xml:space="preserve"> </v>
      </c>
      <c r="JL82" s="175" t="str">
        <f t="shared" si="233"/>
        <v xml:space="preserve"> </v>
      </c>
      <c r="JM82" s="212" t="str">
        <f>IF(JI82=0," ",VLOOKUP(JI82,PROTOKOL!$A:$E,5,FALSE))</f>
        <v xml:space="preserve"> </v>
      </c>
      <c r="JN82" s="176"/>
      <c r="JO82" s="177" t="str">
        <f t="shared" si="306"/>
        <v xml:space="preserve"> </v>
      </c>
      <c r="JP82" s="217" t="str">
        <f>IF(JR82=0," ",VLOOKUP(JR82,PROTOKOL!$A:$F,6,FALSE))</f>
        <v xml:space="preserve"> </v>
      </c>
      <c r="JQ82" s="43"/>
      <c r="JR82" s="43"/>
      <c r="JS82" s="43"/>
      <c r="JT82" s="91" t="str">
        <f>IF(JR82=0," ",(VLOOKUP(JR82,PROTOKOL!$A$1:$E$29,2,FALSE))*JS82)</f>
        <v xml:space="preserve"> </v>
      </c>
      <c r="JU82" s="175" t="str">
        <f t="shared" si="234"/>
        <v xml:space="preserve"> </v>
      </c>
      <c r="JV82" s="176" t="str">
        <f>IF(JR82=0," ",VLOOKUP(JR82,PROTOKOL!$A:$E,5,FALSE))</f>
        <v xml:space="preserve"> </v>
      </c>
      <c r="JW82" s="212" t="str">
        <f t="shared" ref="JW82:JW100" si="371">IF(JR82=0," ",(JU82*JV82))</f>
        <v xml:space="preserve"> </v>
      </c>
      <c r="JX82" s="176">
        <f t="shared" si="307"/>
        <v>0</v>
      </c>
      <c r="JY82" s="177" t="str">
        <f t="shared" si="308"/>
        <v xml:space="preserve"> </v>
      </c>
      <c r="KA82" s="173">
        <v>20</v>
      </c>
      <c r="KB82" s="230"/>
      <c r="KC82" s="174" t="str">
        <f>IF(KE82=0," ",VLOOKUP(KE82,PROTOKOL!$A:$F,6,FALSE))</f>
        <v xml:space="preserve"> </v>
      </c>
      <c r="KD82" s="43"/>
      <c r="KE82" s="43"/>
      <c r="KF82" s="43"/>
      <c r="KG82" s="42" t="str">
        <f>IF(KE82=0," ",(VLOOKUP(KE82,PROTOKOL!$A$1:$E$29,2,FALSE))*KF82)</f>
        <v xml:space="preserve"> </v>
      </c>
      <c r="KH82" s="175" t="str">
        <f t="shared" si="235"/>
        <v xml:space="preserve"> </v>
      </c>
      <c r="KI82" s="212" t="str">
        <f>IF(KE82=0," ",VLOOKUP(KE82,PROTOKOL!$A:$E,5,FALSE))</f>
        <v xml:space="preserve"> </v>
      </c>
      <c r="KJ82" s="176"/>
      <c r="KK82" s="177" t="str">
        <f t="shared" si="309"/>
        <v xml:space="preserve"> </v>
      </c>
      <c r="KL82" s="217" t="str">
        <f>IF(KN82=0," ",VLOOKUP(KN82,PROTOKOL!$A:$F,6,FALSE))</f>
        <v xml:space="preserve"> </v>
      </c>
      <c r="KM82" s="43"/>
      <c r="KN82" s="43"/>
      <c r="KO82" s="43"/>
      <c r="KP82" s="91" t="str">
        <f>IF(KN82=0," ",(VLOOKUP(KN82,PROTOKOL!$A$1:$E$29,2,FALSE))*KO82)</f>
        <v xml:space="preserve"> </v>
      </c>
      <c r="KQ82" s="175" t="str">
        <f t="shared" si="236"/>
        <v xml:space="preserve"> </v>
      </c>
      <c r="KR82" s="176" t="str">
        <f>IF(KN82=0," ",VLOOKUP(KN82,PROTOKOL!$A:$E,5,FALSE))</f>
        <v xml:space="preserve"> </v>
      </c>
      <c r="KS82" s="212" t="str">
        <f t="shared" ref="KS82:KS100" si="372">IF(KN82=0," ",(KQ82*KR82))</f>
        <v xml:space="preserve"> </v>
      </c>
      <c r="KT82" s="176">
        <f t="shared" si="310"/>
        <v>0</v>
      </c>
      <c r="KU82" s="177" t="str">
        <f t="shared" si="311"/>
        <v xml:space="preserve"> </v>
      </c>
      <c r="KW82" s="173">
        <v>20</v>
      </c>
      <c r="KX82" s="230"/>
      <c r="KY82" s="174" t="str">
        <f>IF(LA82=0," ",VLOOKUP(LA82,PROTOKOL!$A:$F,6,FALSE))</f>
        <v xml:space="preserve"> </v>
      </c>
      <c r="KZ82" s="43"/>
      <c r="LA82" s="43"/>
      <c r="LB82" s="43"/>
      <c r="LC82" s="42" t="str">
        <f>IF(LA82=0," ",(VLOOKUP(LA82,PROTOKOL!$A$1:$E$29,2,FALSE))*LB82)</f>
        <v xml:space="preserve"> </v>
      </c>
      <c r="LD82" s="175" t="str">
        <f t="shared" si="237"/>
        <v xml:space="preserve"> </v>
      </c>
      <c r="LE82" s="212" t="str">
        <f>IF(LA82=0," ",VLOOKUP(LA82,PROTOKOL!$A:$E,5,FALSE))</f>
        <v xml:space="preserve"> </v>
      </c>
      <c r="LF82" s="176"/>
      <c r="LG82" s="177" t="str">
        <f t="shared" si="312"/>
        <v xml:space="preserve"> </v>
      </c>
      <c r="LH82" s="217" t="str">
        <f>IF(LJ82=0," ",VLOOKUP(LJ82,PROTOKOL!$A:$F,6,FALSE))</f>
        <v xml:space="preserve"> </v>
      </c>
      <c r="LI82" s="43"/>
      <c r="LJ82" s="43"/>
      <c r="LK82" s="43"/>
      <c r="LL82" s="91" t="str">
        <f>IF(LJ82=0," ",(VLOOKUP(LJ82,PROTOKOL!$A$1:$E$29,2,FALSE))*LK82)</f>
        <v xml:space="preserve"> </v>
      </c>
      <c r="LM82" s="175" t="str">
        <f t="shared" si="238"/>
        <v xml:space="preserve"> </v>
      </c>
      <c r="LN82" s="176" t="str">
        <f>IF(LJ82=0," ",VLOOKUP(LJ82,PROTOKOL!$A:$E,5,FALSE))</f>
        <v xml:space="preserve"> </v>
      </c>
      <c r="LO82" s="212" t="str">
        <f t="shared" ref="LO82:LO100" si="373">IF(LJ82=0," ",(LM82*LN82))</f>
        <v xml:space="preserve"> </v>
      </c>
      <c r="LP82" s="176">
        <f t="shared" si="313"/>
        <v>0</v>
      </c>
      <c r="LQ82" s="177" t="str">
        <f t="shared" si="314"/>
        <v xml:space="preserve"> </v>
      </c>
      <c r="LS82" s="173">
        <v>20</v>
      </c>
      <c r="LT82" s="230"/>
      <c r="LU82" s="174" t="str">
        <f>IF(LW82=0," ",VLOOKUP(LW82,PROTOKOL!$A:$F,6,FALSE))</f>
        <v xml:space="preserve"> </v>
      </c>
      <c r="LV82" s="43"/>
      <c r="LW82" s="43"/>
      <c r="LX82" s="43"/>
      <c r="LY82" s="42" t="str">
        <f>IF(LW82=0," ",(VLOOKUP(LW82,PROTOKOL!$A$1:$E$29,2,FALSE))*LX82)</f>
        <v xml:space="preserve"> </v>
      </c>
      <c r="LZ82" s="175" t="str">
        <f t="shared" si="239"/>
        <v xml:space="preserve"> </v>
      </c>
      <c r="MA82" s="212" t="str">
        <f>IF(LW82=0," ",VLOOKUP(LW82,PROTOKOL!$A:$E,5,FALSE))</f>
        <v xml:space="preserve"> </v>
      </c>
      <c r="MB82" s="176"/>
      <c r="MC82" s="177" t="str">
        <f t="shared" si="315"/>
        <v xml:space="preserve"> </v>
      </c>
      <c r="MD82" s="217" t="str">
        <f>IF(MF82=0," ",VLOOKUP(MF82,PROTOKOL!$A:$F,6,FALSE))</f>
        <v xml:space="preserve"> </v>
      </c>
      <c r="ME82" s="43"/>
      <c r="MF82" s="43"/>
      <c r="MG82" s="43"/>
      <c r="MH82" s="91" t="str">
        <f>IF(MF82=0," ",(VLOOKUP(MF82,PROTOKOL!$A$1:$E$29,2,FALSE))*MG82)</f>
        <v xml:space="preserve"> </v>
      </c>
      <c r="MI82" s="175" t="str">
        <f t="shared" si="240"/>
        <v xml:space="preserve"> </v>
      </c>
      <c r="MJ82" s="176" t="str">
        <f>IF(MF82=0," ",VLOOKUP(MF82,PROTOKOL!$A:$E,5,FALSE))</f>
        <v xml:space="preserve"> </v>
      </c>
      <c r="MK82" s="212" t="str">
        <f t="shared" ref="MK82:MK100" si="374">IF(MF82=0," ",(MI82*MJ82))</f>
        <v xml:space="preserve"> </v>
      </c>
      <c r="ML82" s="176">
        <f t="shared" si="316"/>
        <v>0</v>
      </c>
      <c r="MM82" s="177" t="str">
        <f t="shared" si="317"/>
        <v xml:space="preserve"> </v>
      </c>
      <c r="MO82" s="173">
        <v>20</v>
      </c>
      <c r="MP82" s="230"/>
      <c r="MQ82" s="174" t="str">
        <f>IF(MS82=0," ",VLOOKUP(MS82,PROTOKOL!$A:$F,6,FALSE))</f>
        <v xml:space="preserve"> </v>
      </c>
      <c r="MR82" s="43"/>
      <c r="MS82" s="43"/>
      <c r="MT82" s="43"/>
      <c r="MU82" s="42" t="str">
        <f>IF(MS82=0," ",(VLOOKUP(MS82,PROTOKOL!$A$1:$E$29,2,FALSE))*MT82)</f>
        <v xml:space="preserve"> </v>
      </c>
      <c r="MV82" s="175" t="str">
        <f t="shared" si="241"/>
        <v xml:space="preserve"> </v>
      </c>
      <c r="MW82" s="212" t="str">
        <f>IF(MS82=0," ",VLOOKUP(MS82,PROTOKOL!$A:$E,5,FALSE))</f>
        <v xml:space="preserve"> </v>
      </c>
      <c r="MX82" s="176"/>
      <c r="MY82" s="177" t="str">
        <f t="shared" si="318"/>
        <v xml:space="preserve"> </v>
      </c>
      <c r="MZ82" s="217" t="str">
        <f>IF(NB82=0," ",VLOOKUP(NB82,PROTOKOL!$A:$F,6,FALSE))</f>
        <v xml:space="preserve"> </v>
      </c>
      <c r="NA82" s="43"/>
      <c r="NB82" s="43"/>
      <c r="NC82" s="43"/>
      <c r="ND82" s="91" t="str">
        <f>IF(NB82=0," ",(VLOOKUP(NB82,PROTOKOL!$A$1:$E$29,2,FALSE))*NC82)</f>
        <v xml:space="preserve"> </v>
      </c>
      <c r="NE82" s="175" t="str">
        <f t="shared" si="242"/>
        <v xml:space="preserve"> </v>
      </c>
      <c r="NF82" s="176" t="str">
        <f>IF(NB82=0," ",VLOOKUP(NB82,PROTOKOL!$A:$E,5,FALSE))</f>
        <v xml:space="preserve"> </v>
      </c>
      <c r="NG82" s="212" t="str">
        <f t="shared" ref="NG82:NG100" si="375">IF(NB82=0," ",(NE82*NF82))</f>
        <v xml:space="preserve"> </v>
      </c>
      <c r="NH82" s="176">
        <f t="shared" si="319"/>
        <v>0</v>
      </c>
      <c r="NI82" s="177" t="str">
        <f t="shared" si="320"/>
        <v xml:space="preserve"> </v>
      </c>
      <c r="NK82" s="173">
        <v>20</v>
      </c>
      <c r="NL82" s="230"/>
      <c r="NM82" s="174" t="str">
        <f>IF(NO82=0," ",VLOOKUP(NO82,PROTOKOL!$A:$F,6,FALSE))</f>
        <v xml:space="preserve"> </v>
      </c>
      <c r="NN82" s="43"/>
      <c r="NO82" s="43"/>
      <c r="NP82" s="43"/>
      <c r="NQ82" s="42" t="str">
        <f>IF(NO82=0," ",(VLOOKUP(NO82,PROTOKOL!$A$1:$E$29,2,FALSE))*NP82)</f>
        <v xml:space="preserve"> </v>
      </c>
      <c r="NR82" s="175" t="str">
        <f t="shared" si="243"/>
        <v xml:space="preserve"> </v>
      </c>
      <c r="NS82" s="212" t="str">
        <f>IF(NO82=0," ",VLOOKUP(NO82,PROTOKOL!$A:$E,5,FALSE))</f>
        <v xml:space="preserve"> </v>
      </c>
      <c r="NT82" s="176"/>
      <c r="NU82" s="177" t="str">
        <f t="shared" si="321"/>
        <v xml:space="preserve"> </v>
      </c>
      <c r="NV82" s="217" t="str">
        <f>IF(NX82=0," ",VLOOKUP(NX82,PROTOKOL!$A:$F,6,FALSE))</f>
        <v xml:space="preserve"> </v>
      </c>
      <c r="NW82" s="43"/>
      <c r="NX82" s="43"/>
      <c r="NY82" s="43"/>
      <c r="NZ82" s="91" t="str">
        <f>IF(NX82=0," ",(VLOOKUP(NX82,PROTOKOL!$A$1:$E$29,2,FALSE))*NY82)</f>
        <v xml:space="preserve"> </v>
      </c>
      <c r="OA82" s="175" t="str">
        <f t="shared" si="244"/>
        <v xml:space="preserve"> </v>
      </c>
      <c r="OB82" s="176" t="str">
        <f>IF(NX82=0," ",VLOOKUP(NX82,PROTOKOL!$A:$E,5,FALSE))</f>
        <v xml:space="preserve"> </v>
      </c>
      <c r="OC82" s="212" t="str">
        <f t="shared" ref="OC82:OC100" si="376">IF(NX82=0," ",(OA82*OB82))</f>
        <v xml:space="preserve"> </v>
      </c>
      <c r="OD82" s="176">
        <f t="shared" si="322"/>
        <v>0</v>
      </c>
      <c r="OE82" s="177" t="str">
        <f t="shared" si="323"/>
        <v xml:space="preserve"> </v>
      </c>
      <c r="OG82" s="173">
        <v>20</v>
      </c>
      <c r="OH82" s="230"/>
      <c r="OI82" s="174" t="str">
        <f>IF(OK82=0," ",VLOOKUP(OK82,PROTOKOL!$A:$F,6,FALSE))</f>
        <v xml:space="preserve"> </v>
      </c>
      <c r="OJ82" s="43"/>
      <c r="OK82" s="43"/>
      <c r="OL82" s="43"/>
      <c r="OM82" s="42" t="str">
        <f>IF(OK82=0," ",(VLOOKUP(OK82,PROTOKOL!$A$1:$E$29,2,FALSE))*OL82)</f>
        <v xml:space="preserve"> </v>
      </c>
      <c r="ON82" s="175" t="str">
        <f t="shared" si="245"/>
        <v xml:space="preserve"> </v>
      </c>
      <c r="OO82" s="212" t="str">
        <f>IF(OK82=0," ",VLOOKUP(OK82,PROTOKOL!$A:$E,5,FALSE))</f>
        <v xml:space="preserve"> </v>
      </c>
      <c r="OP82" s="176"/>
      <c r="OQ82" s="177" t="str">
        <f t="shared" si="324"/>
        <v xml:space="preserve"> </v>
      </c>
      <c r="OR82" s="217" t="str">
        <f>IF(OT82=0," ",VLOOKUP(OT82,PROTOKOL!$A:$F,6,FALSE))</f>
        <v xml:space="preserve"> </v>
      </c>
      <c r="OS82" s="43"/>
      <c r="OT82" s="43"/>
      <c r="OU82" s="43"/>
      <c r="OV82" s="91" t="str">
        <f>IF(OT82=0," ",(VLOOKUP(OT82,PROTOKOL!$A$1:$E$29,2,FALSE))*OU82)</f>
        <v xml:space="preserve"> </v>
      </c>
      <c r="OW82" s="175" t="str">
        <f t="shared" si="246"/>
        <v xml:space="preserve"> </v>
      </c>
      <c r="OX82" s="176" t="str">
        <f>IF(OT82=0," ",VLOOKUP(OT82,PROTOKOL!$A:$E,5,FALSE))</f>
        <v xml:space="preserve"> </v>
      </c>
      <c r="OY82" s="212" t="str">
        <f t="shared" ref="OY82:OY100" si="377">IF(OT82=0," ",(OW82*OX82))</f>
        <v xml:space="preserve"> </v>
      </c>
      <c r="OZ82" s="176">
        <f t="shared" si="325"/>
        <v>0</v>
      </c>
      <c r="PA82" s="177" t="str">
        <f t="shared" si="326"/>
        <v xml:space="preserve"> </v>
      </c>
      <c r="PC82" s="173">
        <v>20</v>
      </c>
      <c r="PD82" s="230"/>
      <c r="PE82" s="174" t="str">
        <f>IF(PG82=0," ",VLOOKUP(PG82,PROTOKOL!$A:$F,6,FALSE))</f>
        <v xml:space="preserve"> </v>
      </c>
      <c r="PF82" s="43"/>
      <c r="PG82" s="43"/>
      <c r="PH82" s="43"/>
      <c r="PI82" s="42" t="str">
        <f>IF(PG82=0," ",(VLOOKUP(PG82,PROTOKOL!$A$1:$E$29,2,FALSE))*PH82)</f>
        <v xml:space="preserve"> </v>
      </c>
      <c r="PJ82" s="175" t="str">
        <f t="shared" si="247"/>
        <v xml:space="preserve"> </v>
      </c>
      <c r="PK82" s="212" t="str">
        <f>IF(PG82=0," ",VLOOKUP(PG82,PROTOKOL!$A:$E,5,FALSE))</f>
        <v xml:space="preserve"> </v>
      </c>
      <c r="PL82" s="176"/>
      <c r="PM82" s="177" t="str">
        <f t="shared" si="327"/>
        <v xml:space="preserve"> </v>
      </c>
      <c r="PN82" s="217" t="str">
        <f>IF(PP82=0," ",VLOOKUP(PP82,PROTOKOL!$A:$F,6,FALSE))</f>
        <v xml:space="preserve"> </v>
      </c>
      <c r="PO82" s="43"/>
      <c r="PP82" s="43"/>
      <c r="PQ82" s="43"/>
      <c r="PR82" s="91" t="str">
        <f>IF(PP82=0," ",(VLOOKUP(PP82,PROTOKOL!$A$1:$E$29,2,FALSE))*PQ82)</f>
        <v xml:space="preserve"> </v>
      </c>
      <c r="PS82" s="175" t="str">
        <f t="shared" si="248"/>
        <v xml:space="preserve"> </v>
      </c>
      <c r="PT82" s="176" t="str">
        <f>IF(PP82=0," ",VLOOKUP(PP82,PROTOKOL!$A:$E,5,FALSE))</f>
        <v xml:space="preserve"> </v>
      </c>
      <c r="PU82" s="212" t="str">
        <f t="shared" ref="PU82:PU100" si="378">IF(PP82=0," ",(PS82*PT82))</f>
        <v xml:space="preserve"> </v>
      </c>
      <c r="PV82" s="176">
        <f t="shared" si="328"/>
        <v>0</v>
      </c>
      <c r="PW82" s="177" t="str">
        <f t="shared" si="329"/>
        <v xml:space="preserve"> </v>
      </c>
      <c r="PY82" s="173">
        <v>20</v>
      </c>
      <c r="PZ82" s="230"/>
      <c r="QA82" s="174" t="str">
        <f>IF(QC82=0," ",VLOOKUP(QC82,PROTOKOL!$A:$F,6,FALSE))</f>
        <v xml:space="preserve"> </v>
      </c>
      <c r="QB82" s="43"/>
      <c r="QC82" s="43"/>
      <c r="QD82" s="43"/>
      <c r="QE82" s="42" t="str">
        <f>IF(QC82=0," ",(VLOOKUP(QC82,PROTOKOL!$A$1:$E$29,2,FALSE))*QD82)</f>
        <v xml:space="preserve"> </v>
      </c>
      <c r="QF82" s="175" t="str">
        <f t="shared" si="249"/>
        <v xml:space="preserve"> </v>
      </c>
      <c r="QG82" s="212" t="str">
        <f>IF(QC82=0," ",VLOOKUP(QC82,PROTOKOL!$A:$E,5,FALSE))</f>
        <v xml:space="preserve"> </v>
      </c>
      <c r="QH82" s="176"/>
      <c r="QI82" s="177" t="str">
        <f t="shared" si="330"/>
        <v xml:space="preserve"> </v>
      </c>
      <c r="QJ82" s="217" t="str">
        <f>IF(QL82=0," ",VLOOKUP(QL82,PROTOKOL!$A:$F,6,FALSE))</f>
        <v xml:space="preserve"> </v>
      </c>
      <c r="QK82" s="43"/>
      <c r="QL82" s="43"/>
      <c r="QM82" s="43"/>
      <c r="QN82" s="91" t="str">
        <f>IF(QL82=0," ",(VLOOKUP(QL82,PROTOKOL!$A$1:$E$29,2,FALSE))*QM82)</f>
        <v xml:space="preserve"> </v>
      </c>
      <c r="QO82" s="175" t="str">
        <f t="shared" si="250"/>
        <v xml:space="preserve"> </v>
      </c>
      <c r="QP82" s="176" t="str">
        <f>IF(QL82=0," ",VLOOKUP(QL82,PROTOKOL!$A:$E,5,FALSE))</f>
        <v xml:space="preserve"> </v>
      </c>
      <c r="QQ82" s="212" t="str">
        <f t="shared" ref="QQ82:QQ100" si="379">IF(QL82=0," ",(QO82*QP82))</f>
        <v xml:space="preserve"> </v>
      </c>
      <c r="QR82" s="176">
        <f t="shared" si="331"/>
        <v>0</v>
      </c>
      <c r="QS82" s="177" t="str">
        <f t="shared" si="332"/>
        <v xml:space="preserve"> </v>
      </c>
      <c r="QU82" s="173">
        <v>20</v>
      </c>
      <c r="QV82" s="230"/>
      <c r="QW82" s="174" t="str">
        <f>IF(QY82=0," ",VLOOKUP(QY82,PROTOKOL!$A:$F,6,FALSE))</f>
        <v xml:space="preserve"> </v>
      </c>
      <c r="QX82" s="43"/>
      <c r="QY82" s="43"/>
      <c r="QZ82" s="43"/>
      <c r="RA82" s="42" t="str">
        <f>IF(QY82=0," ",(VLOOKUP(QY82,PROTOKOL!$A$1:$E$29,2,FALSE))*QZ82)</f>
        <v xml:space="preserve"> </v>
      </c>
      <c r="RB82" s="175" t="str">
        <f t="shared" si="251"/>
        <v xml:space="preserve"> </v>
      </c>
      <c r="RC82" s="212" t="str">
        <f>IF(QY82=0," ",VLOOKUP(QY82,PROTOKOL!$A:$E,5,FALSE))</f>
        <v xml:space="preserve"> </v>
      </c>
      <c r="RD82" s="176"/>
      <c r="RE82" s="177" t="str">
        <f t="shared" si="333"/>
        <v xml:space="preserve"> </v>
      </c>
      <c r="RF82" s="217" t="str">
        <f>IF(RH82=0," ",VLOOKUP(RH82,PROTOKOL!$A:$F,6,FALSE))</f>
        <v xml:space="preserve"> </v>
      </c>
      <c r="RG82" s="43"/>
      <c r="RH82" s="43"/>
      <c r="RI82" s="43"/>
      <c r="RJ82" s="91" t="str">
        <f>IF(RH82=0," ",(VLOOKUP(RH82,PROTOKOL!$A$1:$E$29,2,FALSE))*RI82)</f>
        <v xml:space="preserve"> </v>
      </c>
      <c r="RK82" s="175" t="str">
        <f t="shared" si="252"/>
        <v xml:space="preserve"> </v>
      </c>
      <c r="RL82" s="176" t="str">
        <f>IF(RH82=0," ",VLOOKUP(RH82,PROTOKOL!$A:$E,5,FALSE))</f>
        <v xml:space="preserve"> </v>
      </c>
      <c r="RM82" s="212" t="str">
        <f t="shared" ref="RM82:RM100" si="380">IF(RH82=0," ",(RK82*RL82))</f>
        <v xml:space="preserve"> </v>
      </c>
      <c r="RN82" s="176">
        <f t="shared" si="334"/>
        <v>0</v>
      </c>
      <c r="RO82" s="177" t="str">
        <f t="shared" si="335"/>
        <v xml:space="preserve"> </v>
      </c>
      <c r="RQ82" s="173">
        <v>20</v>
      </c>
      <c r="RR82" s="230"/>
      <c r="RS82" s="174" t="str">
        <f>IF(RU82=0," ",VLOOKUP(RU82,PROTOKOL!$A:$F,6,FALSE))</f>
        <v xml:space="preserve"> </v>
      </c>
      <c r="RT82" s="43"/>
      <c r="RU82" s="43"/>
      <c r="RV82" s="43"/>
      <c r="RW82" s="42" t="str">
        <f>IF(RU82=0," ",(VLOOKUP(RU82,PROTOKOL!$A$1:$E$29,2,FALSE))*RV82)</f>
        <v xml:space="preserve"> </v>
      </c>
      <c r="RX82" s="175" t="str">
        <f t="shared" si="253"/>
        <v xml:space="preserve"> </v>
      </c>
      <c r="RY82" s="212" t="str">
        <f>IF(RU82=0," ",VLOOKUP(RU82,PROTOKOL!$A:$E,5,FALSE))</f>
        <v xml:space="preserve"> </v>
      </c>
      <c r="RZ82" s="176"/>
      <c r="SA82" s="177" t="str">
        <f t="shared" si="336"/>
        <v xml:space="preserve"> </v>
      </c>
      <c r="SB82" s="217" t="str">
        <f>IF(SD82=0," ",VLOOKUP(SD82,PROTOKOL!$A:$F,6,FALSE))</f>
        <v xml:space="preserve"> </v>
      </c>
      <c r="SC82" s="43"/>
      <c r="SD82" s="43"/>
      <c r="SE82" s="43"/>
      <c r="SF82" s="91" t="str">
        <f>IF(SD82=0," ",(VLOOKUP(SD82,PROTOKOL!$A$1:$E$29,2,FALSE))*SE82)</f>
        <v xml:space="preserve"> </v>
      </c>
      <c r="SG82" s="175" t="str">
        <f t="shared" si="254"/>
        <v xml:space="preserve"> </v>
      </c>
      <c r="SH82" s="176" t="str">
        <f>IF(SD82=0," ",VLOOKUP(SD82,PROTOKOL!$A:$E,5,FALSE))</f>
        <v xml:space="preserve"> </v>
      </c>
      <c r="SI82" s="212" t="str">
        <f t="shared" ref="SI82:SI100" si="381">IF(SD82=0," ",(SG82*SH82))</f>
        <v xml:space="preserve"> </v>
      </c>
      <c r="SJ82" s="176">
        <f t="shared" si="337"/>
        <v>0</v>
      </c>
      <c r="SK82" s="177" t="str">
        <f t="shared" si="338"/>
        <v xml:space="preserve"> </v>
      </c>
      <c r="SM82" s="173">
        <v>20</v>
      </c>
      <c r="SN82" s="230"/>
      <c r="SO82" s="174" t="str">
        <f>IF(SQ82=0," ",VLOOKUP(SQ82,PROTOKOL!$A:$F,6,FALSE))</f>
        <v xml:space="preserve"> </v>
      </c>
      <c r="SP82" s="43"/>
      <c r="SQ82" s="43"/>
      <c r="SR82" s="43"/>
      <c r="SS82" s="42" t="str">
        <f>IF(SQ82=0," ",(VLOOKUP(SQ82,PROTOKOL!$A$1:$E$29,2,FALSE))*SR82)</f>
        <v xml:space="preserve"> </v>
      </c>
      <c r="ST82" s="175" t="str">
        <f t="shared" si="255"/>
        <v xml:space="preserve"> </v>
      </c>
      <c r="SU82" s="212" t="str">
        <f>IF(SQ82=0," ",VLOOKUP(SQ82,PROTOKOL!$A:$E,5,FALSE))</f>
        <v xml:space="preserve"> </v>
      </c>
      <c r="SV82" s="176"/>
      <c r="SW82" s="177" t="str">
        <f t="shared" si="339"/>
        <v xml:space="preserve"> </v>
      </c>
      <c r="SX82" s="217" t="str">
        <f>IF(SZ82=0," ",VLOOKUP(SZ82,PROTOKOL!$A:$F,6,FALSE))</f>
        <v xml:space="preserve"> </v>
      </c>
      <c r="SY82" s="43"/>
      <c r="SZ82" s="43"/>
      <c r="TA82" s="43"/>
      <c r="TB82" s="91" t="str">
        <f>IF(SZ82=0," ",(VLOOKUP(SZ82,PROTOKOL!$A$1:$E$29,2,FALSE))*TA82)</f>
        <v xml:space="preserve"> </v>
      </c>
      <c r="TC82" s="175" t="str">
        <f t="shared" si="256"/>
        <v xml:space="preserve"> </v>
      </c>
      <c r="TD82" s="176" t="str">
        <f>IF(SZ82=0," ",VLOOKUP(SZ82,PROTOKOL!$A:$E,5,FALSE))</f>
        <v xml:space="preserve"> </v>
      </c>
      <c r="TE82" s="212" t="str">
        <f t="shared" ref="TE82:TE100" si="382">IF(SZ82=0," ",(TC82*TD82))</f>
        <v xml:space="preserve"> </v>
      </c>
      <c r="TF82" s="176">
        <f t="shared" si="340"/>
        <v>0</v>
      </c>
      <c r="TG82" s="177" t="str">
        <f t="shared" si="341"/>
        <v xml:space="preserve"> </v>
      </c>
      <c r="TI82" s="173">
        <v>20</v>
      </c>
      <c r="TJ82" s="230"/>
      <c r="TK82" s="174" t="str">
        <f>IF(TM82=0," ",VLOOKUP(TM82,PROTOKOL!$A:$F,6,FALSE))</f>
        <v xml:space="preserve"> </v>
      </c>
      <c r="TL82" s="43"/>
      <c r="TM82" s="43"/>
      <c r="TN82" s="43"/>
      <c r="TO82" s="42" t="str">
        <f>IF(TM82=0," ",(VLOOKUP(TM82,PROTOKOL!$A$1:$E$29,2,FALSE))*TN82)</f>
        <v xml:space="preserve"> </v>
      </c>
      <c r="TP82" s="175" t="str">
        <f t="shared" si="257"/>
        <v xml:space="preserve"> </v>
      </c>
      <c r="TQ82" s="212" t="str">
        <f>IF(TM82=0," ",VLOOKUP(TM82,PROTOKOL!$A:$E,5,FALSE))</f>
        <v xml:space="preserve"> </v>
      </c>
      <c r="TR82" s="176"/>
      <c r="TS82" s="177" t="str">
        <f t="shared" si="342"/>
        <v xml:space="preserve"> </v>
      </c>
      <c r="TT82" s="217" t="str">
        <f>IF(TV82=0," ",VLOOKUP(TV82,PROTOKOL!$A:$F,6,FALSE))</f>
        <v xml:space="preserve"> </v>
      </c>
      <c r="TU82" s="43"/>
      <c r="TV82" s="43"/>
      <c r="TW82" s="43"/>
      <c r="TX82" s="91" t="str">
        <f>IF(TV82=0," ",(VLOOKUP(TV82,PROTOKOL!$A$1:$E$29,2,FALSE))*TW82)</f>
        <v xml:space="preserve"> </v>
      </c>
      <c r="TY82" s="175" t="str">
        <f t="shared" si="258"/>
        <v xml:space="preserve"> </v>
      </c>
      <c r="TZ82" s="176" t="str">
        <f>IF(TV82=0," ",VLOOKUP(TV82,PROTOKOL!$A:$E,5,FALSE))</f>
        <v xml:space="preserve"> </v>
      </c>
      <c r="UA82" s="212" t="str">
        <f t="shared" ref="UA82:UA100" si="383">IF(TV82=0," ",(TY82*TZ82))</f>
        <v xml:space="preserve"> </v>
      </c>
      <c r="UB82" s="176">
        <f t="shared" si="343"/>
        <v>0</v>
      </c>
      <c r="UC82" s="177" t="str">
        <f t="shared" si="344"/>
        <v xml:space="preserve"> </v>
      </c>
      <c r="UE82" s="173">
        <v>20</v>
      </c>
      <c r="UF82" s="230"/>
      <c r="UG82" s="174" t="str">
        <f>IF(UI82=0," ",VLOOKUP(UI82,PROTOKOL!$A:$F,6,FALSE))</f>
        <v xml:space="preserve"> </v>
      </c>
      <c r="UH82" s="43"/>
      <c r="UI82" s="43"/>
      <c r="UJ82" s="43"/>
      <c r="UK82" s="42" t="str">
        <f>IF(UI82=0," ",(VLOOKUP(UI82,PROTOKOL!$A$1:$E$29,2,FALSE))*UJ82)</f>
        <v xml:space="preserve"> </v>
      </c>
      <c r="UL82" s="175" t="str">
        <f t="shared" si="259"/>
        <v xml:space="preserve"> </v>
      </c>
      <c r="UM82" s="212" t="str">
        <f>IF(UI82=0," ",VLOOKUP(UI82,PROTOKOL!$A:$E,5,FALSE))</f>
        <v xml:space="preserve"> </v>
      </c>
      <c r="UN82" s="176"/>
      <c r="UO82" s="177" t="str">
        <f t="shared" si="345"/>
        <v xml:space="preserve"> </v>
      </c>
      <c r="UP82" s="217" t="str">
        <f>IF(UR82=0," ",VLOOKUP(UR82,PROTOKOL!$A:$F,6,FALSE))</f>
        <v xml:space="preserve"> </v>
      </c>
      <c r="UQ82" s="43"/>
      <c r="UR82" s="43"/>
      <c r="US82" s="43"/>
      <c r="UT82" s="91" t="str">
        <f>IF(UR82=0," ",(VLOOKUP(UR82,PROTOKOL!$A$1:$E$29,2,FALSE))*US82)</f>
        <v xml:space="preserve"> </v>
      </c>
      <c r="UU82" s="175" t="str">
        <f t="shared" si="260"/>
        <v xml:space="preserve"> </v>
      </c>
      <c r="UV82" s="176" t="str">
        <f>IF(UR82=0," ",VLOOKUP(UR82,PROTOKOL!$A:$E,5,FALSE))</f>
        <v xml:space="preserve"> </v>
      </c>
      <c r="UW82" s="212" t="str">
        <f t="shared" ref="UW82:UW100" si="384">IF(UR82=0," ",(UU82*UV82))</f>
        <v xml:space="preserve"> </v>
      </c>
      <c r="UX82" s="176">
        <f t="shared" si="346"/>
        <v>0</v>
      </c>
      <c r="UY82" s="177" t="str">
        <f t="shared" si="347"/>
        <v xml:space="preserve"> </v>
      </c>
      <c r="VA82" s="173">
        <v>20</v>
      </c>
      <c r="VB82" s="230"/>
      <c r="VC82" s="174" t="str">
        <f>IF(VE82=0," ",VLOOKUP(VE82,PROTOKOL!$A:$F,6,FALSE))</f>
        <v xml:space="preserve"> </v>
      </c>
      <c r="VD82" s="43"/>
      <c r="VE82" s="43"/>
      <c r="VF82" s="43"/>
      <c r="VG82" s="42" t="str">
        <f>IF(VE82=0," ",(VLOOKUP(VE82,PROTOKOL!$A$1:$E$29,2,FALSE))*VF82)</f>
        <v xml:space="preserve"> </v>
      </c>
      <c r="VH82" s="175" t="str">
        <f t="shared" si="261"/>
        <v xml:space="preserve"> </v>
      </c>
      <c r="VI82" s="212" t="str">
        <f>IF(VE82=0," ",VLOOKUP(VE82,PROTOKOL!$A:$E,5,FALSE))</f>
        <v xml:space="preserve"> </v>
      </c>
      <c r="VJ82" s="176"/>
      <c r="VK82" s="177" t="str">
        <f t="shared" si="348"/>
        <v xml:space="preserve"> </v>
      </c>
      <c r="VL82" s="217" t="str">
        <f>IF(VN82=0," ",VLOOKUP(VN82,PROTOKOL!$A:$F,6,FALSE))</f>
        <v xml:space="preserve"> </v>
      </c>
      <c r="VM82" s="43"/>
      <c r="VN82" s="43"/>
      <c r="VO82" s="43"/>
      <c r="VP82" s="91" t="str">
        <f>IF(VN82=0," ",(VLOOKUP(VN82,PROTOKOL!$A$1:$E$29,2,FALSE))*VO82)</f>
        <v xml:space="preserve"> </v>
      </c>
      <c r="VQ82" s="175" t="str">
        <f t="shared" si="262"/>
        <v xml:space="preserve"> </v>
      </c>
      <c r="VR82" s="176" t="str">
        <f>IF(VN82=0," ",VLOOKUP(VN82,PROTOKOL!$A:$E,5,FALSE))</f>
        <v xml:space="preserve"> </v>
      </c>
      <c r="VS82" s="212" t="str">
        <f t="shared" ref="VS82:VS100" si="385">IF(VN82=0," ",(VQ82*VR82))</f>
        <v xml:space="preserve"> </v>
      </c>
      <c r="VT82" s="176">
        <f t="shared" si="349"/>
        <v>0</v>
      </c>
      <c r="VU82" s="177" t="str">
        <f t="shared" si="350"/>
        <v xml:space="preserve"> </v>
      </c>
      <c r="VW82" s="173">
        <v>20</v>
      </c>
      <c r="VX82" s="230"/>
      <c r="VY82" s="174" t="str">
        <f>IF(WA82=0," ",VLOOKUP(WA82,PROTOKOL!$A:$F,6,FALSE))</f>
        <v xml:space="preserve"> </v>
      </c>
      <c r="VZ82" s="43"/>
      <c r="WA82" s="43"/>
      <c r="WB82" s="43"/>
      <c r="WC82" s="42" t="str">
        <f>IF(WA82=0," ",(VLOOKUP(WA82,PROTOKOL!$A$1:$E$29,2,FALSE))*WB82)</f>
        <v xml:space="preserve"> </v>
      </c>
      <c r="WD82" s="175" t="str">
        <f t="shared" si="263"/>
        <v xml:space="preserve"> </v>
      </c>
      <c r="WE82" s="212" t="str">
        <f>IF(WA82=0," ",VLOOKUP(WA82,PROTOKOL!$A:$E,5,FALSE))</f>
        <v xml:space="preserve"> </v>
      </c>
      <c r="WF82" s="176"/>
      <c r="WG82" s="177" t="str">
        <f t="shared" si="351"/>
        <v xml:space="preserve"> </v>
      </c>
      <c r="WH82" s="217" t="str">
        <f>IF(WJ82=0," ",VLOOKUP(WJ82,PROTOKOL!$A:$F,6,FALSE))</f>
        <v xml:space="preserve"> </v>
      </c>
      <c r="WI82" s="43"/>
      <c r="WJ82" s="43"/>
      <c r="WK82" s="43"/>
      <c r="WL82" s="91" t="str">
        <f>IF(WJ82=0," ",(VLOOKUP(WJ82,PROTOKOL!$A$1:$E$29,2,FALSE))*WK82)</f>
        <v xml:space="preserve"> </v>
      </c>
      <c r="WM82" s="175" t="str">
        <f t="shared" si="264"/>
        <v xml:space="preserve"> </v>
      </c>
      <c r="WN82" s="176" t="str">
        <f>IF(WJ82=0," ",VLOOKUP(WJ82,PROTOKOL!$A:$E,5,FALSE))</f>
        <v xml:space="preserve"> </v>
      </c>
      <c r="WO82" s="212" t="str">
        <f t="shared" ref="WO82:WO100" si="386">IF(WJ82=0," ",(WM82*WN82))</f>
        <v xml:space="preserve"> </v>
      </c>
      <c r="WP82" s="176">
        <f t="shared" si="352"/>
        <v>0</v>
      </c>
      <c r="WQ82" s="177" t="str">
        <f t="shared" si="353"/>
        <v xml:space="preserve"> </v>
      </c>
      <c r="WS82" s="173">
        <v>20</v>
      </c>
      <c r="WT82" s="230"/>
      <c r="WU82" s="174" t="str">
        <f>IF(WW82=0," ",VLOOKUP(WW82,PROTOKOL!$A:$F,6,FALSE))</f>
        <v xml:space="preserve"> </v>
      </c>
      <c r="WV82" s="43"/>
      <c r="WW82" s="43"/>
      <c r="WX82" s="43"/>
      <c r="WY82" s="42" t="str">
        <f>IF(WW82=0," ",(VLOOKUP(WW82,PROTOKOL!$A$1:$E$29,2,FALSE))*WX82)</f>
        <v xml:space="preserve"> </v>
      </c>
      <c r="WZ82" s="175" t="str">
        <f t="shared" si="265"/>
        <v xml:space="preserve"> </v>
      </c>
      <c r="XA82" s="212" t="str">
        <f>IF(WW82=0," ",VLOOKUP(WW82,PROTOKOL!$A:$E,5,FALSE))</f>
        <v xml:space="preserve"> </v>
      </c>
      <c r="XB82" s="176"/>
      <c r="XC82" s="177" t="str">
        <f t="shared" si="354"/>
        <v xml:space="preserve"> </v>
      </c>
      <c r="XD82" s="217" t="str">
        <f>IF(XF82=0," ",VLOOKUP(XF82,PROTOKOL!$A:$F,6,FALSE))</f>
        <v xml:space="preserve"> </v>
      </c>
      <c r="XE82" s="43"/>
      <c r="XF82" s="43"/>
      <c r="XG82" s="43"/>
      <c r="XH82" s="91" t="str">
        <f>IF(XF82=0," ",(VLOOKUP(XF82,PROTOKOL!$A$1:$E$29,2,FALSE))*XG82)</f>
        <v xml:space="preserve"> </v>
      </c>
      <c r="XI82" s="175" t="str">
        <f t="shared" si="266"/>
        <v xml:space="preserve"> </v>
      </c>
      <c r="XJ82" s="176" t="str">
        <f>IF(XF82=0," ",VLOOKUP(XF82,PROTOKOL!$A:$E,5,FALSE))</f>
        <v xml:space="preserve"> </v>
      </c>
      <c r="XK82" s="212" t="str">
        <f t="shared" ref="XK82:XK100" si="387">IF(XF82=0," ",(XI82*XJ82))</f>
        <v xml:space="preserve"> </v>
      </c>
      <c r="XL82" s="176">
        <f t="shared" si="355"/>
        <v>0</v>
      </c>
      <c r="XM82" s="177" t="str">
        <f t="shared" si="356"/>
        <v xml:space="preserve"> </v>
      </c>
      <c r="XO82" s="173">
        <v>20</v>
      </c>
      <c r="XP82" s="230"/>
      <c r="XQ82" s="174" t="str">
        <f>IF(XS82=0," ",VLOOKUP(XS82,PROTOKOL!$A:$F,6,FALSE))</f>
        <v xml:space="preserve"> </v>
      </c>
      <c r="XR82" s="43"/>
      <c r="XS82" s="43"/>
      <c r="XT82" s="43"/>
      <c r="XU82" s="42" t="str">
        <f>IF(XS82=0," ",(VLOOKUP(XS82,PROTOKOL!$A$1:$E$29,2,FALSE))*XT82)</f>
        <v xml:space="preserve"> </v>
      </c>
      <c r="XV82" s="175" t="str">
        <f t="shared" si="267"/>
        <v xml:space="preserve"> </v>
      </c>
      <c r="XW82" s="212" t="str">
        <f>IF(XS82=0," ",VLOOKUP(XS82,PROTOKOL!$A:$E,5,FALSE))</f>
        <v xml:space="preserve"> </v>
      </c>
      <c r="XX82" s="176"/>
      <c r="XY82" s="177" t="str">
        <f t="shared" si="357"/>
        <v xml:space="preserve"> </v>
      </c>
      <c r="XZ82" s="217" t="str">
        <f>IF(YB82=0," ",VLOOKUP(YB82,PROTOKOL!$A:$F,6,FALSE))</f>
        <v xml:space="preserve"> </v>
      </c>
      <c r="YA82" s="43"/>
      <c r="YB82" s="43"/>
      <c r="YC82" s="43"/>
      <c r="YD82" s="91" t="str">
        <f>IF(YB82=0," ",(VLOOKUP(YB82,PROTOKOL!$A$1:$E$29,2,FALSE))*YC82)</f>
        <v xml:space="preserve"> </v>
      </c>
      <c r="YE82" s="175" t="str">
        <f t="shared" si="268"/>
        <v xml:space="preserve"> </v>
      </c>
      <c r="YF82" s="176" t="str">
        <f>IF(YB82=0," ",VLOOKUP(YB82,PROTOKOL!$A:$E,5,FALSE))</f>
        <v xml:space="preserve"> </v>
      </c>
      <c r="YG82" s="212" t="str">
        <f t="shared" ref="YG82:YG100" si="388">IF(YB82=0," ",(YE82*YF82))</f>
        <v xml:space="preserve"> </v>
      </c>
      <c r="YH82" s="176">
        <f t="shared" si="358"/>
        <v>0</v>
      </c>
      <c r="YI82" s="177" t="str">
        <f t="shared" si="359"/>
        <v xml:space="preserve"> </v>
      </c>
    </row>
    <row r="83" spans="1:659" ht="13.8">
      <c r="A83" s="173">
        <v>21</v>
      </c>
      <c r="B83" s="231">
        <v>21</v>
      </c>
      <c r="C83" s="174" t="str">
        <f>IF(E83=0," ",VLOOKUP(E83,PROTOKOL!$A:$F,6,FALSE))</f>
        <v xml:space="preserve"> </v>
      </c>
      <c r="D83" s="43"/>
      <c r="E83" s="43"/>
      <c r="F83" s="43"/>
      <c r="G83" s="42" t="str">
        <f>IF(E83=0," ",(VLOOKUP(E83,PROTOKOL!$A$1:$E$29,2,FALSE))*F83)</f>
        <v xml:space="preserve"> </v>
      </c>
      <c r="H83" s="175" t="str">
        <f t="shared" si="209"/>
        <v xml:space="preserve"> </v>
      </c>
      <c r="I83" s="212" t="str">
        <f>IF(E83=0," ",VLOOKUP(E83,PROTOKOL!$A:$E,5,FALSE))</f>
        <v xml:space="preserve"> </v>
      </c>
      <c r="J83" s="176"/>
      <c r="K83" s="177" t="str">
        <f t="shared" si="269"/>
        <v xml:space="preserve"> </v>
      </c>
      <c r="L83" s="217" t="str">
        <f>IF(N83=0," ",VLOOKUP(N83,PROTOKOL!$A:$F,6,FALSE))</f>
        <v xml:space="preserve"> </v>
      </c>
      <c r="M83" s="43"/>
      <c r="N83" s="43"/>
      <c r="O83" s="43"/>
      <c r="P83" s="91" t="str">
        <f>IF(N83=0," ",(VLOOKUP(N83,PROTOKOL!$A$1:$E$29,2,FALSE))*O83)</f>
        <v xml:space="preserve"> </v>
      </c>
      <c r="Q83" s="175" t="str">
        <f t="shared" si="210"/>
        <v xml:space="preserve"> </v>
      </c>
      <c r="R83" s="176" t="str">
        <f>IF(N83=0," ",VLOOKUP(N83,PROTOKOL!$A:$E,5,FALSE))</f>
        <v xml:space="preserve"> </v>
      </c>
      <c r="S83" s="212" t="str">
        <f t="shared" si="270"/>
        <v xml:space="preserve"> </v>
      </c>
      <c r="T83" s="176">
        <f t="shared" si="271"/>
        <v>0</v>
      </c>
      <c r="U83" s="177" t="str">
        <f t="shared" si="272"/>
        <v xml:space="preserve"> </v>
      </c>
      <c r="W83" s="173">
        <v>21</v>
      </c>
      <c r="X83" s="231">
        <v>21</v>
      </c>
      <c r="Y83" s="174" t="str">
        <f>IF(AA83=0," ",VLOOKUP(AA83,PROTOKOL!$A:$F,6,FALSE))</f>
        <v xml:space="preserve"> </v>
      </c>
      <c r="Z83" s="43"/>
      <c r="AA83" s="43"/>
      <c r="AB83" s="43"/>
      <c r="AC83" s="42" t="str">
        <f>IF(AA83=0," ",(VLOOKUP(AA83,PROTOKOL!$A$1:$E$29,2,FALSE))*AB83)</f>
        <v xml:space="preserve"> </v>
      </c>
      <c r="AD83" s="175" t="str">
        <f t="shared" si="211"/>
        <v xml:space="preserve"> </v>
      </c>
      <c r="AE83" s="212" t="str">
        <f>IF(AA83=0," ",VLOOKUP(AA83,PROTOKOL!$A:$E,5,FALSE))</f>
        <v xml:space="preserve"> </v>
      </c>
      <c r="AF83" s="176"/>
      <c r="AG83" s="177" t="str">
        <f t="shared" si="273"/>
        <v xml:space="preserve"> </v>
      </c>
      <c r="AH83" s="217" t="str">
        <f>IF(AJ83=0," ",VLOOKUP(AJ83,PROTOKOL!$A:$F,6,FALSE))</f>
        <v xml:space="preserve"> </v>
      </c>
      <c r="AI83" s="43"/>
      <c r="AJ83" s="43"/>
      <c r="AK83" s="43"/>
      <c r="AL83" s="91" t="str">
        <f>IF(AJ83=0," ",(VLOOKUP(AJ83,PROTOKOL!$A$1:$E$29,2,FALSE))*AK83)</f>
        <v xml:space="preserve"> </v>
      </c>
      <c r="AM83" s="175" t="str">
        <f t="shared" si="212"/>
        <v xml:space="preserve"> </v>
      </c>
      <c r="AN83" s="176" t="str">
        <f>IF(AJ83=0," ",VLOOKUP(AJ83,PROTOKOL!$A:$E,5,FALSE))</f>
        <v xml:space="preserve"> </v>
      </c>
      <c r="AO83" s="212" t="str">
        <f t="shared" si="360"/>
        <v xml:space="preserve"> </v>
      </c>
      <c r="AP83" s="176">
        <f t="shared" si="274"/>
        <v>0</v>
      </c>
      <c r="AQ83" s="177" t="str">
        <f t="shared" si="275"/>
        <v xml:space="preserve"> </v>
      </c>
      <c r="AS83" s="173">
        <v>21</v>
      </c>
      <c r="AT83" s="231">
        <v>21</v>
      </c>
      <c r="AU83" s="174" t="str">
        <f>IF(AW83=0," ",VLOOKUP(AW83,PROTOKOL!$A:$F,6,FALSE))</f>
        <v xml:space="preserve"> </v>
      </c>
      <c r="AV83" s="43"/>
      <c r="AW83" s="43"/>
      <c r="AX83" s="43"/>
      <c r="AY83" s="42" t="str">
        <f>IF(AW83=0," ",(VLOOKUP(AW83,PROTOKOL!$A$1:$E$29,2,FALSE))*AX83)</f>
        <v xml:space="preserve"> </v>
      </c>
      <c r="AZ83" s="175" t="str">
        <f t="shared" si="213"/>
        <v xml:space="preserve"> </v>
      </c>
      <c r="BA83" s="212" t="str">
        <f>IF(AW83=0," ",VLOOKUP(AW83,PROTOKOL!$A:$E,5,FALSE))</f>
        <v xml:space="preserve"> </v>
      </c>
      <c r="BB83" s="176"/>
      <c r="BC83" s="177" t="str">
        <f t="shared" si="276"/>
        <v xml:space="preserve"> </v>
      </c>
      <c r="BD83" s="217" t="str">
        <f>IF(BF83=0," ",VLOOKUP(BF83,PROTOKOL!$A:$F,6,FALSE))</f>
        <v xml:space="preserve"> </v>
      </c>
      <c r="BE83" s="43"/>
      <c r="BF83" s="43"/>
      <c r="BG83" s="43"/>
      <c r="BH83" s="91" t="str">
        <f>IF(BF83=0," ",(VLOOKUP(BF83,PROTOKOL!$A$1:$E$29,2,FALSE))*BG83)</f>
        <v xml:space="preserve"> </v>
      </c>
      <c r="BI83" s="175" t="str">
        <f t="shared" si="214"/>
        <v xml:space="preserve"> </v>
      </c>
      <c r="BJ83" s="176" t="str">
        <f>IF(BF83=0," ",VLOOKUP(BF83,PROTOKOL!$A:$E,5,FALSE))</f>
        <v xml:space="preserve"> </v>
      </c>
      <c r="BK83" s="212" t="str">
        <f t="shared" si="361"/>
        <v xml:space="preserve"> </v>
      </c>
      <c r="BL83" s="176">
        <f t="shared" si="277"/>
        <v>0</v>
      </c>
      <c r="BM83" s="177" t="str">
        <f t="shared" si="278"/>
        <v xml:space="preserve"> </v>
      </c>
      <c r="BO83" s="173">
        <v>21</v>
      </c>
      <c r="BP83" s="231">
        <v>21</v>
      </c>
      <c r="BQ83" s="174" t="str">
        <f>IF(BS83=0," ",VLOOKUP(BS83,PROTOKOL!$A:$F,6,FALSE))</f>
        <v xml:space="preserve"> </v>
      </c>
      <c r="BR83" s="43"/>
      <c r="BS83" s="43"/>
      <c r="BT83" s="43"/>
      <c r="BU83" s="42" t="str">
        <f>IF(BS83=0," ",(VLOOKUP(BS83,PROTOKOL!$A$1:$E$29,2,FALSE))*BT83)</f>
        <v xml:space="preserve"> </v>
      </c>
      <c r="BV83" s="175" t="str">
        <f t="shared" si="215"/>
        <v xml:space="preserve"> </v>
      </c>
      <c r="BW83" s="212" t="str">
        <f>IF(BS83=0," ",VLOOKUP(BS83,PROTOKOL!$A:$E,5,FALSE))</f>
        <v xml:space="preserve"> </v>
      </c>
      <c r="BX83" s="176"/>
      <c r="BY83" s="177" t="str">
        <f t="shared" si="279"/>
        <v xml:space="preserve"> </v>
      </c>
      <c r="BZ83" s="217" t="str">
        <f>IF(CB83=0," ",VLOOKUP(CB83,PROTOKOL!$A:$F,6,FALSE))</f>
        <v xml:space="preserve"> </v>
      </c>
      <c r="CA83" s="43"/>
      <c r="CB83" s="43"/>
      <c r="CC83" s="43"/>
      <c r="CD83" s="91" t="str">
        <f>IF(CB83=0," ",(VLOOKUP(CB83,PROTOKOL!$A$1:$E$29,2,FALSE))*CC83)</f>
        <v xml:space="preserve"> </v>
      </c>
      <c r="CE83" s="175" t="str">
        <f t="shared" si="216"/>
        <v xml:space="preserve"> </v>
      </c>
      <c r="CF83" s="176" t="str">
        <f>IF(CB83=0," ",VLOOKUP(CB83,PROTOKOL!$A:$E,5,FALSE))</f>
        <v xml:space="preserve"> </v>
      </c>
      <c r="CG83" s="212" t="str">
        <f t="shared" si="362"/>
        <v xml:space="preserve"> </v>
      </c>
      <c r="CH83" s="176">
        <f t="shared" si="280"/>
        <v>0</v>
      </c>
      <c r="CI83" s="177" t="str">
        <f t="shared" si="281"/>
        <v xml:space="preserve"> </v>
      </c>
      <c r="CK83" s="173">
        <v>21</v>
      </c>
      <c r="CL83" s="231">
        <v>21</v>
      </c>
      <c r="CM83" s="174" t="str">
        <f>IF(CO83=0," ",VLOOKUP(CO83,PROTOKOL!$A:$F,6,FALSE))</f>
        <v xml:space="preserve"> </v>
      </c>
      <c r="CN83" s="43"/>
      <c r="CO83" s="43"/>
      <c r="CP83" s="43"/>
      <c r="CQ83" s="42" t="str">
        <f>IF(CO83=0," ",(VLOOKUP(CO83,PROTOKOL!$A$1:$E$29,2,FALSE))*CP83)</f>
        <v xml:space="preserve"> </v>
      </c>
      <c r="CR83" s="175" t="str">
        <f t="shared" si="217"/>
        <v xml:space="preserve"> </v>
      </c>
      <c r="CS83" s="212" t="str">
        <f>IF(CO83=0," ",VLOOKUP(CO83,PROTOKOL!$A:$E,5,FALSE))</f>
        <v xml:space="preserve"> </v>
      </c>
      <c r="CT83" s="176"/>
      <c r="CU83" s="177" t="str">
        <f t="shared" si="282"/>
        <v xml:space="preserve"> </v>
      </c>
      <c r="CV83" s="217" t="str">
        <f>IF(CX83=0," ",VLOOKUP(CX83,PROTOKOL!$A:$F,6,FALSE))</f>
        <v xml:space="preserve"> </v>
      </c>
      <c r="CW83" s="43"/>
      <c r="CX83" s="43"/>
      <c r="CY83" s="43"/>
      <c r="CZ83" s="91" t="str">
        <f>IF(CX83=0," ",(VLOOKUP(CX83,PROTOKOL!$A$1:$E$29,2,FALSE))*CY83)</f>
        <v xml:space="preserve"> </v>
      </c>
      <c r="DA83" s="175" t="str">
        <f t="shared" si="218"/>
        <v xml:space="preserve"> </v>
      </c>
      <c r="DB83" s="176" t="str">
        <f>IF(CX83=0," ",VLOOKUP(CX83,PROTOKOL!$A:$E,5,FALSE))</f>
        <v xml:space="preserve"> </v>
      </c>
      <c r="DC83" s="212" t="str">
        <f t="shared" si="363"/>
        <v xml:space="preserve"> </v>
      </c>
      <c r="DD83" s="176">
        <f t="shared" si="283"/>
        <v>0</v>
      </c>
      <c r="DE83" s="177" t="str">
        <f t="shared" si="284"/>
        <v xml:space="preserve"> </v>
      </c>
      <c r="DG83" s="173">
        <v>21</v>
      </c>
      <c r="DH83" s="231">
        <v>21</v>
      </c>
      <c r="DI83" s="174" t="str">
        <f>IF(DK83=0," ",VLOOKUP(DK83,PROTOKOL!$A:$F,6,FALSE))</f>
        <v xml:space="preserve"> </v>
      </c>
      <c r="DJ83" s="43"/>
      <c r="DK83" s="43"/>
      <c r="DL83" s="43"/>
      <c r="DM83" s="42" t="str">
        <f>IF(DK83=0," ",(VLOOKUP(DK83,PROTOKOL!$A$1:$E$29,2,FALSE))*DL83)</f>
        <v xml:space="preserve"> </v>
      </c>
      <c r="DN83" s="175" t="str">
        <f t="shared" si="219"/>
        <v xml:space="preserve"> </v>
      </c>
      <c r="DO83" s="212" t="str">
        <f>IF(DK83=0," ",VLOOKUP(DK83,PROTOKOL!$A:$E,5,FALSE))</f>
        <v xml:space="preserve"> </v>
      </c>
      <c r="DP83" s="176"/>
      <c r="DQ83" s="177" t="str">
        <f t="shared" si="285"/>
        <v xml:space="preserve"> </v>
      </c>
      <c r="DR83" s="217" t="str">
        <f>IF(DT83=0," ",VLOOKUP(DT83,PROTOKOL!$A:$F,6,FALSE))</f>
        <v xml:space="preserve"> </v>
      </c>
      <c r="DS83" s="43"/>
      <c r="DT83" s="43"/>
      <c r="DU83" s="43"/>
      <c r="DV83" s="91" t="str">
        <f>IF(DT83=0," ",(VLOOKUP(DT83,PROTOKOL!$A$1:$E$29,2,FALSE))*DU83)</f>
        <v xml:space="preserve"> </v>
      </c>
      <c r="DW83" s="175" t="str">
        <f t="shared" si="220"/>
        <v xml:space="preserve"> </v>
      </c>
      <c r="DX83" s="176" t="str">
        <f>IF(DT83=0," ",VLOOKUP(DT83,PROTOKOL!$A:$E,5,FALSE))</f>
        <v xml:space="preserve"> </v>
      </c>
      <c r="DY83" s="212" t="str">
        <f t="shared" si="364"/>
        <v xml:space="preserve"> </v>
      </c>
      <c r="DZ83" s="176">
        <f t="shared" si="286"/>
        <v>0</v>
      </c>
      <c r="EA83" s="177" t="str">
        <f t="shared" si="287"/>
        <v xml:space="preserve"> </v>
      </c>
      <c r="EC83" s="173">
        <v>21</v>
      </c>
      <c r="ED83" s="231">
        <v>21</v>
      </c>
      <c r="EE83" s="174" t="str">
        <f>IF(EG83=0," ",VLOOKUP(EG83,PROTOKOL!$A:$F,6,FALSE))</f>
        <v xml:space="preserve"> </v>
      </c>
      <c r="EF83" s="43"/>
      <c r="EG83" s="43"/>
      <c r="EH83" s="43"/>
      <c r="EI83" s="42" t="str">
        <f>IF(EG83=0," ",(VLOOKUP(EG83,PROTOKOL!$A$1:$E$29,2,FALSE))*EH83)</f>
        <v xml:space="preserve"> </v>
      </c>
      <c r="EJ83" s="175" t="str">
        <f t="shared" si="221"/>
        <v xml:space="preserve"> </v>
      </c>
      <c r="EK83" s="212" t="str">
        <f>IF(EG83=0," ",VLOOKUP(EG83,PROTOKOL!$A:$E,5,FALSE))</f>
        <v xml:space="preserve"> </v>
      </c>
      <c r="EL83" s="176"/>
      <c r="EM83" s="177" t="str">
        <f t="shared" si="288"/>
        <v xml:space="preserve"> </v>
      </c>
      <c r="EN83" s="217" t="str">
        <f>IF(EP83=0," ",VLOOKUP(EP83,PROTOKOL!$A:$F,6,FALSE))</f>
        <v xml:space="preserve"> </v>
      </c>
      <c r="EO83" s="43"/>
      <c r="EP83" s="43"/>
      <c r="EQ83" s="43"/>
      <c r="ER83" s="91" t="str">
        <f>IF(EP83=0," ",(VLOOKUP(EP83,PROTOKOL!$A$1:$E$29,2,FALSE))*EQ83)</f>
        <v xml:space="preserve"> </v>
      </c>
      <c r="ES83" s="175" t="str">
        <f t="shared" si="222"/>
        <v xml:space="preserve"> </v>
      </c>
      <c r="ET83" s="176" t="str">
        <f>IF(EP83=0," ",VLOOKUP(EP83,PROTOKOL!$A:$E,5,FALSE))</f>
        <v xml:space="preserve"> </v>
      </c>
      <c r="EU83" s="212" t="str">
        <f t="shared" si="365"/>
        <v xml:space="preserve"> </v>
      </c>
      <c r="EV83" s="176">
        <f t="shared" si="289"/>
        <v>0</v>
      </c>
      <c r="EW83" s="177" t="str">
        <f t="shared" si="290"/>
        <v xml:space="preserve"> </v>
      </c>
      <c r="EY83" s="173">
        <v>21</v>
      </c>
      <c r="EZ83" s="231">
        <v>21</v>
      </c>
      <c r="FA83" s="174" t="str">
        <f>IF(FC83=0," ",VLOOKUP(FC83,PROTOKOL!$A:$F,6,FALSE))</f>
        <v xml:space="preserve"> </v>
      </c>
      <c r="FB83" s="43"/>
      <c r="FC83" s="43"/>
      <c r="FD83" s="43"/>
      <c r="FE83" s="42" t="str">
        <f>IF(FC83=0," ",(VLOOKUP(FC83,PROTOKOL!$A$1:$E$29,2,FALSE))*FD83)</f>
        <v xml:space="preserve"> </v>
      </c>
      <c r="FF83" s="175" t="str">
        <f t="shared" si="223"/>
        <v xml:space="preserve"> </v>
      </c>
      <c r="FG83" s="212" t="str">
        <f>IF(FC83=0," ",VLOOKUP(FC83,PROTOKOL!$A:$E,5,FALSE))</f>
        <v xml:space="preserve"> </v>
      </c>
      <c r="FH83" s="176"/>
      <c r="FI83" s="177" t="str">
        <f t="shared" si="291"/>
        <v xml:space="preserve"> </v>
      </c>
      <c r="FJ83" s="217" t="str">
        <f>IF(FL83=0," ",VLOOKUP(FL83,PROTOKOL!$A:$F,6,FALSE))</f>
        <v xml:space="preserve"> </v>
      </c>
      <c r="FK83" s="43"/>
      <c r="FL83" s="43"/>
      <c r="FM83" s="43"/>
      <c r="FN83" s="91" t="str">
        <f>IF(FL83=0," ",(VLOOKUP(FL83,PROTOKOL!$A$1:$E$29,2,FALSE))*FM83)</f>
        <v xml:space="preserve"> </v>
      </c>
      <c r="FO83" s="175" t="str">
        <f t="shared" si="224"/>
        <v xml:space="preserve"> </v>
      </c>
      <c r="FP83" s="176" t="str">
        <f>IF(FL83=0," ",VLOOKUP(FL83,PROTOKOL!$A:$E,5,FALSE))</f>
        <v xml:space="preserve"> </v>
      </c>
      <c r="FQ83" s="212" t="str">
        <f t="shared" si="366"/>
        <v xml:space="preserve"> </v>
      </c>
      <c r="FR83" s="176">
        <f t="shared" si="292"/>
        <v>0</v>
      </c>
      <c r="FS83" s="177" t="str">
        <f t="shared" si="293"/>
        <v xml:space="preserve"> </v>
      </c>
      <c r="FU83" s="173">
        <v>21</v>
      </c>
      <c r="FV83" s="231">
        <v>21</v>
      </c>
      <c r="FW83" s="174" t="str">
        <f>IF(FY83=0," ",VLOOKUP(FY83,PROTOKOL!$A:$F,6,FALSE))</f>
        <v xml:space="preserve"> </v>
      </c>
      <c r="FX83" s="43"/>
      <c r="FY83" s="43"/>
      <c r="FZ83" s="43"/>
      <c r="GA83" s="42" t="str">
        <f>IF(FY83=0," ",(VLOOKUP(FY83,PROTOKOL!$A$1:$E$29,2,FALSE))*FZ83)</f>
        <v xml:space="preserve"> </v>
      </c>
      <c r="GB83" s="175" t="str">
        <f t="shared" si="225"/>
        <v xml:space="preserve"> </v>
      </c>
      <c r="GC83" s="212" t="str">
        <f>IF(FY83=0," ",VLOOKUP(FY83,PROTOKOL!$A:$E,5,FALSE))</f>
        <v xml:space="preserve"> </v>
      </c>
      <c r="GD83" s="176"/>
      <c r="GE83" s="177" t="str">
        <f t="shared" si="294"/>
        <v xml:space="preserve"> </v>
      </c>
      <c r="GF83" s="217" t="str">
        <f>IF(GH83=0," ",VLOOKUP(GH83,PROTOKOL!$A:$F,6,FALSE))</f>
        <v xml:space="preserve"> </v>
      </c>
      <c r="GG83" s="43"/>
      <c r="GH83" s="43"/>
      <c r="GI83" s="43"/>
      <c r="GJ83" s="91" t="str">
        <f>IF(GH83=0," ",(VLOOKUP(GH83,PROTOKOL!$A$1:$E$29,2,FALSE))*GI83)</f>
        <v xml:space="preserve"> </v>
      </c>
      <c r="GK83" s="175" t="str">
        <f t="shared" si="226"/>
        <v xml:space="preserve"> </v>
      </c>
      <c r="GL83" s="176" t="str">
        <f>IF(GH83=0," ",VLOOKUP(GH83,PROTOKOL!$A:$E,5,FALSE))</f>
        <v xml:space="preserve"> </v>
      </c>
      <c r="GM83" s="212" t="str">
        <f t="shared" si="367"/>
        <v xml:space="preserve"> </v>
      </c>
      <c r="GN83" s="176">
        <f t="shared" si="295"/>
        <v>0</v>
      </c>
      <c r="GO83" s="177" t="str">
        <f t="shared" si="296"/>
        <v xml:space="preserve"> </v>
      </c>
      <c r="GQ83" s="173">
        <v>21</v>
      </c>
      <c r="GR83" s="231">
        <v>21</v>
      </c>
      <c r="GS83" s="174" t="str">
        <f>IF(GU83=0," ",VLOOKUP(GU83,PROTOKOL!$A:$F,6,FALSE))</f>
        <v xml:space="preserve"> </v>
      </c>
      <c r="GT83" s="43"/>
      <c r="GU83" s="43"/>
      <c r="GV83" s="43"/>
      <c r="GW83" s="42" t="str">
        <f>IF(GU83=0," ",(VLOOKUP(GU83,PROTOKOL!$A$1:$E$29,2,FALSE))*GV83)</f>
        <v xml:space="preserve"> </v>
      </c>
      <c r="GX83" s="175" t="str">
        <f t="shared" si="227"/>
        <v xml:space="preserve"> </v>
      </c>
      <c r="GY83" s="212" t="str">
        <f>IF(GU83=0," ",VLOOKUP(GU83,PROTOKOL!$A:$E,5,FALSE))</f>
        <v xml:space="preserve"> </v>
      </c>
      <c r="GZ83" s="176"/>
      <c r="HA83" s="177" t="str">
        <f t="shared" si="297"/>
        <v xml:space="preserve"> </v>
      </c>
      <c r="HB83" s="217" t="str">
        <f>IF(HD83=0," ",VLOOKUP(HD83,PROTOKOL!$A:$F,6,FALSE))</f>
        <v xml:space="preserve"> </v>
      </c>
      <c r="HC83" s="43"/>
      <c r="HD83" s="43"/>
      <c r="HE83" s="43"/>
      <c r="HF83" s="91" t="str">
        <f>IF(HD83=0," ",(VLOOKUP(HD83,PROTOKOL!$A$1:$E$29,2,FALSE))*HE83)</f>
        <v xml:space="preserve"> </v>
      </c>
      <c r="HG83" s="175" t="str">
        <f t="shared" si="228"/>
        <v xml:space="preserve"> </v>
      </c>
      <c r="HH83" s="176" t="str">
        <f>IF(HD83=0," ",VLOOKUP(HD83,PROTOKOL!$A:$E,5,FALSE))</f>
        <v xml:space="preserve"> </v>
      </c>
      <c r="HI83" s="212" t="str">
        <f t="shared" si="368"/>
        <v xml:space="preserve"> </v>
      </c>
      <c r="HJ83" s="176">
        <f t="shared" si="298"/>
        <v>0</v>
      </c>
      <c r="HK83" s="177" t="str">
        <f t="shared" si="299"/>
        <v xml:space="preserve"> </v>
      </c>
      <c r="HM83" s="173">
        <v>21</v>
      </c>
      <c r="HN83" s="231">
        <v>21</v>
      </c>
      <c r="HO83" s="174" t="str">
        <f>IF(HQ83=0," ",VLOOKUP(HQ83,PROTOKOL!$A:$F,6,FALSE))</f>
        <v xml:space="preserve"> </v>
      </c>
      <c r="HP83" s="43"/>
      <c r="HQ83" s="43"/>
      <c r="HR83" s="43"/>
      <c r="HS83" s="42" t="str">
        <f>IF(HQ83=0," ",(VLOOKUP(HQ83,PROTOKOL!$A$1:$E$29,2,FALSE))*HR83)</f>
        <v xml:space="preserve"> </v>
      </c>
      <c r="HT83" s="175" t="str">
        <f t="shared" si="229"/>
        <v xml:space="preserve"> </v>
      </c>
      <c r="HU83" s="212" t="str">
        <f>IF(HQ83=0," ",VLOOKUP(HQ83,PROTOKOL!$A:$E,5,FALSE))</f>
        <v xml:space="preserve"> </v>
      </c>
      <c r="HV83" s="176"/>
      <c r="HW83" s="177" t="str">
        <f t="shared" si="300"/>
        <v xml:space="preserve"> </v>
      </c>
      <c r="HX83" s="217" t="str">
        <f>IF(HZ83=0," ",VLOOKUP(HZ83,PROTOKOL!$A:$F,6,FALSE))</f>
        <v xml:space="preserve"> </v>
      </c>
      <c r="HY83" s="43"/>
      <c r="HZ83" s="43"/>
      <c r="IA83" s="43"/>
      <c r="IB83" s="91" t="str">
        <f>IF(HZ83=0," ",(VLOOKUP(HZ83,PROTOKOL!$A$1:$E$29,2,FALSE))*IA83)</f>
        <v xml:space="preserve"> </v>
      </c>
      <c r="IC83" s="175" t="str">
        <f t="shared" si="230"/>
        <v xml:space="preserve"> </v>
      </c>
      <c r="ID83" s="176" t="str">
        <f>IF(HZ83=0," ",VLOOKUP(HZ83,PROTOKOL!$A:$E,5,FALSE))</f>
        <v xml:space="preserve"> </v>
      </c>
      <c r="IE83" s="212" t="str">
        <f t="shared" si="369"/>
        <v xml:space="preserve"> </v>
      </c>
      <c r="IF83" s="176">
        <f t="shared" si="301"/>
        <v>0</v>
      </c>
      <c r="IG83" s="177" t="str">
        <f t="shared" si="302"/>
        <v xml:space="preserve"> </v>
      </c>
      <c r="II83" s="173">
        <v>21</v>
      </c>
      <c r="IJ83" s="231">
        <v>21</v>
      </c>
      <c r="IK83" s="174" t="str">
        <f>IF(IM83=0," ",VLOOKUP(IM83,PROTOKOL!$A:$F,6,FALSE))</f>
        <v xml:space="preserve"> </v>
      </c>
      <c r="IL83" s="43"/>
      <c r="IM83" s="43"/>
      <c r="IN83" s="43"/>
      <c r="IO83" s="42" t="str">
        <f>IF(IM83=0," ",(VLOOKUP(IM83,PROTOKOL!$A$1:$E$29,2,FALSE))*IN83)</f>
        <v xml:space="preserve"> </v>
      </c>
      <c r="IP83" s="175" t="str">
        <f t="shared" si="231"/>
        <v xml:space="preserve"> </v>
      </c>
      <c r="IQ83" s="212" t="str">
        <f>IF(IM83=0," ",VLOOKUP(IM83,PROTOKOL!$A:$E,5,FALSE))</f>
        <v xml:space="preserve"> </v>
      </c>
      <c r="IR83" s="176"/>
      <c r="IS83" s="177" t="str">
        <f t="shared" si="303"/>
        <v xml:space="preserve"> </v>
      </c>
      <c r="IT83" s="217" t="str">
        <f>IF(IV83=0," ",VLOOKUP(IV83,PROTOKOL!$A:$F,6,FALSE))</f>
        <v xml:space="preserve"> </v>
      </c>
      <c r="IU83" s="43"/>
      <c r="IV83" s="43"/>
      <c r="IW83" s="43"/>
      <c r="IX83" s="91" t="str">
        <f>IF(IV83=0," ",(VLOOKUP(IV83,PROTOKOL!$A$1:$E$29,2,FALSE))*IW83)</f>
        <v xml:space="preserve"> </v>
      </c>
      <c r="IY83" s="175" t="str">
        <f t="shared" si="232"/>
        <v xml:space="preserve"> </v>
      </c>
      <c r="IZ83" s="176" t="str">
        <f>IF(IV83=0," ",VLOOKUP(IV83,PROTOKOL!$A:$E,5,FALSE))</f>
        <v xml:space="preserve"> </v>
      </c>
      <c r="JA83" s="212" t="str">
        <f t="shared" si="370"/>
        <v xml:space="preserve"> </v>
      </c>
      <c r="JB83" s="176">
        <f t="shared" si="304"/>
        <v>0</v>
      </c>
      <c r="JC83" s="177" t="str">
        <f t="shared" si="305"/>
        <v xml:space="preserve"> </v>
      </c>
      <c r="JE83" s="173">
        <v>21</v>
      </c>
      <c r="JF83" s="231">
        <v>21</v>
      </c>
      <c r="JG83" s="174" t="str">
        <f>IF(JI83=0," ",VLOOKUP(JI83,PROTOKOL!$A:$F,6,FALSE))</f>
        <v xml:space="preserve"> </v>
      </c>
      <c r="JH83" s="43"/>
      <c r="JI83" s="43"/>
      <c r="JJ83" s="43"/>
      <c r="JK83" s="42" t="str">
        <f>IF(JI83=0," ",(VLOOKUP(JI83,PROTOKOL!$A$1:$E$29,2,FALSE))*JJ83)</f>
        <v xml:space="preserve"> </v>
      </c>
      <c r="JL83" s="175" t="str">
        <f t="shared" si="233"/>
        <v xml:space="preserve"> </v>
      </c>
      <c r="JM83" s="212" t="str">
        <f>IF(JI83=0," ",VLOOKUP(JI83,PROTOKOL!$A:$E,5,FALSE))</f>
        <v xml:space="preserve"> </v>
      </c>
      <c r="JN83" s="176"/>
      <c r="JO83" s="177" t="str">
        <f t="shared" si="306"/>
        <v xml:space="preserve"> </v>
      </c>
      <c r="JP83" s="217" t="str">
        <f>IF(JR83=0," ",VLOOKUP(JR83,PROTOKOL!$A:$F,6,FALSE))</f>
        <v xml:space="preserve"> </v>
      </c>
      <c r="JQ83" s="43"/>
      <c r="JR83" s="43"/>
      <c r="JS83" s="43"/>
      <c r="JT83" s="91" t="str">
        <f>IF(JR83=0," ",(VLOOKUP(JR83,PROTOKOL!$A$1:$E$29,2,FALSE))*JS83)</f>
        <v xml:space="preserve"> </v>
      </c>
      <c r="JU83" s="175" t="str">
        <f t="shared" si="234"/>
        <v xml:space="preserve"> </v>
      </c>
      <c r="JV83" s="176" t="str">
        <f>IF(JR83=0," ",VLOOKUP(JR83,PROTOKOL!$A:$E,5,FALSE))</f>
        <v xml:space="preserve"> </v>
      </c>
      <c r="JW83" s="212" t="str">
        <f t="shared" si="371"/>
        <v xml:space="preserve"> </v>
      </c>
      <c r="JX83" s="176">
        <f t="shared" si="307"/>
        <v>0</v>
      </c>
      <c r="JY83" s="177" t="str">
        <f t="shared" si="308"/>
        <v xml:space="preserve"> </v>
      </c>
      <c r="KA83" s="173">
        <v>21</v>
      </c>
      <c r="KB83" s="231">
        <v>21</v>
      </c>
      <c r="KC83" s="174" t="str">
        <f>IF(KE83=0," ",VLOOKUP(KE83,PROTOKOL!$A:$F,6,FALSE))</f>
        <v xml:space="preserve"> </v>
      </c>
      <c r="KD83" s="43"/>
      <c r="KE83" s="43"/>
      <c r="KF83" s="43"/>
      <c r="KG83" s="42" t="str">
        <f>IF(KE83=0," ",(VLOOKUP(KE83,PROTOKOL!$A$1:$E$29,2,FALSE))*KF83)</f>
        <v xml:space="preserve"> </v>
      </c>
      <c r="KH83" s="175" t="str">
        <f t="shared" si="235"/>
        <v xml:space="preserve"> </v>
      </c>
      <c r="KI83" s="212" t="str">
        <f>IF(KE83=0," ",VLOOKUP(KE83,PROTOKOL!$A:$E,5,FALSE))</f>
        <v xml:space="preserve"> </v>
      </c>
      <c r="KJ83" s="176"/>
      <c r="KK83" s="177" t="str">
        <f t="shared" si="309"/>
        <v xml:space="preserve"> </v>
      </c>
      <c r="KL83" s="217" t="str">
        <f>IF(KN83=0," ",VLOOKUP(KN83,PROTOKOL!$A:$F,6,FALSE))</f>
        <v xml:space="preserve"> </v>
      </c>
      <c r="KM83" s="43"/>
      <c r="KN83" s="43"/>
      <c r="KO83" s="43"/>
      <c r="KP83" s="91" t="str">
        <f>IF(KN83=0," ",(VLOOKUP(KN83,PROTOKOL!$A$1:$E$29,2,FALSE))*KO83)</f>
        <v xml:space="preserve"> </v>
      </c>
      <c r="KQ83" s="175" t="str">
        <f t="shared" si="236"/>
        <v xml:space="preserve"> </v>
      </c>
      <c r="KR83" s="176" t="str">
        <f>IF(KN83=0," ",VLOOKUP(KN83,PROTOKOL!$A:$E,5,FALSE))</f>
        <v xml:space="preserve"> </v>
      </c>
      <c r="KS83" s="212" t="str">
        <f t="shared" si="372"/>
        <v xml:space="preserve"> </v>
      </c>
      <c r="KT83" s="176">
        <f t="shared" si="310"/>
        <v>0</v>
      </c>
      <c r="KU83" s="177" t="str">
        <f t="shared" si="311"/>
        <v xml:space="preserve"> </v>
      </c>
      <c r="KW83" s="173">
        <v>21</v>
      </c>
      <c r="KX83" s="231">
        <v>21</v>
      </c>
      <c r="KY83" s="174" t="str">
        <f>IF(LA83=0," ",VLOOKUP(LA83,PROTOKOL!$A:$F,6,FALSE))</f>
        <v xml:space="preserve"> </v>
      </c>
      <c r="KZ83" s="43"/>
      <c r="LA83" s="43"/>
      <c r="LB83" s="43"/>
      <c r="LC83" s="42" t="str">
        <f>IF(LA83=0," ",(VLOOKUP(LA83,PROTOKOL!$A$1:$E$29,2,FALSE))*LB83)</f>
        <v xml:space="preserve"> </v>
      </c>
      <c r="LD83" s="175" t="str">
        <f t="shared" si="237"/>
        <v xml:space="preserve"> </v>
      </c>
      <c r="LE83" s="212" t="str">
        <f>IF(LA83=0," ",VLOOKUP(LA83,PROTOKOL!$A:$E,5,FALSE))</f>
        <v xml:space="preserve"> </v>
      </c>
      <c r="LF83" s="176"/>
      <c r="LG83" s="177" t="str">
        <f t="shared" si="312"/>
        <v xml:space="preserve"> </v>
      </c>
      <c r="LH83" s="217" t="str">
        <f>IF(LJ83=0," ",VLOOKUP(LJ83,PROTOKOL!$A:$F,6,FALSE))</f>
        <v xml:space="preserve"> </v>
      </c>
      <c r="LI83" s="43"/>
      <c r="LJ83" s="43"/>
      <c r="LK83" s="43"/>
      <c r="LL83" s="91" t="str">
        <f>IF(LJ83=0," ",(VLOOKUP(LJ83,PROTOKOL!$A$1:$E$29,2,FALSE))*LK83)</f>
        <v xml:space="preserve"> </v>
      </c>
      <c r="LM83" s="175" t="str">
        <f t="shared" si="238"/>
        <v xml:space="preserve"> </v>
      </c>
      <c r="LN83" s="176" t="str">
        <f>IF(LJ83=0," ",VLOOKUP(LJ83,PROTOKOL!$A:$E,5,FALSE))</f>
        <v xml:space="preserve"> </v>
      </c>
      <c r="LO83" s="212" t="str">
        <f t="shared" si="373"/>
        <v xml:space="preserve"> </v>
      </c>
      <c r="LP83" s="176">
        <f t="shared" si="313"/>
        <v>0</v>
      </c>
      <c r="LQ83" s="177" t="str">
        <f t="shared" si="314"/>
        <v xml:space="preserve"> </v>
      </c>
      <c r="LS83" s="173">
        <v>21</v>
      </c>
      <c r="LT83" s="231">
        <v>21</v>
      </c>
      <c r="LU83" s="174" t="str">
        <f>IF(LW83=0," ",VLOOKUP(LW83,PROTOKOL!$A:$F,6,FALSE))</f>
        <v xml:space="preserve"> </v>
      </c>
      <c r="LV83" s="43"/>
      <c r="LW83" s="43"/>
      <c r="LX83" s="43"/>
      <c r="LY83" s="42" t="str">
        <f>IF(LW83=0," ",(VLOOKUP(LW83,PROTOKOL!$A$1:$E$29,2,FALSE))*LX83)</f>
        <v xml:space="preserve"> </v>
      </c>
      <c r="LZ83" s="175" t="str">
        <f t="shared" si="239"/>
        <v xml:space="preserve"> </v>
      </c>
      <c r="MA83" s="212" t="str">
        <f>IF(LW83=0," ",VLOOKUP(LW83,PROTOKOL!$A:$E,5,FALSE))</f>
        <v xml:space="preserve"> </v>
      </c>
      <c r="MB83" s="176"/>
      <c r="MC83" s="177" t="str">
        <f t="shared" si="315"/>
        <v xml:space="preserve"> </v>
      </c>
      <c r="MD83" s="217" t="str">
        <f>IF(MF83=0," ",VLOOKUP(MF83,PROTOKOL!$A:$F,6,FALSE))</f>
        <v xml:space="preserve"> </v>
      </c>
      <c r="ME83" s="43"/>
      <c r="MF83" s="43"/>
      <c r="MG83" s="43"/>
      <c r="MH83" s="91" t="str">
        <f>IF(MF83=0," ",(VLOOKUP(MF83,PROTOKOL!$A$1:$E$29,2,FALSE))*MG83)</f>
        <v xml:space="preserve"> </v>
      </c>
      <c r="MI83" s="175" t="str">
        <f t="shared" si="240"/>
        <v xml:space="preserve"> </v>
      </c>
      <c r="MJ83" s="176" t="str">
        <f>IF(MF83=0," ",VLOOKUP(MF83,PROTOKOL!$A:$E,5,FALSE))</f>
        <v xml:space="preserve"> </v>
      </c>
      <c r="MK83" s="212" t="str">
        <f t="shared" si="374"/>
        <v xml:space="preserve"> </v>
      </c>
      <c r="ML83" s="176">
        <f t="shared" si="316"/>
        <v>0</v>
      </c>
      <c r="MM83" s="177" t="str">
        <f t="shared" si="317"/>
        <v xml:space="preserve"> </v>
      </c>
      <c r="MO83" s="173">
        <v>21</v>
      </c>
      <c r="MP83" s="231">
        <v>21</v>
      </c>
      <c r="MQ83" s="174" t="str">
        <f>IF(MS83=0," ",VLOOKUP(MS83,PROTOKOL!$A:$F,6,FALSE))</f>
        <v xml:space="preserve"> </v>
      </c>
      <c r="MR83" s="43"/>
      <c r="MS83" s="43"/>
      <c r="MT83" s="43"/>
      <c r="MU83" s="42" t="str">
        <f>IF(MS83=0," ",(VLOOKUP(MS83,PROTOKOL!$A$1:$E$29,2,FALSE))*MT83)</f>
        <v xml:space="preserve"> </v>
      </c>
      <c r="MV83" s="175" t="str">
        <f t="shared" si="241"/>
        <v xml:space="preserve"> </v>
      </c>
      <c r="MW83" s="212" t="str">
        <f>IF(MS83=0," ",VLOOKUP(MS83,PROTOKOL!$A:$E,5,FALSE))</f>
        <v xml:space="preserve"> </v>
      </c>
      <c r="MX83" s="176"/>
      <c r="MY83" s="177" t="str">
        <f t="shared" si="318"/>
        <v xml:space="preserve"> </v>
      </c>
      <c r="MZ83" s="217" t="str">
        <f>IF(NB83=0," ",VLOOKUP(NB83,PROTOKOL!$A:$F,6,FALSE))</f>
        <v xml:space="preserve"> </v>
      </c>
      <c r="NA83" s="43"/>
      <c r="NB83" s="43"/>
      <c r="NC83" s="43"/>
      <c r="ND83" s="91" t="str">
        <f>IF(NB83=0," ",(VLOOKUP(NB83,PROTOKOL!$A$1:$E$29,2,FALSE))*NC83)</f>
        <v xml:space="preserve"> </v>
      </c>
      <c r="NE83" s="175" t="str">
        <f t="shared" si="242"/>
        <v xml:space="preserve"> </v>
      </c>
      <c r="NF83" s="176" t="str">
        <f>IF(NB83=0," ",VLOOKUP(NB83,PROTOKOL!$A:$E,5,FALSE))</f>
        <v xml:space="preserve"> </v>
      </c>
      <c r="NG83" s="212" t="str">
        <f t="shared" si="375"/>
        <v xml:space="preserve"> </v>
      </c>
      <c r="NH83" s="176">
        <f t="shared" si="319"/>
        <v>0</v>
      </c>
      <c r="NI83" s="177" t="str">
        <f t="shared" si="320"/>
        <v xml:space="preserve"> </v>
      </c>
      <c r="NK83" s="173">
        <v>21</v>
      </c>
      <c r="NL83" s="231">
        <v>21</v>
      </c>
      <c r="NM83" s="174" t="str">
        <f>IF(NO83=0," ",VLOOKUP(NO83,PROTOKOL!$A:$F,6,FALSE))</f>
        <v xml:space="preserve"> </v>
      </c>
      <c r="NN83" s="43"/>
      <c r="NO83" s="43"/>
      <c r="NP83" s="43"/>
      <c r="NQ83" s="42" t="str">
        <f>IF(NO83=0," ",(VLOOKUP(NO83,PROTOKOL!$A$1:$E$29,2,FALSE))*NP83)</f>
        <v xml:space="preserve"> </v>
      </c>
      <c r="NR83" s="175" t="str">
        <f t="shared" si="243"/>
        <v xml:space="preserve"> </v>
      </c>
      <c r="NS83" s="212" t="str">
        <f>IF(NO83=0," ",VLOOKUP(NO83,PROTOKOL!$A:$E,5,FALSE))</f>
        <v xml:space="preserve"> </v>
      </c>
      <c r="NT83" s="176"/>
      <c r="NU83" s="177" t="str">
        <f t="shared" si="321"/>
        <v xml:space="preserve"> </v>
      </c>
      <c r="NV83" s="217" t="str">
        <f>IF(NX83=0," ",VLOOKUP(NX83,PROTOKOL!$A:$F,6,FALSE))</f>
        <v xml:space="preserve"> </v>
      </c>
      <c r="NW83" s="43"/>
      <c r="NX83" s="43"/>
      <c r="NY83" s="43"/>
      <c r="NZ83" s="91" t="str">
        <f>IF(NX83=0," ",(VLOOKUP(NX83,PROTOKOL!$A$1:$E$29,2,FALSE))*NY83)</f>
        <v xml:space="preserve"> </v>
      </c>
      <c r="OA83" s="175" t="str">
        <f t="shared" si="244"/>
        <v xml:space="preserve"> </v>
      </c>
      <c r="OB83" s="176" t="str">
        <f>IF(NX83=0," ",VLOOKUP(NX83,PROTOKOL!$A:$E,5,FALSE))</f>
        <v xml:space="preserve"> </v>
      </c>
      <c r="OC83" s="212" t="str">
        <f t="shared" si="376"/>
        <v xml:space="preserve"> </v>
      </c>
      <c r="OD83" s="176">
        <f t="shared" si="322"/>
        <v>0</v>
      </c>
      <c r="OE83" s="177" t="str">
        <f t="shared" si="323"/>
        <v xml:space="preserve"> </v>
      </c>
      <c r="OG83" s="173">
        <v>21</v>
      </c>
      <c r="OH83" s="231">
        <v>21</v>
      </c>
      <c r="OI83" s="174" t="str">
        <f>IF(OK83=0," ",VLOOKUP(OK83,PROTOKOL!$A:$F,6,FALSE))</f>
        <v xml:space="preserve"> </v>
      </c>
      <c r="OJ83" s="43"/>
      <c r="OK83" s="43"/>
      <c r="OL83" s="43"/>
      <c r="OM83" s="42" t="str">
        <f>IF(OK83=0," ",(VLOOKUP(OK83,PROTOKOL!$A$1:$E$29,2,FALSE))*OL83)</f>
        <v xml:space="preserve"> </v>
      </c>
      <c r="ON83" s="175" t="str">
        <f t="shared" si="245"/>
        <v xml:space="preserve"> </v>
      </c>
      <c r="OO83" s="212" t="str">
        <f>IF(OK83=0," ",VLOOKUP(OK83,PROTOKOL!$A:$E,5,FALSE))</f>
        <v xml:space="preserve"> </v>
      </c>
      <c r="OP83" s="176"/>
      <c r="OQ83" s="177" t="str">
        <f t="shared" si="324"/>
        <v xml:space="preserve"> </v>
      </c>
      <c r="OR83" s="217" t="str">
        <f>IF(OT83=0," ",VLOOKUP(OT83,PROTOKOL!$A:$F,6,FALSE))</f>
        <v xml:space="preserve"> </v>
      </c>
      <c r="OS83" s="43"/>
      <c r="OT83" s="43"/>
      <c r="OU83" s="43"/>
      <c r="OV83" s="91" t="str">
        <f>IF(OT83=0," ",(VLOOKUP(OT83,PROTOKOL!$A$1:$E$29,2,FALSE))*OU83)</f>
        <v xml:space="preserve"> </v>
      </c>
      <c r="OW83" s="175" t="str">
        <f t="shared" si="246"/>
        <v xml:space="preserve"> </v>
      </c>
      <c r="OX83" s="176" t="str">
        <f>IF(OT83=0," ",VLOOKUP(OT83,PROTOKOL!$A:$E,5,FALSE))</f>
        <v xml:space="preserve"> </v>
      </c>
      <c r="OY83" s="212" t="str">
        <f t="shared" si="377"/>
        <v xml:space="preserve"> </v>
      </c>
      <c r="OZ83" s="176">
        <f t="shared" si="325"/>
        <v>0</v>
      </c>
      <c r="PA83" s="177" t="str">
        <f t="shared" si="326"/>
        <v xml:space="preserve"> </v>
      </c>
      <c r="PC83" s="173">
        <v>21</v>
      </c>
      <c r="PD83" s="231">
        <v>21</v>
      </c>
      <c r="PE83" s="174" t="str">
        <f>IF(PG83=0," ",VLOOKUP(PG83,PROTOKOL!$A:$F,6,FALSE))</f>
        <v xml:space="preserve"> </v>
      </c>
      <c r="PF83" s="43"/>
      <c r="PG83" s="43"/>
      <c r="PH83" s="43"/>
      <c r="PI83" s="42" t="str">
        <f>IF(PG83=0," ",(VLOOKUP(PG83,PROTOKOL!$A$1:$E$29,2,FALSE))*PH83)</f>
        <v xml:space="preserve"> </v>
      </c>
      <c r="PJ83" s="175" t="str">
        <f t="shared" si="247"/>
        <v xml:space="preserve"> </v>
      </c>
      <c r="PK83" s="212" t="str">
        <f>IF(PG83=0," ",VLOOKUP(PG83,PROTOKOL!$A:$E,5,FALSE))</f>
        <v xml:space="preserve"> </v>
      </c>
      <c r="PL83" s="176"/>
      <c r="PM83" s="177" t="str">
        <f t="shared" si="327"/>
        <v xml:space="preserve"> </v>
      </c>
      <c r="PN83" s="217" t="str">
        <f>IF(PP83=0," ",VLOOKUP(PP83,PROTOKOL!$A:$F,6,FALSE))</f>
        <v xml:space="preserve"> </v>
      </c>
      <c r="PO83" s="43"/>
      <c r="PP83" s="43"/>
      <c r="PQ83" s="43"/>
      <c r="PR83" s="91" t="str">
        <f>IF(PP83=0," ",(VLOOKUP(PP83,PROTOKOL!$A$1:$E$29,2,FALSE))*PQ83)</f>
        <v xml:space="preserve"> </v>
      </c>
      <c r="PS83" s="175" t="str">
        <f t="shared" si="248"/>
        <v xml:space="preserve"> </v>
      </c>
      <c r="PT83" s="176" t="str">
        <f>IF(PP83=0," ",VLOOKUP(PP83,PROTOKOL!$A:$E,5,FALSE))</f>
        <v xml:space="preserve"> </v>
      </c>
      <c r="PU83" s="212" t="str">
        <f t="shared" si="378"/>
        <v xml:space="preserve"> </v>
      </c>
      <c r="PV83" s="176">
        <f t="shared" si="328"/>
        <v>0</v>
      </c>
      <c r="PW83" s="177" t="str">
        <f t="shared" si="329"/>
        <v xml:space="preserve"> </v>
      </c>
      <c r="PY83" s="173">
        <v>21</v>
      </c>
      <c r="PZ83" s="231">
        <v>21</v>
      </c>
      <c r="QA83" s="174" t="str">
        <f>IF(QC83=0," ",VLOOKUP(QC83,PROTOKOL!$A:$F,6,FALSE))</f>
        <v xml:space="preserve"> </v>
      </c>
      <c r="QB83" s="43"/>
      <c r="QC83" s="43"/>
      <c r="QD83" s="43"/>
      <c r="QE83" s="42" t="str">
        <f>IF(QC83=0," ",(VLOOKUP(QC83,PROTOKOL!$A$1:$E$29,2,FALSE))*QD83)</f>
        <v xml:space="preserve"> </v>
      </c>
      <c r="QF83" s="175" t="str">
        <f t="shared" si="249"/>
        <v xml:space="preserve"> </v>
      </c>
      <c r="QG83" s="212" t="str">
        <f>IF(QC83=0," ",VLOOKUP(QC83,PROTOKOL!$A:$E,5,FALSE))</f>
        <v xml:space="preserve"> </v>
      </c>
      <c r="QH83" s="176"/>
      <c r="QI83" s="177" t="str">
        <f t="shared" si="330"/>
        <v xml:space="preserve"> </v>
      </c>
      <c r="QJ83" s="217" t="str">
        <f>IF(QL83=0," ",VLOOKUP(QL83,PROTOKOL!$A:$F,6,FALSE))</f>
        <v xml:space="preserve"> </v>
      </c>
      <c r="QK83" s="43"/>
      <c r="QL83" s="43"/>
      <c r="QM83" s="43"/>
      <c r="QN83" s="91" t="str">
        <f>IF(QL83=0," ",(VLOOKUP(QL83,PROTOKOL!$A$1:$E$29,2,FALSE))*QM83)</f>
        <v xml:space="preserve"> </v>
      </c>
      <c r="QO83" s="175" t="str">
        <f t="shared" si="250"/>
        <v xml:space="preserve"> </v>
      </c>
      <c r="QP83" s="176" t="str">
        <f>IF(QL83=0," ",VLOOKUP(QL83,PROTOKOL!$A:$E,5,FALSE))</f>
        <v xml:space="preserve"> </v>
      </c>
      <c r="QQ83" s="212" t="str">
        <f t="shared" si="379"/>
        <v xml:space="preserve"> </v>
      </c>
      <c r="QR83" s="176">
        <f t="shared" si="331"/>
        <v>0</v>
      </c>
      <c r="QS83" s="177" t="str">
        <f t="shared" si="332"/>
        <v xml:space="preserve"> </v>
      </c>
      <c r="QU83" s="173">
        <v>21</v>
      </c>
      <c r="QV83" s="231">
        <v>21</v>
      </c>
      <c r="QW83" s="174" t="str">
        <f>IF(QY83=0," ",VLOOKUP(QY83,PROTOKOL!$A:$F,6,FALSE))</f>
        <v xml:space="preserve"> </v>
      </c>
      <c r="QX83" s="43"/>
      <c r="QY83" s="43"/>
      <c r="QZ83" s="43"/>
      <c r="RA83" s="42" t="str">
        <f>IF(QY83=0," ",(VLOOKUP(QY83,PROTOKOL!$A$1:$E$29,2,FALSE))*QZ83)</f>
        <v xml:space="preserve"> </v>
      </c>
      <c r="RB83" s="175" t="str">
        <f t="shared" si="251"/>
        <v xml:space="preserve"> </v>
      </c>
      <c r="RC83" s="212" t="str">
        <f>IF(QY83=0," ",VLOOKUP(QY83,PROTOKOL!$A:$E,5,FALSE))</f>
        <v xml:space="preserve"> </v>
      </c>
      <c r="RD83" s="176"/>
      <c r="RE83" s="177" t="str">
        <f t="shared" si="333"/>
        <v xml:space="preserve"> </v>
      </c>
      <c r="RF83" s="217" t="str">
        <f>IF(RH83=0," ",VLOOKUP(RH83,PROTOKOL!$A:$F,6,FALSE))</f>
        <v xml:space="preserve"> </v>
      </c>
      <c r="RG83" s="43"/>
      <c r="RH83" s="43"/>
      <c r="RI83" s="43"/>
      <c r="RJ83" s="91" t="str">
        <f>IF(RH83=0," ",(VLOOKUP(RH83,PROTOKOL!$A$1:$E$29,2,FALSE))*RI83)</f>
        <v xml:space="preserve"> </v>
      </c>
      <c r="RK83" s="175" t="str">
        <f t="shared" si="252"/>
        <v xml:space="preserve"> </v>
      </c>
      <c r="RL83" s="176" t="str">
        <f>IF(RH83=0," ",VLOOKUP(RH83,PROTOKOL!$A:$E,5,FALSE))</f>
        <v xml:space="preserve"> </v>
      </c>
      <c r="RM83" s="212" t="str">
        <f t="shared" si="380"/>
        <v xml:space="preserve"> </v>
      </c>
      <c r="RN83" s="176">
        <f t="shared" si="334"/>
        <v>0</v>
      </c>
      <c r="RO83" s="177" t="str">
        <f t="shared" si="335"/>
        <v xml:space="preserve"> </v>
      </c>
      <c r="RQ83" s="173">
        <v>21</v>
      </c>
      <c r="RR83" s="231">
        <v>21</v>
      </c>
      <c r="RS83" s="174" t="str">
        <f>IF(RU83=0," ",VLOOKUP(RU83,PROTOKOL!$A:$F,6,FALSE))</f>
        <v xml:space="preserve"> </v>
      </c>
      <c r="RT83" s="43"/>
      <c r="RU83" s="43"/>
      <c r="RV83" s="43"/>
      <c r="RW83" s="42" t="str">
        <f>IF(RU83=0," ",(VLOOKUP(RU83,PROTOKOL!$A$1:$E$29,2,FALSE))*RV83)</f>
        <v xml:space="preserve"> </v>
      </c>
      <c r="RX83" s="175" t="str">
        <f t="shared" si="253"/>
        <v xml:space="preserve"> </v>
      </c>
      <c r="RY83" s="212" t="str">
        <f>IF(RU83=0," ",VLOOKUP(RU83,PROTOKOL!$A:$E,5,FALSE))</f>
        <v xml:space="preserve"> </v>
      </c>
      <c r="RZ83" s="176"/>
      <c r="SA83" s="177" t="str">
        <f t="shared" si="336"/>
        <v xml:space="preserve"> </v>
      </c>
      <c r="SB83" s="217" t="str">
        <f>IF(SD83=0," ",VLOOKUP(SD83,PROTOKOL!$A:$F,6,FALSE))</f>
        <v xml:space="preserve"> </v>
      </c>
      <c r="SC83" s="43"/>
      <c r="SD83" s="43"/>
      <c r="SE83" s="43"/>
      <c r="SF83" s="91" t="str">
        <f>IF(SD83=0," ",(VLOOKUP(SD83,PROTOKOL!$A$1:$E$29,2,FALSE))*SE83)</f>
        <v xml:space="preserve"> </v>
      </c>
      <c r="SG83" s="175" t="str">
        <f t="shared" si="254"/>
        <v xml:space="preserve"> </v>
      </c>
      <c r="SH83" s="176" t="str">
        <f>IF(SD83=0," ",VLOOKUP(SD83,PROTOKOL!$A:$E,5,FALSE))</f>
        <v xml:space="preserve"> </v>
      </c>
      <c r="SI83" s="212" t="str">
        <f t="shared" si="381"/>
        <v xml:space="preserve"> </v>
      </c>
      <c r="SJ83" s="176">
        <f t="shared" si="337"/>
        <v>0</v>
      </c>
      <c r="SK83" s="177" t="str">
        <f t="shared" si="338"/>
        <v xml:space="preserve"> </v>
      </c>
      <c r="SM83" s="173">
        <v>21</v>
      </c>
      <c r="SN83" s="231">
        <v>21</v>
      </c>
      <c r="SO83" s="174" t="str">
        <f>IF(SQ83=0," ",VLOOKUP(SQ83,PROTOKOL!$A:$F,6,FALSE))</f>
        <v xml:space="preserve"> </v>
      </c>
      <c r="SP83" s="43"/>
      <c r="SQ83" s="43"/>
      <c r="SR83" s="43"/>
      <c r="SS83" s="42" t="str">
        <f>IF(SQ83=0," ",(VLOOKUP(SQ83,PROTOKOL!$A$1:$E$29,2,FALSE))*SR83)</f>
        <v xml:space="preserve"> </v>
      </c>
      <c r="ST83" s="175" t="str">
        <f t="shared" si="255"/>
        <v xml:space="preserve"> </v>
      </c>
      <c r="SU83" s="212" t="str">
        <f>IF(SQ83=0," ",VLOOKUP(SQ83,PROTOKOL!$A:$E,5,FALSE))</f>
        <v xml:space="preserve"> </v>
      </c>
      <c r="SV83" s="176"/>
      <c r="SW83" s="177" t="str">
        <f t="shared" si="339"/>
        <v xml:space="preserve"> </v>
      </c>
      <c r="SX83" s="217" t="str">
        <f>IF(SZ83=0," ",VLOOKUP(SZ83,PROTOKOL!$A:$F,6,FALSE))</f>
        <v xml:space="preserve"> </v>
      </c>
      <c r="SY83" s="43"/>
      <c r="SZ83" s="43"/>
      <c r="TA83" s="43"/>
      <c r="TB83" s="91" t="str">
        <f>IF(SZ83=0," ",(VLOOKUP(SZ83,PROTOKOL!$A$1:$E$29,2,FALSE))*TA83)</f>
        <v xml:space="preserve"> </v>
      </c>
      <c r="TC83" s="175" t="str">
        <f t="shared" si="256"/>
        <v xml:space="preserve"> </v>
      </c>
      <c r="TD83" s="176" t="str">
        <f>IF(SZ83=0," ",VLOOKUP(SZ83,PROTOKOL!$A:$E,5,FALSE))</f>
        <v xml:space="preserve"> </v>
      </c>
      <c r="TE83" s="212" t="str">
        <f t="shared" si="382"/>
        <v xml:space="preserve"> </v>
      </c>
      <c r="TF83" s="176">
        <f t="shared" si="340"/>
        <v>0</v>
      </c>
      <c r="TG83" s="177" t="str">
        <f t="shared" si="341"/>
        <v xml:space="preserve"> </v>
      </c>
      <c r="TI83" s="173">
        <v>21</v>
      </c>
      <c r="TJ83" s="231">
        <v>21</v>
      </c>
      <c r="TK83" s="174" t="str">
        <f>IF(TM83=0," ",VLOOKUP(TM83,PROTOKOL!$A:$F,6,FALSE))</f>
        <v xml:space="preserve"> </v>
      </c>
      <c r="TL83" s="43"/>
      <c r="TM83" s="43"/>
      <c r="TN83" s="43"/>
      <c r="TO83" s="42" t="str">
        <f>IF(TM83=0," ",(VLOOKUP(TM83,PROTOKOL!$A$1:$E$29,2,FALSE))*TN83)</f>
        <v xml:space="preserve"> </v>
      </c>
      <c r="TP83" s="175" t="str">
        <f t="shared" si="257"/>
        <v xml:space="preserve"> </v>
      </c>
      <c r="TQ83" s="212" t="str">
        <f>IF(TM83=0," ",VLOOKUP(TM83,PROTOKOL!$A:$E,5,FALSE))</f>
        <v xml:space="preserve"> </v>
      </c>
      <c r="TR83" s="176"/>
      <c r="TS83" s="177" t="str">
        <f t="shared" si="342"/>
        <v xml:space="preserve"> </v>
      </c>
      <c r="TT83" s="217" t="str">
        <f>IF(TV83=0," ",VLOOKUP(TV83,PROTOKOL!$A:$F,6,FALSE))</f>
        <v xml:space="preserve"> </v>
      </c>
      <c r="TU83" s="43"/>
      <c r="TV83" s="43"/>
      <c r="TW83" s="43"/>
      <c r="TX83" s="91" t="str">
        <f>IF(TV83=0," ",(VLOOKUP(TV83,PROTOKOL!$A$1:$E$29,2,FALSE))*TW83)</f>
        <v xml:space="preserve"> </v>
      </c>
      <c r="TY83" s="175" t="str">
        <f t="shared" si="258"/>
        <v xml:space="preserve"> </v>
      </c>
      <c r="TZ83" s="176" t="str">
        <f>IF(TV83=0," ",VLOOKUP(TV83,PROTOKOL!$A:$E,5,FALSE))</f>
        <v xml:space="preserve"> </v>
      </c>
      <c r="UA83" s="212" t="str">
        <f t="shared" si="383"/>
        <v xml:space="preserve"> </v>
      </c>
      <c r="UB83" s="176">
        <f t="shared" si="343"/>
        <v>0</v>
      </c>
      <c r="UC83" s="177" t="str">
        <f t="shared" si="344"/>
        <v xml:space="preserve"> </v>
      </c>
      <c r="UE83" s="173">
        <v>21</v>
      </c>
      <c r="UF83" s="231">
        <v>21</v>
      </c>
      <c r="UG83" s="174" t="str">
        <f>IF(UI83=0," ",VLOOKUP(UI83,PROTOKOL!$A:$F,6,FALSE))</f>
        <v xml:space="preserve"> </v>
      </c>
      <c r="UH83" s="43"/>
      <c r="UI83" s="43"/>
      <c r="UJ83" s="43"/>
      <c r="UK83" s="42" t="str">
        <f>IF(UI83=0," ",(VLOOKUP(UI83,PROTOKOL!$A$1:$E$29,2,FALSE))*UJ83)</f>
        <v xml:space="preserve"> </v>
      </c>
      <c r="UL83" s="175" t="str">
        <f t="shared" si="259"/>
        <v xml:space="preserve"> </v>
      </c>
      <c r="UM83" s="212" t="str">
        <f>IF(UI83=0," ",VLOOKUP(UI83,PROTOKOL!$A:$E,5,FALSE))</f>
        <v xml:space="preserve"> </v>
      </c>
      <c r="UN83" s="176"/>
      <c r="UO83" s="177" t="str">
        <f t="shared" si="345"/>
        <v xml:space="preserve"> </v>
      </c>
      <c r="UP83" s="217" t="str">
        <f>IF(UR83=0," ",VLOOKUP(UR83,PROTOKOL!$A:$F,6,FALSE))</f>
        <v xml:space="preserve"> </v>
      </c>
      <c r="UQ83" s="43"/>
      <c r="UR83" s="43"/>
      <c r="US83" s="43"/>
      <c r="UT83" s="91" t="str">
        <f>IF(UR83=0," ",(VLOOKUP(UR83,PROTOKOL!$A$1:$E$29,2,FALSE))*US83)</f>
        <v xml:space="preserve"> </v>
      </c>
      <c r="UU83" s="175" t="str">
        <f t="shared" si="260"/>
        <v xml:space="preserve"> </v>
      </c>
      <c r="UV83" s="176" t="str">
        <f>IF(UR83=0," ",VLOOKUP(UR83,PROTOKOL!$A:$E,5,FALSE))</f>
        <v xml:space="preserve"> </v>
      </c>
      <c r="UW83" s="212" t="str">
        <f t="shared" si="384"/>
        <v xml:space="preserve"> </v>
      </c>
      <c r="UX83" s="176">
        <f t="shared" si="346"/>
        <v>0</v>
      </c>
      <c r="UY83" s="177" t="str">
        <f t="shared" si="347"/>
        <v xml:space="preserve"> </v>
      </c>
      <c r="VA83" s="173">
        <v>21</v>
      </c>
      <c r="VB83" s="231">
        <v>21</v>
      </c>
      <c r="VC83" s="174" t="str">
        <f>IF(VE83=0," ",VLOOKUP(VE83,PROTOKOL!$A:$F,6,FALSE))</f>
        <v xml:space="preserve"> </v>
      </c>
      <c r="VD83" s="43"/>
      <c r="VE83" s="43"/>
      <c r="VF83" s="43"/>
      <c r="VG83" s="42" t="str">
        <f>IF(VE83=0," ",(VLOOKUP(VE83,PROTOKOL!$A$1:$E$29,2,FALSE))*VF83)</f>
        <v xml:space="preserve"> </v>
      </c>
      <c r="VH83" s="175" t="str">
        <f t="shared" si="261"/>
        <v xml:space="preserve"> </v>
      </c>
      <c r="VI83" s="212" t="str">
        <f>IF(VE83=0," ",VLOOKUP(VE83,PROTOKOL!$A:$E,5,FALSE))</f>
        <v xml:space="preserve"> </v>
      </c>
      <c r="VJ83" s="176"/>
      <c r="VK83" s="177" t="str">
        <f t="shared" si="348"/>
        <v xml:space="preserve"> </v>
      </c>
      <c r="VL83" s="217" t="str">
        <f>IF(VN83=0," ",VLOOKUP(VN83,PROTOKOL!$A:$F,6,FALSE))</f>
        <v xml:space="preserve"> </v>
      </c>
      <c r="VM83" s="43"/>
      <c r="VN83" s="43"/>
      <c r="VO83" s="43"/>
      <c r="VP83" s="91" t="str">
        <f>IF(VN83=0," ",(VLOOKUP(VN83,PROTOKOL!$A$1:$E$29,2,FALSE))*VO83)</f>
        <v xml:space="preserve"> </v>
      </c>
      <c r="VQ83" s="175" t="str">
        <f t="shared" si="262"/>
        <v xml:space="preserve"> </v>
      </c>
      <c r="VR83" s="176" t="str">
        <f>IF(VN83=0," ",VLOOKUP(VN83,PROTOKOL!$A:$E,5,FALSE))</f>
        <v xml:space="preserve"> </v>
      </c>
      <c r="VS83" s="212" t="str">
        <f t="shared" si="385"/>
        <v xml:space="preserve"> </v>
      </c>
      <c r="VT83" s="176">
        <f t="shared" si="349"/>
        <v>0</v>
      </c>
      <c r="VU83" s="177" t="str">
        <f t="shared" si="350"/>
        <v xml:space="preserve"> </v>
      </c>
      <c r="VW83" s="173">
        <v>21</v>
      </c>
      <c r="VX83" s="231">
        <v>21</v>
      </c>
      <c r="VY83" s="174" t="str">
        <f>IF(WA83=0," ",VLOOKUP(WA83,PROTOKOL!$A:$F,6,FALSE))</f>
        <v xml:space="preserve"> </v>
      </c>
      <c r="VZ83" s="43"/>
      <c r="WA83" s="43"/>
      <c r="WB83" s="43"/>
      <c r="WC83" s="42" t="str">
        <f>IF(WA83=0," ",(VLOOKUP(WA83,PROTOKOL!$A$1:$E$29,2,FALSE))*WB83)</f>
        <v xml:space="preserve"> </v>
      </c>
      <c r="WD83" s="175" t="str">
        <f t="shared" si="263"/>
        <v xml:space="preserve"> </v>
      </c>
      <c r="WE83" s="212" t="str">
        <f>IF(WA83=0," ",VLOOKUP(WA83,PROTOKOL!$A:$E,5,FALSE))</f>
        <v xml:space="preserve"> </v>
      </c>
      <c r="WF83" s="176"/>
      <c r="WG83" s="177" t="str">
        <f t="shared" si="351"/>
        <v xml:space="preserve"> </v>
      </c>
      <c r="WH83" s="217" t="str">
        <f>IF(WJ83=0," ",VLOOKUP(WJ83,PROTOKOL!$A:$F,6,FALSE))</f>
        <v xml:space="preserve"> </v>
      </c>
      <c r="WI83" s="43"/>
      <c r="WJ83" s="43"/>
      <c r="WK83" s="43"/>
      <c r="WL83" s="91" t="str">
        <f>IF(WJ83=0," ",(VLOOKUP(WJ83,PROTOKOL!$A$1:$E$29,2,FALSE))*WK83)</f>
        <v xml:space="preserve"> </v>
      </c>
      <c r="WM83" s="175" t="str">
        <f t="shared" si="264"/>
        <v xml:space="preserve"> </v>
      </c>
      <c r="WN83" s="176" t="str">
        <f>IF(WJ83=0," ",VLOOKUP(WJ83,PROTOKOL!$A:$E,5,FALSE))</f>
        <v xml:space="preserve"> </v>
      </c>
      <c r="WO83" s="212" t="str">
        <f t="shared" si="386"/>
        <v xml:space="preserve"> </v>
      </c>
      <c r="WP83" s="176">
        <f t="shared" si="352"/>
        <v>0</v>
      </c>
      <c r="WQ83" s="177" t="str">
        <f t="shared" si="353"/>
        <v xml:space="preserve"> </v>
      </c>
      <c r="WS83" s="173">
        <v>21</v>
      </c>
      <c r="WT83" s="231">
        <v>21</v>
      </c>
      <c r="WU83" s="174" t="str">
        <f>IF(WW83=0," ",VLOOKUP(WW83,PROTOKOL!$A:$F,6,FALSE))</f>
        <v xml:space="preserve"> </v>
      </c>
      <c r="WV83" s="43"/>
      <c r="WW83" s="43"/>
      <c r="WX83" s="43"/>
      <c r="WY83" s="42" t="str">
        <f>IF(WW83=0," ",(VLOOKUP(WW83,PROTOKOL!$A$1:$E$29,2,FALSE))*WX83)</f>
        <v xml:space="preserve"> </v>
      </c>
      <c r="WZ83" s="175" t="str">
        <f t="shared" si="265"/>
        <v xml:space="preserve"> </v>
      </c>
      <c r="XA83" s="212" t="str">
        <f>IF(WW83=0," ",VLOOKUP(WW83,PROTOKOL!$A:$E,5,FALSE))</f>
        <v xml:space="preserve"> </v>
      </c>
      <c r="XB83" s="176"/>
      <c r="XC83" s="177" t="str">
        <f t="shared" si="354"/>
        <v xml:space="preserve"> </v>
      </c>
      <c r="XD83" s="217" t="str">
        <f>IF(XF83=0," ",VLOOKUP(XF83,PROTOKOL!$A:$F,6,FALSE))</f>
        <v xml:space="preserve"> </v>
      </c>
      <c r="XE83" s="43"/>
      <c r="XF83" s="43"/>
      <c r="XG83" s="43"/>
      <c r="XH83" s="91" t="str">
        <f>IF(XF83=0," ",(VLOOKUP(XF83,PROTOKOL!$A$1:$E$29,2,FALSE))*XG83)</f>
        <v xml:space="preserve"> </v>
      </c>
      <c r="XI83" s="175" t="str">
        <f t="shared" si="266"/>
        <v xml:space="preserve"> </v>
      </c>
      <c r="XJ83" s="176" t="str">
        <f>IF(XF83=0," ",VLOOKUP(XF83,PROTOKOL!$A:$E,5,FALSE))</f>
        <v xml:space="preserve"> </v>
      </c>
      <c r="XK83" s="212" t="str">
        <f t="shared" si="387"/>
        <v xml:space="preserve"> </v>
      </c>
      <c r="XL83" s="176">
        <f t="shared" si="355"/>
        <v>0</v>
      </c>
      <c r="XM83" s="177" t="str">
        <f t="shared" si="356"/>
        <v xml:space="preserve"> </v>
      </c>
      <c r="XO83" s="173">
        <v>21</v>
      </c>
      <c r="XP83" s="231">
        <v>21</v>
      </c>
      <c r="XQ83" s="174" t="str">
        <f>IF(XS83=0," ",VLOOKUP(XS83,PROTOKOL!$A:$F,6,FALSE))</f>
        <v xml:space="preserve"> </v>
      </c>
      <c r="XR83" s="43"/>
      <c r="XS83" s="43"/>
      <c r="XT83" s="43"/>
      <c r="XU83" s="42" t="str">
        <f>IF(XS83=0," ",(VLOOKUP(XS83,PROTOKOL!$A$1:$E$29,2,FALSE))*XT83)</f>
        <v xml:space="preserve"> </v>
      </c>
      <c r="XV83" s="175" t="str">
        <f t="shared" si="267"/>
        <v xml:space="preserve"> </v>
      </c>
      <c r="XW83" s="212" t="str">
        <f>IF(XS83=0," ",VLOOKUP(XS83,PROTOKOL!$A:$E,5,FALSE))</f>
        <v xml:space="preserve"> </v>
      </c>
      <c r="XX83" s="176"/>
      <c r="XY83" s="177" t="str">
        <f t="shared" si="357"/>
        <v xml:space="preserve"> </v>
      </c>
      <c r="XZ83" s="217" t="str">
        <f>IF(YB83=0," ",VLOOKUP(YB83,PROTOKOL!$A:$F,6,FALSE))</f>
        <v xml:space="preserve"> </v>
      </c>
      <c r="YA83" s="43"/>
      <c r="YB83" s="43"/>
      <c r="YC83" s="43"/>
      <c r="YD83" s="91" t="str">
        <f>IF(YB83=0," ",(VLOOKUP(YB83,PROTOKOL!$A$1:$E$29,2,FALSE))*YC83)</f>
        <v xml:space="preserve"> </v>
      </c>
      <c r="YE83" s="175" t="str">
        <f t="shared" si="268"/>
        <v xml:space="preserve"> </v>
      </c>
      <c r="YF83" s="176" t="str">
        <f>IF(YB83=0," ",VLOOKUP(YB83,PROTOKOL!$A:$E,5,FALSE))</f>
        <v xml:space="preserve"> </v>
      </c>
      <c r="YG83" s="212" t="str">
        <f t="shared" si="388"/>
        <v xml:space="preserve"> </v>
      </c>
      <c r="YH83" s="176">
        <f t="shared" si="358"/>
        <v>0</v>
      </c>
      <c r="YI83" s="177" t="str">
        <f t="shared" si="359"/>
        <v xml:space="preserve"> </v>
      </c>
    </row>
    <row r="84" spans="1:659" ht="13.8">
      <c r="A84" s="173">
        <v>21</v>
      </c>
      <c r="B84" s="229"/>
      <c r="C84" s="174" t="str">
        <f>IF(E84=0," ",VLOOKUP(E84,PROTOKOL!$A:$F,6,FALSE))</f>
        <v xml:space="preserve"> </v>
      </c>
      <c r="D84" s="43"/>
      <c r="E84" s="43"/>
      <c r="F84" s="43"/>
      <c r="G84" s="42" t="str">
        <f>IF(E84=0," ",(VLOOKUP(E84,PROTOKOL!$A$1:$E$29,2,FALSE))*F84)</f>
        <v xml:space="preserve"> </v>
      </c>
      <c r="H84" s="175" t="str">
        <f t="shared" si="209"/>
        <v xml:space="preserve"> </v>
      </c>
      <c r="I84" s="212" t="str">
        <f>IF(E84=0," ",VLOOKUP(E84,PROTOKOL!$A:$E,5,FALSE))</f>
        <v xml:space="preserve"> </v>
      </c>
      <c r="J84" s="176"/>
      <c r="K84" s="177" t="str">
        <f t="shared" si="269"/>
        <v xml:space="preserve"> </v>
      </c>
      <c r="L84" s="217" t="str">
        <f>IF(N84=0," ",VLOOKUP(N84,PROTOKOL!$A:$F,6,FALSE))</f>
        <v xml:space="preserve"> </v>
      </c>
      <c r="M84" s="43"/>
      <c r="N84" s="43"/>
      <c r="O84" s="43"/>
      <c r="P84" s="91" t="str">
        <f>IF(N84=0," ",(VLOOKUP(N84,PROTOKOL!$A$1:$E$29,2,FALSE))*O84)</f>
        <v xml:space="preserve"> </v>
      </c>
      <c r="Q84" s="175" t="str">
        <f t="shared" si="210"/>
        <v xml:space="preserve"> </v>
      </c>
      <c r="R84" s="176" t="str">
        <f>IF(N84=0," ",VLOOKUP(N84,PROTOKOL!$A:$E,5,FALSE))</f>
        <v xml:space="preserve"> </v>
      </c>
      <c r="S84" s="212" t="str">
        <f t="shared" si="270"/>
        <v xml:space="preserve"> </v>
      </c>
      <c r="T84" s="176">
        <f t="shared" si="271"/>
        <v>0</v>
      </c>
      <c r="U84" s="177" t="str">
        <f t="shared" si="272"/>
        <v xml:space="preserve"> </v>
      </c>
      <c r="W84" s="173">
        <v>21</v>
      </c>
      <c r="X84" s="229"/>
      <c r="Y84" s="174" t="str">
        <f>IF(AA84=0," ",VLOOKUP(AA84,PROTOKOL!$A:$F,6,FALSE))</f>
        <v xml:space="preserve"> </v>
      </c>
      <c r="Z84" s="43"/>
      <c r="AA84" s="43"/>
      <c r="AB84" s="43"/>
      <c r="AC84" s="42" t="str">
        <f>IF(AA84=0," ",(VLOOKUP(AA84,PROTOKOL!$A$1:$E$29,2,FALSE))*AB84)</f>
        <v xml:space="preserve"> </v>
      </c>
      <c r="AD84" s="175" t="str">
        <f t="shared" si="211"/>
        <v xml:space="preserve"> </v>
      </c>
      <c r="AE84" s="212" t="str">
        <f>IF(AA84=0," ",VLOOKUP(AA84,PROTOKOL!$A:$E,5,FALSE))</f>
        <v xml:space="preserve"> </v>
      </c>
      <c r="AF84" s="176"/>
      <c r="AG84" s="177" t="str">
        <f t="shared" si="273"/>
        <v xml:space="preserve"> </v>
      </c>
      <c r="AH84" s="217" t="str">
        <f>IF(AJ84=0," ",VLOOKUP(AJ84,PROTOKOL!$A:$F,6,FALSE))</f>
        <v xml:space="preserve"> </v>
      </c>
      <c r="AI84" s="43"/>
      <c r="AJ84" s="43"/>
      <c r="AK84" s="43"/>
      <c r="AL84" s="91" t="str">
        <f>IF(AJ84=0," ",(VLOOKUP(AJ84,PROTOKOL!$A$1:$E$29,2,FALSE))*AK84)</f>
        <v xml:space="preserve"> </v>
      </c>
      <c r="AM84" s="175" t="str">
        <f t="shared" si="212"/>
        <v xml:space="preserve"> </v>
      </c>
      <c r="AN84" s="176" t="str">
        <f>IF(AJ84=0," ",VLOOKUP(AJ84,PROTOKOL!$A:$E,5,FALSE))</f>
        <v xml:space="preserve"> </v>
      </c>
      <c r="AO84" s="212" t="str">
        <f t="shared" si="360"/>
        <v xml:space="preserve"> </v>
      </c>
      <c r="AP84" s="176">
        <f t="shared" si="274"/>
        <v>0</v>
      </c>
      <c r="AQ84" s="177" t="str">
        <f t="shared" si="275"/>
        <v xml:space="preserve"> </v>
      </c>
      <c r="AS84" s="173">
        <v>21</v>
      </c>
      <c r="AT84" s="229"/>
      <c r="AU84" s="174" t="str">
        <f>IF(AW84=0," ",VLOOKUP(AW84,PROTOKOL!$A:$F,6,FALSE))</f>
        <v xml:space="preserve"> </v>
      </c>
      <c r="AV84" s="43"/>
      <c r="AW84" s="43"/>
      <c r="AX84" s="43"/>
      <c r="AY84" s="42" t="str">
        <f>IF(AW84=0," ",(VLOOKUP(AW84,PROTOKOL!$A$1:$E$29,2,FALSE))*AX84)</f>
        <v xml:space="preserve"> </v>
      </c>
      <c r="AZ84" s="175" t="str">
        <f t="shared" si="213"/>
        <v xml:space="preserve"> </v>
      </c>
      <c r="BA84" s="212" t="str">
        <f>IF(AW84=0," ",VLOOKUP(AW84,PROTOKOL!$A:$E,5,FALSE))</f>
        <v xml:space="preserve"> </v>
      </c>
      <c r="BB84" s="176"/>
      <c r="BC84" s="177" t="str">
        <f t="shared" si="276"/>
        <v xml:space="preserve"> </v>
      </c>
      <c r="BD84" s="217" t="str">
        <f>IF(BF84=0," ",VLOOKUP(BF84,PROTOKOL!$A:$F,6,FALSE))</f>
        <v xml:space="preserve"> </v>
      </c>
      <c r="BE84" s="43"/>
      <c r="BF84" s="43"/>
      <c r="BG84" s="43"/>
      <c r="BH84" s="91" t="str">
        <f>IF(BF84=0," ",(VLOOKUP(BF84,PROTOKOL!$A$1:$E$29,2,FALSE))*BG84)</f>
        <v xml:space="preserve"> </v>
      </c>
      <c r="BI84" s="175" t="str">
        <f t="shared" si="214"/>
        <v xml:space="preserve"> </v>
      </c>
      <c r="BJ84" s="176" t="str">
        <f>IF(BF84=0," ",VLOOKUP(BF84,PROTOKOL!$A:$E,5,FALSE))</f>
        <v xml:space="preserve"> </v>
      </c>
      <c r="BK84" s="212" t="str">
        <f t="shared" si="361"/>
        <v xml:space="preserve"> </v>
      </c>
      <c r="BL84" s="176">
        <f t="shared" si="277"/>
        <v>0</v>
      </c>
      <c r="BM84" s="177" t="str">
        <f t="shared" si="278"/>
        <v xml:space="preserve"> </v>
      </c>
      <c r="BO84" s="173">
        <v>21</v>
      </c>
      <c r="BP84" s="229"/>
      <c r="BQ84" s="174" t="str">
        <f>IF(BS84=0," ",VLOOKUP(BS84,PROTOKOL!$A:$F,6,FALSE))</f>
        <v xml:space="preserve"> </v>
      </c>
      <c r="BR84" s="43"/>
      <c r="BS84" s="43"/>
      <c r="BT84" s="43"/>
      <c r="BU84" s="42" t="str">
        <f>IF(BS84=0," ",(VLOOKUP(BS84,PROTOKOL!$A$1:$E$29,2,FALSE))*BT84)</f>
        <v xml:space="preserve"> </v>
      </c>
      <c r="BV84" s="175" t="str">
        <f t="shared" si="215"/>
        <v xml:space="preserve"> </v>
      </c>
      <c r="BW84" s="212" t="str">
        <f>IF(BS84=0," ",VLOOKUP(BS84,PROTOKOL!$A:$E,5,FALSE))</f>
        <v xml:space="preserve"> </v>
      </c>
      <c r="BX84" s="176"/>
      <c r="BY84" s="177" t="str">
        <f t="shared" si="279"/>
        <v xml:space="preserve"> </v>
      </c>
      <c r="BZ84" s="217" t="str">
        <f>IF(CB84=0," ",VLOOKUP(CB84,PROTOKOL!$A:$F,6,FALSE))</f>
        <v xml:space="preserve"> </v>
      </c>
      <c r="CA84" s="43"/>
      <c r="CB84" s="43"/>
      <c r="CC84" s="43"/>
      <c r="CD84" s="91" t="str">
        <f>IF(CB84=0," ",(VLOOKUP(CB84,PROTOKOL!$A$1:$E$29,2,FALSE))*CC84)</f>
        <v xml:space="preserve"> </v>
      </c>
      <c r="CE84" s="175" t="str">
        <f t="shared" si="216"/>
        <v xml:space="preserve"> </v>
      </c>
      <c r="CF84" s="176" t="str">
        <f>IF(CB84=0," ",VLOOKUP(CB84,PROTOKOL!$A:$E,5,FALSE))</f>
        <v xml:space="preserve"> </v>
      </c>
      <c r="CG84" s="212" t="str">
        <f t="shared" si="362"/>
        <v xml:space="preserve"> </v>
      </c>
      <c r="CH84" s="176">
        <f t="shared" si="280"/>
        <v>0</v>
      </c>
      <c r="CI84" s="177" t="str">
        <f t="shared" si="281"/>
        <v xml:space="preserve"> </v>
      </c>
      <c r="CK84" s="173">
        <v>21</v>
      </c>
      <c r="CL84" s="229"/>
      <c r="CM84" s="174" t="str">
        <f>IF(CO84=0," ",VLOOKUP(CO84,PROTOKOL!$A:$F,6,FALSE))</f>
        <v xml:space="preserve"> </v>
      </c>
      <c r="CN84" s="43"/>
      <c r="CO84" s="43"/>
      <c r="CP84" s="43"/>
      <c r="CQ84" s="42" t="str">
        <f>IF(CO84=0," ",(VLOOKUP(CO84,PROTOKOL!$A$1:$E$29,2,FALSE))*CP84)</f>
        <v xml:space="preserve"> </v>
      </c>
      <c r="CR84" s="175" t="str">
        <f t="shared" si="217"/>
        <v xml:space="preserve"> </v>
      </c>
      <c r="CS84" s="212" t="str">
        <f>IF(CO84=0," ",VLOOKUP(CO84,PROTOKOL!$A:$E,5,FALSE))</f>
        <v xml:space="preserve"> </v>
      </c>
      <c r="CT84" s="176"/>
      <c r="CU84" s="177" t="str">
        <f t="shared" si="282"/>
        <v xml:space="preserve"> </v>
      </c>
      <c r="CV84" s="217" t="str">
        <f>IF(CX84=0," ",VLOOKUP(CX84,PROTOKOL!$A:$F,6,FALSE))</f>
        <v xml:space="preserve"> </v>
      </c>
      <c r="CW84" s="43"/>
      <c r="CX84" s="43"/>
      <c r="CY84" s="43"/>
      <c r="CZ84" s="91" t="str">
        <f>IF(CX84=0," ",(VLOOKUP(CX84,PROTOKOL!$A$1:$E$29,2,FALSE))*CY84)</f>
        <v xml:space="preserve"> </v>
      </c>
      <c r="DA84" s="175" t="str">
        <f t="shared" si="218"/>
        <v xml:space="preserve"> </v>
      </c>
      <c r="DB84" s="176" t="str">
        <f>IF(CX84=0," ",VLOOKUP(CX84,PROTOKOL!$A:$E,5,FALSE))</f>
        <v xml:space="preserve"> </v>
      </c>
      <c r="DC84" s="212" t="str">
        <f t="shared" si="363"/>
        <v xml:space="preserve"> </v>
      </c>
      <c r="DD84" s="176">
        <f t="shared" si="283"/>
        <v>0</v>
      </c>
      <c r="DE84" s="177" t="str">
        <f t="shared" si="284"/>
        <v xml:space="preserve"> </v>
      </c>
      <c r="DG84" s="173">
        <v>21</v>
      </c>
      <c r="DH84" s="229"/>
      <c r="DI84" s="174" t="str">
        <f>IF(DK84=0," ",VLOOKUP(DK84,PROTOKOL!$A:$F,6,FALSE))</f>
        <v xml:space="preserve"> </v>
      </c>
      <c r="DJ84" s="43"/>
      <c r="DK84" s="43"/>
      <c r="DL84" s="43"/>
      <c r="DM84" s="42" t="str">
        <f>IF(DK84=0," ",(VLOOKUP(DK84,PROTOKOL!$A$1:$E$29,2,FALSE))*DL84)</f>
        <v xml:space="preserve"> </v>
      </c>
      <c r="DN84" s="175" t="str">
        <f t="shared" si="219"/>
        <v xml:space="preserve"> </v>
      </c>
      <c r="DO84" s="212" t="str">
        <f>IF(DK84=0," ",VLOOKUP(DK84,PROTOKOL!$A:$E,5,FALSE))</f>
        <v xml:space="preserve"> </v>
      </c>
      <c r="DP84" s="176"/>
      <c r="DQ84" s="177" t="str">
        <f t="shared" si="285"/>
        <v xml:space="preserve"> </v>
      </c>
      <c r="DR84" s="217" t="str">
        <f>IF(DT84=0," ",VLOOKUP(DT84,PROTOKOL!$A:$F,6,FALSE))</f>
        <v xml:space="preserve"> </v>
      </c>
      <c r="DS84" s="43"/>
      <c r="DT84" s="43"/>
      <c r="DU84" s="43"/>
      <c r="DV84" s="91" t="str">
        <f>IF(DT84=0," ",(VLOOKUP(DT84,PROTOKOL!$A$1:$E$29,2,FALSE))*DU84)</f>
        <v xml:space="preserve"> </v>
      </c>
      <c r="DW84" s="175" t="str">
        <f t="shared" si="220"/>
        <v xml:space="preserve"> </v>
      </c>
      <c r="DX84" s="176" t="str">
        <f>IF(DT84=0," ",VLOOKUP(DT84,PROTOKOL!$A:$E,5,FALSE))</f>
        <v xml:space="preserve"> </v>
      </c>
      <c r="DY84" s="212" t="str">
        <f t="shared" si="364"/>
        <v xml:space="preserve"> </v>
      </c>
      <c r="DZ84" s="176">
        <f t="shared" si="286"/>
        <v>0</v>
      </c>
      <c r="EA84" s="177" t="str">
        <f t="shared" si="287"/>
        <v xml:space="preserve"> </v>
      </c>
      <c r="EC84" s="173">
        <v>21</v>
      </c>
      <c r="ED84" s="229"/>
      <c r="EE84" s="174" t="str">
        <f>IF(EG84=0," ",VLOOKUP(EG84,PROTOKOL!$A:$F,6,FALSE))</f>
        <v xml:space="preserve"> </v>
      </c>
      <c r="EF84" s="43"/>
      <c r="EG84" s="43"/>
      <c r="EH84" s="43"/>
      <c r="EI84" s="42" t="str">
        <f>IF(EG84=0," ",(VLOOKUP(EG84,PROTOKOL!$A$1:$E$29,2,FALSE))*EH84)</f>
        <v xml:space="preserve"> </v>
      </c>
      <c r="EJ84" s="175" t="str">
        <f t="shared" si="221"/>
        <v xml:space="preserve"> </v>
      </c>
      <c r="EK84" s="212" t="str">
        <f>IF(EG84=0," ",VLOOKUP(EG84,PROTOKOL!$A:$E,5,FALSE))</f>
        <v xml:space="preserve"> </v>
      </c>
      <c r="EL84" s="176"/>
      <c r="EM84" s="177" t="str">
        <f t="shared" si="288"/>
        <v xml:space="preserve"> </v>
      </c>
      <c r="EN84" s="217" t="str">
        <f>IF(EP84=0," ",VLOOKUP(EP84,PROTOKOL!$A:$F,6,FALSE))</f>
        <v xml:space="preserve"> </v>
      </c>
      <c r="EO84" s="43"/>
      <c r="EP84" s="43"/>
      <c r="EQ84" s="43"/>
      <c r="ER84" s="91" t="str">
        <f>IF(EP84=0," ",(VLOOKUP(EP84,PROTOKOL!$A$1:$E$29,2,FALSE))*EQ84)</f>
        <v xml:space="preserve"> </v>
      </c>
      <c r="ES84" s="175" t="str">
        <f t="shared" si="222"/>
        <v xml:space="preserve"> </v>
      </c>
      <c r="ET84" s="176" t="str">
        <f>IF(EP84=0," ",VLOOKUP(EP84,PROTOKOL!$A:$E,5,FALSE))</f>
        <v xml:space="preserve"> </v>
      </c>
      <c r="EU84" s="212" t="str">
        <f t="shared" si="365"/>
        <v xml:space="preserve"> </v>
      </c>
      <c r="EV84" s="176">
        <f t="shared" si="289"/>
        <v>0</v>
      </c>
      <c r="EW84" s="177" t="str">
        <f t="shared" si="290"/>
        <v xml:space="preserve"> </v>
      </c>
      <c r="EY84" s="173">
        <v>21</v>
      </c>
      <c r="EZ84" s="229"/>
      <c r="FA84" s="174" t="str">
        <f>IF(FC84=0," ",VLOOKUP(FC84,PROTOKOL!$A:$F,6,FALSE))</f>
        <v xml:space="preserve"> </v>
      </c>
      <c r="FB84" s="43"/>
      <c r="FC84" s="43"/>
      <c r="FD84" s="43"/>
      <c r="FE84" s="42" t="str">
        <f>IF(FC84=0," ",(VLOOKUP(FC84,PROTOKOL!$A$1:$E$29,2,FALSE))*FD84)</f>
        <v xml:space="preserve"> </v>
      </c>
      <c r="FF84" s="175" t="str">
        <f t="shared" si="223"/>
        <v xml:space="preserve"> </v>
      </c>
      <c r="FG84" s="212" t="str">
        <f>IF(FC84=0," ",VLOOKUP(FC84,PROTOKOL!$A:$E,5,FALSE))</f>
        <v xml:space="preserve"> </v>
      </c>
      <c r="FH84" s="176"/>
      <c r="FI84" s="177" t="str">
        <f t="shared" si="291"/>
        <v xml:space="preserve"> </v>
      </c>
      <c r="FJ84" s="217" t="str">
        <f>IF(FL84=0," ",VLOOKUP(FL84,PROTOKOL!$A:$F,6,FALSE))</f>
        <v xml:space="preserve"> </v>
      </c>
      <c r="FK84" s="43"/>
      <c r="FL84" s="43"/>
      <c r="FM84" s="43"/>
      <c r="FN84" s="91" t="str">
        <f>IF(FL84=0," ",(VLOOKUP(FL84,PROTOKOL!$A$1:$E$29,2,FALSE))*FM84)</f>
        <v xml:space="preserve"> </v>
      </c>
      <c r="FO84" s="175" t="str">
        <f t="shared" si="224"/>
        <v xml:space="preserve"> </v>
      </c>
      <c r="FP84" s="176" t="str">
        <f>IF(FL84=0," ",VLOOKUP(FL84,PROTOKOL!$A:$E,5,FALSE))</f>
        <v xml:space="preserve"> </v>
      </c>
      <c r="FQ84" s="212" t="str">
        <f t="shared" si="366"/>
        <v xml:space="preserve"> </v>
      </c>
      <c r="FR84" s="176">
        <f t="shared" si="292"/>
        <v>0</v>
      </c>
      <c r="FS84" s="177" t="str">
        <f t="shared" si="293"/>
        <v xml:space="preserve"> </v>
      </c>
      <c r="FU84" s="173">
        <v>21</v>
      </c>
      <c r="FV84" s="229"/>
      <c r="FW84" s="174" t="str">
        <f>IF(FY84=0," ",VLOOKUP(FY84,PROTOKOL!$A:$F,6,FALSE))</f>
        <v xml:space="preserve"> </v>
      </c>
      <c r="FX84" s="43"/>
      <c r="FY84" s="43"/>
      <c r="FZ84" s="43"/>
      <c r="GA84" s="42" t="str">
        <f>IF(FY84=0," ",(VLOOKUP(FY84,PROTOKOL!$A$1:$E$29,2,FALSE))*FZ84)</f>
        <v xml:space="preserve"> </v>
      </c>
      <c r="GB84" s="175" t="str">
        <f t="shared" si="225"/>
        <v xml:space="preserve"> </v>
      </c>
      <c r="GC84" s="212" t="str">
        <f>IF(FY84=0," ",VLOOKUP(FY84,PROTOKOL!$A:$E,5,FALSE))</f>
        <v xml:space="preserve"> </v>
      </c>
      <c r="GD84" s="176"/>
      <c r="GE84" s="177" t="str">
        <f t="shared" si="294"/>
        <v xml:space="preserve"> </v>
      </c>
      <c r="GF84" s="217" t="str">
        <f>IF(GH84=0," ",VLOOKUP(GH84,PROTOKOL!$A:$F,6,FALSE))</f>
        <v xml:space="preserve"> </v>
      </c>
      <c r="GG84" s="43"/>
      <c r="GH84" s="43"/>
      <c r="GI84" s="43"/>
      <c r="GJ84" s="91" t="str">
        <f>IF(GH84=0," ",(VLOOKUP(GH84,PROTOKOL!$A$1:$E$29,2,FALSE))*GI84)</f>
        <v xml:space="preserve"> </v>
      </c>
      <c r="GK84" s="175" t="str">
        <f t="shared" si="226"/>
        <v xml:space="preserve"> </v>
      </c>
      <c r="GL84" s="176" t="str">
        <f>IF(GH84=0," ",VLOOKUP(GH84,PROTOKOL!$A:$E,5,FALSE))</f>
        <v xml:space="preserve"> </v>
      </c>
      <c r="GM84" s="212" t="str">
        <f t="shared" si="367"/>
        <v xml:space="preserve"> </v>
      </c>
      <c r="GN84" s="176">
        <f t="shared" si="295"/>
        <v>0</v>
      </c>
      <c r="GO84" s="177" t="str">
        <f t="shared" si="296"/>
        <v xml:space="preserve"> </v>
      </c>
      <c r="GQ84" s="173">
        <v>21</v>
      </c>
      <c r="GR84" s="229"/>
      <c r="GS84" s="174" t="str">
        <f>IF(GU84=0," ",VLOOKUP(GU84,PROTOKOL!$A:$F,6,FALSE))</f>
        <v xml:space="preserve"> </v>
      </c>
      <c r="GT84" s="43"/>
      <c r="GU84" s="43"/>
      <c r="GV84" s="43"/>
      <c r="GW84" s="42" t="str">
        <f>IF(GU84=0," ",(VLOOKUP(GU84,PROTOKOL!$A$1:$E$29,2,FALSE))*GV84)</f>
        <v xml:space="preserve"> </v>
      </c>
      <c r="GX84" s="175" t="str">
        <f t="shared" si="227"/>
        <v xml:space="preserve"> </v>
      </c>
      <c r="GY84" s="212" t="str">
        <f>IF(GU84=0," ",VLOOKUP(GU84,PROTOKOL!$A:$E,5,FALSE))</f>
        <v xml:space="preserve"> </v>
      </c>
      <c r="GZ84" s="176"/>
      <c r="HA84" s="177" t="str">
        <f t="shared" si="297"/>
        <v xml:space="preserve"> </v>
      </c>
      <c r="HB84" s="217" t="str">
        <f>IF(HD84=0," ",VLOOKUP(HD84,PROTOKOL!$A:$F,6,FALSE))</f>
        <v xml:space="preserve"> </v>
      </c>
      <c r="HC84" s="43"/>
      <c r="HD84" s="43"/>
      <c r="HE84" s="43"/>
      <c r="HF84" s="91" t="str">
        <f>IF(HD84=0," ",(VLOOKUP(HD84,PROTOKOL!$A$1:$E$29,2,FALSE))*HE84)</f>
        <v xml:space="preserve"> </v>
      </c>
      <c r="HG84" s="175" t="str">
        <f t="shared" si="228"/>
        <v xml:space="preserve"> </v>
      </c>
      <c r="HH84" s="176" t="str">
        <f>IF(HD84=0," ",VLOOKUP(HD84,PROTOKOL!$A:$E,5,FALSE))</f>
        <v xml:space="preserve"> </v>
      </c>
      <c r="HI84" s="212" t="str">
        <f t="shared" si="368"/>
        <v xml:space="preserve"> </v>
      </c>
      <c r="HJ84" s="176">
        <f t="shared" si="298"/>
        <v>0</v>
      </c>
      <c r="HK84" s="177" t="str">
        <f t="shared" si="299"/>
        <v xml:space="preserve"> </v>
      </c>
      <c r="HM84" s="173">
        <v>21</v>
      </c>
      <c r="HN84" s="229"/>
      <c r="HO84" s="174" t="str">
        <f>IF(HQ84=0," ",VLOOKUP(HQ84,PROTOKOL!$A:$F,6,FALSE))</f>
        <v xml:space="preserve"> </v>
      </c>
      <c r="HP84" s="43"/>
      <c r="HQ84" s="43"/>
      <c r="HR84" s="43"/>
      <c r="HS84" s="42" t="str">
        <f>IF(HQ84=0," ",(VLOOKUP(HQ84,PROTOKOL!$A$1:$E$29,2,FALSE))*HR84)</f>
        <v xml:space="preserve"> </v>
      </c>
      <c r="HT84" s="175" t="str">
        <f t="shared" si="229"/>
        <v xml:space="preserve"> </v>
      </c>
      <c r="HU84" s="212" t="str">
        <f>IF(HQ84=0," ",VLOOKUP(HQ84,PROTOKOL!$A:$E,5,FALSE))</f>
        <v xml:space="preserve"> </v>
      </c>
      <c r="HV84" s="176"/>
      <c r="HW84" s="177" t="str">
        <f t="shared" si="300"/>
        <v xml:space="preserve"> </v>
      </c>
      <c r="HX84" s="217" t="str">
        <f>IF(HZ84=0," ",VLOOKUP(HZ84,PROTOKOL!$A:$F,6,FALSE))</f>
        <v xml:space="preserve"> </v>
      </c>
      <c r="HY84" s="43"/>
      <c r="HZ84" s="43"/>
      <c r="IA84" s="43"/>
      <c r="IB84" s="91" t="str">
        <f>IF(HZ84=0," ",(VLOOKUP(HZ84,PROTOKOL!$A$1:$E$29,2,FALSE))*IA84)</f>
        <v xml:space="preserve"> </v>
      </c>
      <c r="IC84" s="175" t="str">
        <f t="shared" si="230"/>
        <v xml:space="preserve"> </v>
      </c>
      <c r="ID84" s="176" t="str">
        <f>IF(HZ84=0," ",VLOOKUP(HZ84,PROTOKOL!$A:$E,5,FALSE))</f>
        <v xml:space="preserve"> </v>
      </c>
      <c r="IE84" s="212" t="str">
        <f t="shared" si="369"/>
        <v xml:space="preserve"> </v>
      </c>
      <c r="IF84" s="176">
        <f t="shared" si="301"/>
        <v>0</v>
      </c>
      <c r="IG84" s="177" t="str">
        <f t="shared" si="302"/>
        <v xml:space="preserve"> </v>
      </c>
      <c r="II84" s="173">
        <v>21</v>
      </c>
      <c r="IJ84" s="229"/>
      <c r="IK84" s="174" t="str">
        <f>IF(IM84=0," ",VLOOKUP(IM84,PROTOKOL!$A:$F,6,FALSE))</f>
        <v xml:space="preserve"> </v>
      </c>
      <c r="IL84" s="43"/>
      <c r="IM84" s="43"/>
      <c r="IN84" s="43"/>
      <c r="IO84" s="42" t="str">
        <f>IF(IM84=0," ",(VLOOKUP(IM84,PROTOKOL!$A$1:$E$29,2,FALSE))*IN84)</f>
        <v xml:space="preserve"> </v>
      </c>
      <c r="IP84" s="175" t="str">
        <f t="shared" si="231"/>
        <v xml:space="preserve"> </v>
      </c>
      <c r="IQ84" s="212" t="str">
        <f>IF(IM84=0," ",VLOOKUP(IM84,PROTOKOL!$A:$E,5,FALSE))</f>
        <v xml:space="preserve"> </v>
      </c>
      <c r="IR84" s="176"/>
      <c r="IS84" s="177" t="str">
        <f t="shared" si="303"/>
        <v xml:space="preserve"> </v>
      </c>
      <c r="IT84" s="217" t="str">
        <f>IF(IV84=0," ",VLOOKUP(IV84,PROTOKOL!$A:$F,6,FALSE))</f>
        <v xml:space="preserve"> </v>
      </c>
      <c r="IU84" s="43"/>
      <c r="IV84" s="43"/>
      <c r="IW84" s="43"/>
      <c r="IX84" s="91" t="str">
        <f>IF(IV84=0," ",(VLOOKUP(IV84,PROTOKOL!$A$1:$E$29,2,FALSE))*IW84)</f>
        <v xml:space="preserve"> </v>
      </c>
      <c r="IY84" s="175" t="str">
        <f t="shared" si="232"/>
        <v xml:space="preserve"> </v>
      </c>
      <c r="IZ84" s="176" t="str">
        <f>IF(IV84=0," ",VLOOKUP(IV84,PROTOKOL!$A:$E,5,FALSE))</f>
        <v xml:space="preserve"> </v>
      </c>
      <c r="JA84" s="212" t="str">
        <f t="shared" si="370"/>
        <v xml:space="preserve"> </v>
      </c>
      <c r="JB84" s="176">
        <f t="shared" si="304"/>
        <v>0</v>
      </c>
      <c r="JC84" s="177" t="str">
        <f t="shared" si="305"/>
        <v xml:space="preserve"> </v>
      </c>
      <c r="JE84" s="173">
        <v>21</v>
      </c>
      <c r="JF84" s="229"/>
      <c r="JG84" s="174" t="str">
        <f>IF(JI84=0," ",VLOOKUP(JI84,PROTOKOL!$A:$F,6,FALSE))</f>
        <v xml:space="preserve"> </v>
      </c>
      <c r="JH84" s="43"/>
      <c r="JI84" s="43"/>
      <c r="JJ84" s="43"/>
      <c r="JK84" s="42" t="str">
        <f>IF(JI84=0," ",(VLOOKUP(JI84,PROTOKOL!$A$1:$E$29,2,FALSE))*JJ84)</f>
        <v xml:space="preserve"> </v>
      </c>
      <c r="JL84" s="175" t="str">
        <f t="shared" si="233"/>
        <v xml:space="preserve"> </v>
      </c>
      <c r="JM84" s="212" t="str">
        <f>IF(JI84=0," ",VLOOKUP(JI84,PROTOKOL!$A:$E,5,FALSE))</f>
        <v xml:space="preserve"> </v>
      </c>
      <c r="JN84" s="176"/>
      <c r="JO84" s="177" t="str">
        <f t="shared" si="306"/>
        <v xml:space="preserve"> </v>
      </c>
      <c r="JP84" s="217" t="str">
        <f>IF(JR84=0," ",VLOOKUP(JR84,PROTOKOL!$A:$F,6,FALSE))</f>
        <v xml:space="preserve"> </v>
      </c>
      <c r="JQ84" s="43"/>
      <c r="JR84" s="43"/>
      <c r="JS84" s="43"/>
      <c r="JT84" s="91" t="str">
        <f>IF(JR84=0," ",(VLOOKUP(JR84,PROTOKOL!$A$1:$E$29,2,FALSE))*JS84)</f>
        <v xml:space="preserve"> </v>
      </c>
      <c r="JU84" s="175" t="str">
        <f t="shared" si="234"/>
        <v xml:space="preserve"> </v>
      </c>
      <c r="JV84" s="176" t="str">
        <f>IF(JR84=0," ",VLOOKUP(JR84,PROTOKOL!$A:$E,5,FALSE))</f>
        <v xml:space="preserve"> </v>
      </c>
      <c r="JW84" s="212" t="str">
        <f t="shared" si="371"/>
        <v xml:space="preserve"> </v>
      </c>
      <c r="JX84" s="176">
        <f t="shared" si="307"/>
        <v>0</v>
      </c>
      <c r="JY84" s="177" t="str">
        <f t="shared" si="308"/>
        <v xml:space="preserve"> </v>
      </c>
      <c r="KA84" s="173">
        <v>21</v>
      </c>
      <c r="KB84" s="229"/>
      <c r="KC84" s="174" t="str">
        <f>IF(KE84=0," ",VLOOKUP(KE84,PROTOKOL!$A:$F,6,FALSE))</f>
        <v xml:space="preserve"> </v>
      </c>
      <c r="KD84" s="43"/>
      <c r="KE84" s="43"/>
      <c r="KF84" s="43"/>
      <c r="KG84" s="42" t="str">
        <f>IF(KE84=0," ",(VLOOKUP(KE84,PROTOKOL!$A$1:$E$29,2,FALSE))*KF84)</f>
        <v xml:space="preserve"> </v>
      </c>
      <c r="KH84" s="175" t="str">
        <f t="shared" si="235"/>
        <v xml:space="preserve"> </v>
      </c>
      <c r="KI84" s="212" t="str">
        <f>IF(KE84=0," ",VLOOKUP(KE84,PROTOKOL!$A:$E,5,FALSE))</f>
        <v xml:space="preserve"> </v>
      </c>
      <c r="KJ84" s="176"/>
      <c r="KK84" s="177" t="str">
        <f t="shared" si="309"/>
        <v xml:space="preserve"> </v>
      </c>
      <c r="KL84" s="217" t="str">
        <f>IF(KN84=0," ",VLOOKUP(KN84,PROTOKOL!$A:$F,6,FALSE))</f>
        <v xml:space="preserve"> </v>
      </c>
      <c r="KM84" s="43"/>
      <c r="KN84" s="43"/>
      <c r="KO84" s="43"/>
      <c r="KP84" s="91" t="str">
        <f>IF(KN84=0," ",(VLOOKUP(KN84,PROTOKOL!$A$1:$E$29,2,FALSE))*KO84)</f>
        <v xml:space="preserve"> </v>
      </c>
      <c r="KQ84" s="175" t="str">
        <f t="shared" si="236"/>
        <v xml:space="preserve"> </v>
      </c>
      <c r="KR84" s="176" t="str">
        <f>IF(KN84=0," ",VLOOKUP(KN84,PROTOKOL!$A:$E,5,FALSE))</f>
        <v xml:space="preserve"> </v>
      </c>
      <c r="KS84" s="212" t="str">
        <f t="shared" si="372"/>
        <v xml:space="preserve"> </v>
      </c>
      <c r="KT84" s="176">
        <f t="shared" si="310"/>
        <v>0</v>
      </c>
      <c r="KU84" s="177" t="str">
        <f t="shared" si="311"/>
        <v xml:space="preserve"> </v>
      </c>
      <c r="KW84" s="173">
        <v>21</v>
      </c>
      <c r="KX84" s="229"/>
      <c r="KY84" s="174" t="str">
        <f>IF(LA84=0," ",VLOOKUP(LA84,PROTOKOL!$A:$F,6,FALSE))</f>
        <v xml:space="preserve"> </v>
      </c>
      <c r="KZ84" s="43"/>
      <c r="LA84" s="43"/>
      <c r="LB84" s="43"/>
      <c r="LC84" s="42" t="str">
        <f>IF(LA84=0," ",(VLOOKUP(LA84,PROTOKOL!$A$1:$E$29,2,FALSE))*LB84)</f>
        <v xml:space="preserve"> </v>
      </c>
      <c r="LD84" s="175" t="str">
        <f t="shared" si="237"/>
        <v xml:space="preserve"> </v>
      </c>
      <c r="LE84" s="212" t="str">
        <f>IF(LA84=0," ",VLOOKUP(LA84,PROTOKOL!$A:$E,5,FALSE))</f>
        <v xml:space="preserve"> </v>
      </c>
      <c r="LF84" s="176"/>
      <c r="LG84" s="177" t="str">
        <f t="shared" si="312"/>
        <v xml:space="preserve"> </v>
      </c>
      <c r="LH84" s="217" t="str">
        <f>IF(LJ84=0," ",VLOOKUP(LJ84,PROTOKOL!$A:$F,6,FALSE))</f>
        <v xml:space="preserve"> </v>
      </c>
      <c r="LI84" s="43"/>
      <c r="LJ84" s="43"/>
      <c r="LK84" s="43"/>
      <c r="LL84" s="91" t="str">
        <f>IF(LJ84=0," ",(VLOOKUP(LJ84,PROTOKOL!$A$1:$E$29,2,FALSE))*LK84)</f>
        <v xml:space="preserve"> </v>
      </c>
      <c r="LM84" s="175" t="str">
        <f t="shared" si="238"/>
        <v xml:space="preserve"> </v>
      </c>
      <c r="LN84" s="176" t="str">
        <f>IF(LJ84=0," ",VLOOKUP(LJ84,PROTOKOL!$A:$E,5,FALSE))</f>
        <v xml:space="preserve"> </v>
      </c>
      <c r="LO84" s="212" t="str">
        <f t="shared" si="373"/>
        <v xml:space="preserve"> </v>
      </c>
      <c r="LP84" s="176">
        <f t="shared" si="313"/>
        <v>0</v>
      </c>
      <c r="LQ84" s="177" t="str">
        <f t="shared" si="314"/>
        <v xml:space="preserve"> </v>
      </c>
      <c r="LS84" s="173">
        <v>21</v>
      </c>
      <c r="LT84" s="229"/>
      <c r="LU84" s="174" t="str">
        <f>IF(LW84=0," ",VLOOKUP(LW84,PROTOKOL!$A:$F,6,FALSE))</f>
        <v xml:space="preserve"> </v>
      </c>
      <c r="LV84" s="43"/>
      <c r="LW84" s="43"/>
      <c r="LX84" s="43"/>
      <c r="LY84" s="42" t="str">
        <f>IF(LW84=0," ",(VLOOKUP(LW84,PROTOKOL!$A$1:$E$29,2,FALSE))*LX84)</f>
        <v xml:space="preserve"> </v>
      </c>
      <c r="LZ84" s="175" t="str">
        <f t="shared" si="239"/>
        <v xml:space="preserve"> </v>
      </c>
      <c r="MA84" s="212" t="str">
        <f>IF(LW84=0," ",VLOOKUP(LW84,PROTOKOL!$A:$E,5,FALSE))</f>
        <v xml:space="preserve"> </v>
      </c>
      <c r="MB84" s="176"/>
      <c r="MC84" s="177" t="str">
        <f t="shared" si="315"/>
        <v xml:space="preserve"> </v>
      </c>
      <c r="MD84" s="217" t="str">
        <f>IF(MF84=0," ",VLOOKUP(MF84,PROTOKOL!$A:$F,6,FALSE))</f>
        <v xml:space="preserve"> </v>
      </c>
      <c r="ME84" s="43"/>
      <c r="MF84" s="43"/>
      <c r="MG84" s="43"/>
      <c r="MH84" s="91" t="str">
        <f>IF(MF84=0," ",(VLOOKUP(MF84,PROTOKOL!$A$1:$E$29,2,FALSE))*MG84)</f>
        <v xml:space="preserve"> </v>
      </c>
      <c r="MI84" s="175" t="str">
        <f t="shared" si="240"/>
        <v xml:space="preserve"> </v>
      </c>
      <c r="MJ84" s="176" t="str">
        <f>IF(MF84=0," ",VLOOKUP(MF84,PROTOKOL!$A:$E,5,FALSE))</f>
        <v xml:space="preserve"> </v>
      </c>
      <c r="MK84" s="212" t="str">
        <f t="shared" si="374"/>
        <v xml:space="preserve"> </v>
      </c>
      <c r="ML84" s="176">
        <f t="shared" si="316"/>
        <v>0</v>
      </c>
      <c r="MM84" s="177" t="str">
        <f t="shared" si="317"/>
        <v xml:space="preserve"> </v>
      </c>
      <c r="MO84" s="173">
        <v>21</v>
      </c>
      <c r="MP84" s="229"/>
      <c r="MQ84" s="174" t="str">
        <f>IF(MS84=0," ",VLOOKUP(MS84,PROTOKOL!$A:$F,6,FALSE))</f>
        <v xml:space="preserve"> </v>
      </c>
      <c r="MR84" s="43"/>
      <c r="MS84" s="43"/>
      <c r="MT84" s="43"/>
      <c r="MU84" s="42" t="str">
        <f>IF(MS84=0," ",(VLOOKUP(MS84,PROTOKOL!$A$1:$E$29,2,FALSE))*MT84)</f>
        <v xml:space="preserve"> </v>
      </c>
      <c r="MV84" s="175" t="str">
        <f t="shared" si="241"/>
        <v xml:space="preserve"> </v>
      </c>
      <c r="MW84" s="212" t="str">
        <f>IF(MS84=0," ",VLOOKUP(MS84,PROTOKOL!$A:$E,5,FALSE))</f>
        <v xml:space="preserve"> </v>
      </c>
      <c r="MX84" s="176"/>
      <c r="MY84" s="177" t="str">
        <f t="shared" si="318"/>
        <v xml:space="preserve"> </v>
      </c>
      <c r="MZ84" s="217" t="str">
        <f>IF(NB84=0," ",VLOOKUP(NB84,PROTOKOL!$A:$F,6,FALSE))</f>
        <v xml:space="preserve"> </v>
      </c>
      <c r="NA84" s="43"/>
      <c r="NB84" s="43"/>
      <c r="NC84" s="43"/>
      <c r="ND84" s="91" t="str">
        <f>IF(NB84=0," ",(VLOOKUP(NB84,PROTOKOL!$A$1:$E$29,2,FALSE))*NC84)</f>
        <v xml:space="preserve"> </v>
      </c>
      <c r="NE84" s="175" t="str">
        <f t="shared" si="242"/>
        <v xml:space="preserve"> </v>
      </c>
      <c r="NF84" s="176" t="str">
        <f>IF(NB84=0," ",VLOOKUP(NB84,PROTOKOL!$A:$E,5,FALSE))</f>
        <v xml:space="preserve"> </v>
      </c>
      <c r="NG84" s="212" t="str">
        <f t="shared" si="375"/>
        <v xml:space="preserve"> </v>
      </c>
      <c r="NH84" s="176">
        <f t="shared" si="319"/>
        <v>0</v>
      </c>
      <c r="NI84" s="177" t="str">
        <f t="shared" si="320"/>
        <v xml:space="preserve"> </v>
      </c>
      <c r="NK84" s="173">
        <v>21</v>
      </c>
      <c r="NL84" s="229"/>
      <c r="NM84" s="174" t="str">
        <f>IF(NO84=0," ",VLOOKUP(NO84,PROTOKOL!$A:$F,6,FALSE))</f>
        <v xml:space="preserve"> </v>
      </c>
      <c r="NN84" s="43"/>
      <c r="NO84" s="43"/>
      <c r="NP84" s="43"/>
      <c r="NQ84" s="42" t="str">
        <f>IF(NO84=0," ",(VLOOKUP(NO84,PROTOKOL!$A$1:$E$29,2,FALSE))*NP84)</f>
        <v xml:space="preserve"> </v>
      </c>
      <c r="NR84" s="175" t="str">
        <f t="shared" si="243"/>
        <v xml:space="preserve"> </v>
      </c>
      <c r="NS84" s="212" t="str">
        <f>IF(NO84=0," ",VLOOKUP(NO84,PROTOKOL!$A:$E,5,FALSE))</f>
        <v xml:space="preserve"> </v>
      </c>
      <c r="NT84" s="176"/>
      <c r="NU84" s="177" t="str">
        <f t="shared" si="321"/>
        <v xml:space="preserve"> </v>
      </c>
      <c r="NV84" s="217" t="str">
        <f>IF(NX84=0," ",VLOOKUP(NX84,PROTOKOL!$A:$F,6,FALSE))</f>
        <v xml:space="preserve"> </v>
      </c>
      <c r="NW84" s="43"/>
      <c r="NX84" s="43"/>
      <c r="NY84" s="43"/>
      <c r="NZ84" s="91" t="str">
        <f>IF(NX84=0," ",(VLOOKUP(NX84,PROTOKOL!$A$1:$E$29,2,FALSE))*NY84)</f>
        <v xml:space="preserve"> </v>
      </c>
      <c r="OA84" s="175" t="str">
        <f t="shared" si="244"/>
        <v xml:space="preserve"> </v>
      </c>
      <c r="OB84" s="176" t="str">
        <f>IF(NX84=0," ",VLOOKUP(NX84,PROTOKOL!$A:$E,5,FALSE))</f>
        <v xml:space="preserve"> </v>
      </c>
      <c r="OC84" s="212" t="str">
        <f t="shared" si="376"/>
        <v xml:space="preserve"> </v>
      </c>
      <c r="OD84" s="176">
        <f t="shared" si="322"/>
        <v>0</v>
      </c>
      <c r="OE84" s="177" t="str">
        <f t="shared" si="323"/>
        <v xml:space="preserve"> </v>
      </c>
      <c r="OG84" s="173">
        <v>21</v>
      </c>
      <c r="OH84" s="229"/>
      <c r="OI84" s="174" t="str">
        <f>IF(OK84=0," ",VLOOKUP(OK84,PROTOKOL!$A:$F,6,FALSE))</f>
        <v xml:space="preserve"> </v>
      </c>
      <c r="OJ84" s="43"/>
      <c r="OK84" s="43"/>
      <c r="OL84" s="43"/>
      <c r="OM84" s="42" t="str">
        <f>IF(OK84=0," ",(VLOOKUP(OK84,PROTOKOL!$A$1:$E$29,2,FALSE))*OL84)</f>
        <v xml:space="preserve"> </v>
      </c>
      <c r="ON84" s="175" t="str">
        <f t="shared" si="245"/>
        <v xml:space="preserve"> </v>
      </c>
      <c r="OO84" s="212" t="str">
        <f>IF(OK84=0," ",VLOOKUP(OK84,PROTOKOL!$A:$E,5,FALSE))</f>
        <v xml:space="preserve"> </v>
      </c>
      <c r="OP84" s="176"/>
      <c r="OQ84" s="177" t="str">
        <f t="shared" si="324"/>
        <v xml:space="preserve"> </v>
      </c>
      <c r="OR84" s="217" t="str">
        <f>IF(OT84=0," ",VLOOKUP(OT84,PROTOKOL!$A:$F,6,FALSE))</f>
        <v xml:space="preserve"> </v>
      </c>
      <c r="OS84" s="43"/>
      <c r="OT84" s="43"/>
      <c r="OU84" s="43"/>
      <c r="OV84" s="91" t="str">
        <f>IF(OT84=0," ",(VLOOKUP(OT84,PROTOKOL!$A$1:$E$29,2,FALSE))*OU84)</f>
        <v xml:space="preserve"> </v>
      </c>
      <c r="OW84" s="175" t="str">
        <f t="shared" si="246"/>
        <v xml:space="preserve"> </v>
      </c>
      <c r="OX84" s="176" t="str">
        <f>IF(OT84=0," ",VLOOKUP(OT84,PROTOKOL!$A:$E,5,FALSE))</f>
        <v xml:space="preserve"> </v>
      </c>
      <c r="OY84" s="212" t="str">
        <f t="shared" si="377"/>
        <v xml:space="preserve"> </v>
      </c>
      <c r="OZ84" s="176">
        <f t="shared" si="325"/>
        <v>0</v>
      </c>
      <c r="PA84" s="177" t="str">
        <f t="shared" si="326"/>
        <v xml:space="preserve"> </v>
      </c>
      <c r="PC84" s="173">
        <v>21</v>
      </c>
      <c r="PD84" s="229"/>
      <c r="PE84" s="174" t="str">
        <f>IF(PG84=0," ",VLOOKUP(PG84,PROTOKOL!$A:$F,6,FALSE))</f>
        <v xml:space="preserve"> </v>
      </c>
      <c r="PF84" s="43"/>
      <c r="PG84" s="43"/>
      <c r="PH84" s="43"/>
      <c r="PI84" s="42" t="str">
        <f>IF(PG84=0," ",(VLOOKUP(PG84,PROTOKOL!$A$1:$E$29,2,FALSE))*PH84)</f>
        <v xml:space="preserve"> </v>
      </c>
      <c r="PJ84" s="175" t="str">
        <f t="shared" si="247"/>
        <v xml:space="preserve"> </v>
      </c>
      <c r="PK84" s="212" t="str">
        <f>IF(PG84=0," ",VLOOKUP(PG84,PROTOKOL!$A:$E,5,FALSE))</f>
        <v xml:space="preserve"> </v>
      </c>
      <c r="PL84" s="176"/>
      <c r="PM84" s="177" t="str">
        <f t="shared" si="327"/>
        <v xml:space="preserve"> </v>
      </c>
      <c r="PN84" s="217" t="str">
        <f>IF(PP84=0," ",VLOOKUP(PP84,PROTOKOL!$A:$F,6,FALSE))</f>
        <v xml:space="preserve"> </v>
      </c>
      <c r="PO84" s="43"/>
      <c r="PP84" s="43"/>
      <c r="PQ84" s="43"/>
      <c r="PR84" s="91" t="str">
        <f>IF(PP84=0," ",(VLOOKUP(PP84,PROTOKOL!$A$1:$E$29,2,FALSE))*PQ84)</f>
        <v xml:space="preserve"> </v>
      </c>
      <c r="PS84" s="175" t="str">
        <f t="shared" si="248"/>
        <v xml:space="preserve"> </v>
      </c>
      <c r="PT84" s="176" t="str">
        <f>IF(PP84=0," ",VLOOKUP(PP84,PROTOKOL!$A:$E,5,FALSE))</f>
        <v xml:space="preserve"> </v>
      </c>
      <c r="PU84" s="212" t="str">
        <f t="shared" si="378"/>
        <v xml:space="preserve"> </v>
      </c>
      <c r="PV84" s="176">
        <f t="shared" si="328"/>
        <v>0</v>
      </c>
      <c r="PW84" s="177" t="str">
        <f t="shared" si="329"/>
        <v xml:space="preserve"> </v>
      </c>
      <c r="PY84" s="173">
        <v>21</v>
      </c>
      <c r="PZ84" s="229"/>
      <c r="QA84" s="174" t="str">
        <f>IF(QC84=0," ",VLOOKUP(QC84,PROTOKOL!$A:$F,6,FALSE))</f>
        <v xml:space="preserve"> </v>
      </c>
      <c r="QB84" s="43"/>
      <c r="QC84" s="43"/>
      <c r="QD84" s="43"/>
      <c r="QE84" s="42" t="str">
        <f>IF(QC84=0," ",(VLOOKUP(QC84,PROTOKOL!$A$1:$E$29,2,FALSE))*QD84)</f>
        <v xml:space="preserve"> </v>
      </c>
      <c r="QF84" s="175" t="str">
        <f t="shared" si="249"/>
        <v xml:space="preserve"> </v>
      </c>
      <c r="QG84" s="212" t="str">
        <f>IF(QC84=0," ",VLOOKUP(QC84,PROTOKOL!$A:$E,5,FALSE))</f>
        <v xml:space="preserve"> </v>
      </c>
      <c r="QH84" s="176"/>
      <c r="QI84" s="177" t="str">
        <f t="shared" si="330"/>
        <v xml:space="preserve"> </v>
      </c>
      <c r="QJ84" s="217" t="str">
        <f>IF(QL84=0," ",VLOOKUP(QL84,PROTOKOL!$A:$F,6,FALSE))</f>
        <v xml:space="preserve"> </v>
      </c>
      <c r="QK84" s="43"/>
      <c r="QL84" s="43"/>
      <c r="QM84" s="43"/>
      <c r="QN84" s="91" t="str">
        <f>IF(QL84=0," ",(VLOOKUP(QL84,PROTOKOL!$A$1:$E$29,2,FALSE))*QM84)</f>
        <v xml:space="preserve"> </v>
      </c>
      <c r="QO84" s="175" t="str">
        <f t="shared" si="250"/>
        <v xml:space="preserve"> </v>
      </c>
      <c r="QP84" s="176" t="str">
        <f>IF(QL84=0," ",VLOOKUP(QL84,PROTOKOL!$A:$E,5,FALSE))</f>
        <v xml:space="preserve"> </v>
      </c>
      <c r="QQ84" s="212" t="str">
        <f t="shared" si="379"/>
        <v xml:space="preserve"> </v>
      </c>
      <c r="QR84" s="176">
        <f t="shared" si="331"/>
        <v>0</v>
      </c>
      <c r="QS84" s="177" t="str">
        <f t="shared" si="332"/>
        <v xml:space="preserve"> </v>
      </c>
      <c r="QU84" s="173">
        <v>21</v>
      </c>
      <c r="QV84" s="229"/>
      <c r="QW84" s="174" t="str">
        <f>IF(QY84=0," ",VLOOKUP(QY84,PROTOKOL!$A:$F,6,FALSE))</f>
        <v xml:space="preserve"> </v>
      </c>
      <c r="QX84" s="43"/>
      <c r="QY84" s="43"/>
      <c r="QZ84" s="43"/>
      <c r="RA84" s="42" t="str">
        <f>IF(QY84=0," ",(VLOOKUP(QY84,PROTOKOL!$A$1:$E$29,2,FALSE))*QZ84)</f>
        <v xml:space="preserve"> </v>
      </c>
      <c r="RB84" s="175" t="str">
        <f t="shared" si="251"/>
        <v xml:space="preserve"> </v>
      </c>
      <c r="RC84" s="212" t="str">
        <f>IF(QY84=0," ",VLOOKUP(QY84,PROTOKOL!$A:$E,5,FALSE))</f>
        <v xml:space="preserve"> </v>
      </c>
      <c r="RD84" s="176"/>
      <c r="RE84" s="177" t="str">
        <f t="shared" si="333"/>
        <v xml:space="preserve"> </v>
      </c>
      <c r="RF84" s="217" t="str">
        <f>IF(RH84=0," ",VLOOKUP(RH84,PROTOKOL!$A:$F,6,FALSE))</f>
        <v xml:space="preserve"> </v>
      </c>
      <c r="RG84" s="43"/>
      <c r="RH84" s="43"/>
      <c r="RI84" s="43"/>
      <c r="RJ84" s="91" t="str">
        <f>IF(RH84=0," ",(VLOOKUP(RH84,PROTOKOL!$A$1:$E$29,2,FALSE))*RI84)</f>
        <v xml:space="preserve"> </v>
      </c>
      <c r="RK84" s="175" t="str">
        <f t="shared" si="252"/>
        <v xml:space="preserve"> </v>
      </c>
      <c r="RL84" s="176" t="str">
        <f>IF(RH84=0," ",VLOOKUP(RH84,PROTOKOL!$A:$E,5,FALSE))</f>
        <v xml:space="preserve"> </v>
      </c>
      <c r="RM84" s="212" t="str">
        <f t="shared" si="380"/>
        <v xml:space="preserve"> </v>
      </c>
      <c r="RN84" s="176">
        <f t="shared" si="334"/>
        <v>0</v>
      </c>
      <c r="RO84" s="177" t="str">
        <f t="shared" si="335"/>
        <v xml:space="preserve"> </v>
      </c>
      <c r="RQ84" s="173">
        <v>21</v>
      </c>
      <c r="RR84" s="229"/>
      <c r="RS84" s="174" t="str">
        <f>IF(RU84=0," ",VLOOKUP(RU84,PROTOKOL!$A:$F,6,FALSE))</f>
        <v xml:space="preserve"> </v>
      </c>
      <c r="RT84" s="43"/>
      <c r="RU84" s="43"/>
      <c r="RV84" s="43"/>
      <c r="RW84" s="42" t="str">
        <f>IF(RU84=0," ",(VLOOKUP(RU84,PROTOKOL!$A$1:$E$29,2,FALSE))*RV84)</f>
        <v xml:space="preserve"> </v>
      </c>
      <c r="RX84" s="175" t="str">
        <f t="shared" si="253"/>
        <v xml:space="preserve"> </v>
      </c>
      <c r="RY84" s="212" t="str">
        <f>IF(RU84=0," ",VLOOKUP(RU84,PROTOKOL!$A:$E,5,FALSE))</f>
        <v xml:space="preserve"> </v>
      </c>
      <c r="RZ84" s="176"/>
      <c r="SA84" s="177" t="str">
        <f t="shared" si="336"/>
        <v xml:space="preserve"> </v>
      </c>
      <c r="SB84" s="217" t="str">
        <f>IF(SD84=0," ",VLOOKUP(SD84,PROTOKOL!$A:$F,6,FALSE))</f>
        <v xml:space="preserve"> </v>
      </c>
      <c r="SC84" s="43"/>
      <c r="SD84" s="43"/>
      <c r="SE84" s="43"/>
      <c r="SF84" s="91" t="str">
        <f>IF(SD84=0," ",(VLOOKUP(SD84,PROTOKOL!$A$1:$E$29,2,FALSE))*SE84)</f>
        <v xml:space="preserve"> </v>
      </c>
      <c r="SG84" s="175" t="str">
        <f t="shared" si="254"/>
        <v xml:space="preserve"> </v>
      </c>
      <c r="SH84" s="176" t="str">
        <f>IF(SD84=0," ",VLOOKUP(SD84,PROTOKOL!$A:$E,5,FALSE))</f>
        <v xml:space="preserve"> </v>
      </c>
      <c r="SI84" s="212" t="str">
        <f t="shared" si="381"/>
        <v xml:space="preserve"> </v>
      </c>
      <c r="SJ84" s="176">
        <f t="shared" si="337"/>
        <v>0</v>
      </c>
      <c r="SK84" s="177" t="str">
        <f t="shared" si="338"/>
        <v xml:space="preserve"> </v>
      </c>
      <c r="SM84" s="173">
        <v>21</v>
      </c>
      <c r="SN84" s="229"/>
      <c r="SO84" s="174" t="str">
        <f>IF(SQ84=0," ",VLOOKUP(SQ84,PROTOKOL!$A:$F,6,FALSE))</f>
        <v xml:space="preserve"> </v>
      </c>
      <c r="SP84" s="43"/>
      <c r="SQ84" s="43"/>
      <c r="SR84" s="43"/>
      <c r="SS84" s="42" t="str">
        <f>IF(SQ84=0," ",(VLOOKUP(SQ84,PROTOKOL!$A$1:$E$29,2,FALSE))*SR84)</f>
        <v xml:space="preserve"> </v>
      </c>
      <c r="ST84" s="175" t="str">
        <f t="shared" si="255"/>
        <v xml:space="preserve"> </v>
      </c>
      <c r="SU84" s="212" t="str">
        <f>IF(SQ84=0," ",VLOOKUP(SQ84,PROTOKOL!$A:$E,5,FALSE))</f>
        <v xml:space="preserve"> </v>
      </c>
      <c r="SV84" s="176"/>
      <c r="SW84" s="177" t="str">
        <f t="shared" si="339"/>
        <v xml:space="preserve"> </v>
      </c>
      <c r="SX84" s="217" t="str">
        <f>IF(SZ84=0," ",VLOOKUP(SZ84,PROTOKOL!$A:$F,6,FALSE))</f>
        <v xml:space="preserve"> </v>
      </c>
      <c r="SY84" s="43"/>
      <c r="SZ84" s="43"/>
      <c r="TA84" s="43"/>
      <c r="TB84" s="91" t="str">
        <f>IF(SZ84=0," ",(VLOOKUP(SZ84,PROTOKOL!$A$1:$E$29,2,FALSE))*TA84)</f>
        <v xml:space="preserve"> </v>
      </c>
      <c r="TC84" s="175" t="str">
        <f t="shared" si="256"/>
        <v xml:space="preserve"> </v>
      </c>
      <c r="TD84" s="176" t="str">
        <f>IF(SZ84=0," ",VLOOKUP(SZ84,PROTOKOL!$A:$E,5,FALSE))</f>
        <v xml:space="preserve"> </v>
      </c>
      <c r="TE84" s="212" t="str">
        <f t="shared" si="382"/>
        <v xml:space="preserve"> </v>
      </c>
      <c r="TF84" s="176">
        <f t="shared" si="340"/>
        <v>0</v>
      </c>
      <c r="TG84" s="177" t="str">
        <f t="shared" si="341"/>
        <v xml:space="preserve"> </v>
      </c>
      <c r="TI84" s="173">
        <v>21</v>
      </c>
      <c r="TJ84" s="229"/>
      <c r="TK84" s="174" t="str">
        <f>IF(TM84=0," ",VLOOKUP(TM84,PROTOKOL!$A:$F,6,FALSE))</f>
        <v xml:space="preserve"> </v>
      </c>
      <c r="TL84" s="43"/>
      <c r="TM84" s="43"/>
      <c r="TN84" s="43"/>
      <c r="TO84" s="42" t="str">
        <f>IF(TM84=0," ",(VLOOKUP(TM84,PROTOKOL!$A$1:$E$29,2,FALSE))*TN84)</f>
        <v xml:space="preserve"> </v>
      </c>
      <c r="TP84" s="175" t="str">
        <f t="shared" si="257"/>
        <v xml:space="preserve"> </v>
      </c>
      <c r="TQ84" s="212" t="str">
        <f>IF(TM84=0," ",VLOOKUP(TM84,PROTOKOL!$A:$E,5,FALSE))</f>
        <v xml:space="preserve"> </v>
      </c>
      <c r="TR84" s="176"/>
      <c r="TS84" s="177" t="str">
        <f t="shared" si="342"/>
        <v xml:space="preserve"> </v>
      </c>
      <c r="TT84" s="217" t="str">
        <f>IF(TV84=0," ",VLOOKUP(TV84,PROTOKOL!$A:$F,6,FALSE))</f>
        <v xml:space="preserve"> </v>
      </c>
      <c r="TU84" s="43"/>
      <c r="TV84" s="43"/>
      <c r="TW84" s="43"/>
      <c r="TX84" s="91" t="str">
        <f>IF(TV84=0," ",(VLOOKUP(TV84,PROTOKOL!$A$1:$E$29,2,FALSE))*TW84)</f>
        <v xml:space="preserve"> </v>
      </c>
      <c r="TY84" s="175" t="str">
        <f t="shared" si="258"/>
        <v xml:space="preserve"> </v>
      </c>
      <c r="TZ84" s="176" t="str">
        <f>IF(TV84=0," ",VLOOKUP(TV84,PROTOKOL!$A:$E,5,FALSE))</f>
        <v xml:space="preserve"> </v>
      </c>
      <c r="UA84" s="212" t="str">
        <f t="shared" si="383"/>
        <v xml:space="preserve"> </v>
      </c>
      <c r="UB84" s="176">
        <f t="shared" si="343"/>
        <v>0</v>
      </c>
      <c r="UC84" s="177" t="str">
        <f t="shared" si="344"/>
        <v xml:space="preserve"> </v>
      </c>
      <c r="UE84" s="173">
        <v>21</v>
      </c>
      <c r="UF84" s="229"/>
      <c r="UG84" s="174" t="str">
        <f>IF(UI84=0," ",VLOOKUP(UI84,PROTOKOL!$A:$F,6,FALSE))</f>
        <v xml:space="preserve"> </v>
      </c>
      <c r="UH84" s="43"/>
      <c r="UI84" s="43"/>
      <c r="UJ84" s="43"/>
      <c r="UK84" s="42" t="str">
        <f>IF(UI84=0," ",(VLOOKUP(UI84,PROTOKOL!$A$1:$E$29,2,FALSE))*UJ84)</f>
        <v xml:space="preserve"> </v>
      </c>
      <c r="UL84" s="175" t="str">
        <f t="shared" si="259"/>
        <v xml:space="preserve"> </v>
      </c>
      <c r="UM84" s="212" t="str">
        <f>IF(UI84=0," ",VLOOKUP(UI84,PROTOKOL!$A:$E,5,FALSE))</f>
        <v xml:space="preserve"> </v>
      </c>
      <c r="UN84" s="176"/>
      <c r="UO84" s="177" t="str">
        <f t="shared" si="345"/>
        <v xml:space="preserve"> </v>
      </c>
      <c r="UP84" s="217" t="str">
        <f>IF(UR84=0," ",VLOOKUP(UR84,PROTOKOL!$A:$F,6,FALSE))</f>
        <v xml:space="preserve"> </v>
      </c>
      <c r="UQ84" s="43"/>
      <c r="UR84" s="43"/>
      <c r="US84" s="43"/>
      <c r="UT84" s="91" t="str">
        <f>IF(UR84=0," ",(VLOOKUP(UR84,PROTOKOL!$A$1:$E$29,2,FALSE))*US84)</f>
        <v xml:space="preserve"> </v>
      </c>
      <c r="UU84" s="175" t="str">
        <f t="shared" si="260"/>
        <v xml:space="preserve"> </v>
      </c>
      <c r="UV84" s="176" t="str">
        <f>IF(UR84=0," ",VLOOKUP(UR84,PROTOKOL!$A:$E,5,FALSE))</f>
        <v xml:space="preserve"> </v>
      </c>
      <c r="UW84" s="212" t="str">
        <f t="shared" si="384"/>
        <v xml:space="preserve"> </v>
      </c>
      <c r="UX84" s="176">
        <f t="shared" si="346"/>
        <v>0</v>
      </c>
      <c r="UY84" s="177" t="str">
        <f t="shared" si="347"/>
        <v xml:space="preserve"> </v>
      </c>
      <c r="VA84" s="173">
        <v>21</v>
      </c>
      <c r="VB84" s="229"/>
      <c r="VC84" s="174" t="str">
        <f>IF(VE84=0," ",VLOOKUP(VE84,PROTOKOL!$A:$F,6,FALSE))</f>
        <v xml:space="preserve"> </v>
      </c>
      <c r="VD84" s="43"/>
      <c r="VE84" s="43"/>
      <c r="VF84" s="43"/>
      <c r="VG84" s="42" t="str">
        <f>IF(VE84=0," ",(VLOOKUP(VE84,PROTOKOL!$A$1:$E$29,2,FALSE))*VF84)</f>
        <v xml:space="preserve"> </v>
      </c>
      <c r="VH84" s="175" t="str">
        <f t="shared" si="261"/>
        <v xml:space="preserve"> </v>
      </c>
      <c r="VI84" s="212" t="str">
        <f>IF(VE84=0," ",VLOOKUP(VE84,PROTOKOL!$A:$E,5,FALSE))</f>
        <v xml:space="preserve"> </v>
      </c>
      <c r="VJ84" s="176"/>
      <c r="VK84" s="177" t="str">
        <f t="shared" si="348"/>
        <v xml:space="preserve"> </v>
      </c>
      <c r="VL84" s="217" t="str">
        <f>IF(VN84=0," ",VLOOKUP(VN84,PROTOKOL!$A:$F,6,FALSE))</f>
        <v xml:space="preserve"> </v>
      </c>
      <c r="VM84" s="43"/>
      <c r="VN84" s="43"/>
      <c r="VO84" s="43"/>
      <c r="VP84" s="91" t="str">
        <f>IF(VN84=0," ",(VLOOKUP(VN84,PROTOKOL!$A$1:$E$29,2,FALSE))*VO84)</f>
        <v xml:space="preserve"> </v>
      </c>
      <c r="VQ84" s="175" t="str">
        <f t="shared" si="262"/>
        <v xml:space="preserve"> </v>
      </c>
      <c r="VR84" s="176" t="str">
        <f>IF(VN84=0," ",VLOOKUP(VN84,PROTOKOL!$A:$E,5,FALSE))</f>
        <v xml:space="preserve"> </v>
      </c>
      <c r="VS84" s="212" t="str">
        <f t="shared" si="385"/>
        <v xml:space="preserve"> </v>
      </c>
      <c r="VT84" s="176">
        <f t="shared" si="349"/>
        <v>0</v>
      </c>
      <c r="VU84" s="177" t="str">
        <f t="shared" si="350"/>
        <v xml:space="preserve"> </v>
      </c>
      <c r="VW84" s="173">
        <v>21</v>
      </c>
      <c r="VX84" s="229"/>
      <c r="VY84" s="174" t="str">
        <f>IF(WA84=0," ",VLOOKUP(WA84,PROTOKOL!$A:$F,6,FALSE))</f>
        <v xml:space="preserve"> </v>
      </c>
      <c r="VZ84" s="43"/>
      <c r="WA84" s="43"/>
      <c r="WB84" s="43"/>
      <c r="WC84" s="42" t="str">
        <f>IF(WA84=0," ",(VLOOKUP(WA84,PROTOKOL!$A$1:$E$29,2,FALSE))*WB84)</f>
        <v xml:space="preserve"> </v>
      </c>
      <c r="WD84" s="175" t="str">
        <f t="shared" si="263"/>
        <v xml:space="preserve"> </v>
      </c>
      <c r="WE84" s="212" t="str">
        <f>IF(WA84=0," ",VLOOKUP(WA84,PROTOKOL!$A:$E,5,FALSE))</f>
        <v xml:space="preserve"> </v>
      </c>
      <c r="WF84" s="176"/>
      <c r="WG84" s="177" t="str">
        <f t="shared" si="351"/>
        <v xml:space="preserve"> </v>
      </c>
      <c r="WH84" s="217" t="str">
        <f>IF(WJ84=0," ",VLOOKUP(WJ84,PROTOKOL!$A:$F,6,FALSE))</f>
        <v xml:space="preserve"> </v>
      </c>
      <c r="WI84" s="43"/>
      <c r="WJ84" s="43"/>
      <c r="WK84" s="43"/>
      <c r="WL84" s="91" t="str">
        <f>IF(WJ84=0," ",(VLOOKUP(WJ84,PROTOKOL!$A$1:$E$29,2,FALSE))*WK84)</f>
        <v xml:space="preserve"> </v>
      </c>
      <c r="WM84" s="175" t="str">
        <f t="shared" si="264"/>
        <v xml:space="preserve"> </v>
      </c>
      <c r="WN84" s="176" t="str">
        <f>IF(WJ84=0," ",VLOOKUP(WJ84,PROTOKOL!$A:$E,5,FALSE))</f>
        <v xml:space="preserve"> </v>
      </c>
      <c r="WO84" s="212" t="str">
        <f t="shared" si="386"/>
        <v xml:space="preserve"> </v>
      </c>
      <c r="WP84" s="176">
        <f t="shared" si="352"/>
        <v>0</v>
      </c>
      <c r="WQ84" s="177" t="str">
        <f t="shared" si="353"/>
        <v xml:space="preserve"> </v>
      </c>
      <c r="WS84" s="173">
        <v>21</v>
      </c>
      <c r="WT84" s="229"/>
      <c r="WU84" s="174" t="str">
        <f>IF(WW84=0," ",VLOOKUP(WW84,PROTOKOL!$A:$F,6,FALSE))</f>
        <v xml:space="preserve"> </v>
      </c>
      <c r="WV84" s="43"/>
      <c r="WW84" s="43"/>
      <c r="WX84" s="43"/>
      <c r="WY84" s="42" t="str">
        <f>IF(WW84=0," ",(VLOOKUP(WW84,PROTOKOL!$A$1:$E$29,2,FALSE))*WX84)</f>
        <v xml:space="preserve"> </v>
      </c>
      <c r="WZ84" s="175" t="str">
        <f t="shared" si="265"/>
        <v xml:space="preserve"> </v>
      </c>
      <c r="XA84" s="212" t="str">
        <f>IF(WW84=0," ",VLOOKUP(WW84,PROTOKOL!$A:$E,5,FALSE))</f>
        <v xml:space="preserve"> </v>
      </c>
      <c r="XB84" s="176"/>
      <c r="XC84" s="177" t="str">
        <f t="shared" si="354"/>
        <v xml:space="preserve"> </v>
      </c>
      <c r="XD84" s="217" t="str">
        <f>IF(XF84=0," ",VLOOKUP(XF84,PROTOKOL!$A:$F,6,FALSE))</f>
        <v xml:space="preserve"> </v>
      </c>
      <c r="XE84" s="43"/>
      <c r="XF84" s="43"/>
      <c r="XG84" s="43"/>
      <c r="XH84" s="91" t="str">
        <f>IF(XF84=0," ",(VLOOKUP(XF84,PROTOKOL!$A$1:$E$29,2,FALSE))*XG84)</f>
        <v xml:space="preserve"> </v>
      </c>
      <c r="XI84" s="175" t="str">
        <f t="shared" si="266"/>
        <v xml:space="preserve"> </v>
      </c>
      <c r="XJ84" s="176" t="str">
        <f>IF(XF84=0," ",VLOOKUP(XF84,PROTOKOL!$A:$E,5,FALSE))</f>
        <v xml:space="preserve"> </v>
      </c>
      <c r="XK84" s="212" t="str">
        <f t="shared" si="387"/>
        <v xml:space="preserve"> </v>
      </c>
      <c r="XL84" s="176">
        <f t="shared" si="355"/>
        <v>0</v>
      </c>
      <c r="XM84" s="177" t="str">
        <f t="shared" si="356"/>
        <v xml:space="preserve"> </v>
      </c>
      <c r="XO84" s="173">
        <v>21</v>
      </c>
      <c r="XP84" s="229"/>
      <c r="XQ84" s="174" t="str">
        <f>IF(XS84=0," ",VLOOKUP(XS84,PROTOKOL!$A:$F,6,FALSE))</f>
        <v xml:space="preserve"> </v>
      </c>
      <c r="XR84" s="43"/>
      <c r="XS84" s="43"/>
      <c r="XT84" s="43"/>
      <c r="XU84" s="42" t="str">
        <f>IF(XS84=0," ",(VLOOKUP(XS84,PROTOKOL!$A$1:$E$29,2,FALSE))*XT84)</f>
        <v xml:space="preserve"> </v>
      </c>
      <c r="XV84" s="175" t="str">
        <f t="shared" si="267"/>
        <v xml:space="preserve"> </v>
      </c>
      <c r="XW84" s="212" t="str">
        <f>IF(XS84=0," ",VLOOKUP(XS84,PROTOKOL!$A:$E,5,FALSE))</f>
        <v xml:space="preserve"> </v>
      </c>
      <c r="XX84" s="176"/>
      <c r="XY84" s="177" t="str">
        <f t="shared" si="357"/>
        <v xml:space="preserve"> </v>
      </c>
      <c r="XZ84" s="217" t="str">
        <f>IF(YB84=0," ",VLOOKUP(YB84,PROTOKOL!$A:$F,6,FALSE))</f>
        <v xml:space="preserve"> </v>
      </c>
      <c r="YA84" s="43"/>
      <c r="YB84" s="43"/>
      <c r="YC84" s="43"/>
      <c r="YD84" s="91" t="str">
        <f>IF(YB84=0," ",(VLOOKUP(YB84,PROTOKOL!$A$1:$E$29,2,FALSE))*YC84)</f>
        <v xml:space="preserve"> </v>
      </c>
      <c r="YE84" s="175" t="str">
        <f t="shared" si="268"/>
        <v xml:space="preserve"> </v>
      </c>
      <c r="YF84" s="176" t="str">
        <f>IF(YB84=0," ",VLOOKUP(YB84,PROTOKOL!$A:$E,5,FALSE))</f>
        <v xml:space="preserve"> </v>
      </c>
      <c r="YG84" s="212" t="str">
        <f t="shared" si="388"/>
        <v xml:space="preserve"> </v>
      </c>
      <c r="YH84" s="176">
        <f t="shared" si="358"/>
        <v>0</v>
      </c>
      <c r="YI84" s="177" t="str">
        <f t="shared" si="359"/>
        <v xml:space="preserve"> </v>
      </c>
    </row>
    <row r="85" spans="1:659" ht="13.8">
      <c r="A85" s="173">
        <v>21</v>
      </c>
      <c r="B85" s="230"/>
      <c r="C85" s="174" t="str">
        <f>IF(E85=0," ",VLOOKUP(E85,PROTOKOL!$A:$F,6,FALSE))</f>
        <v xml:space="preserve"> </v>
      </c>
      <c r="D85" s="43"/>
      <c r="E85" s="43"/>
      <c r="F85" s="43"/>
      <c r="G85" s="42" t="str">
        <f>IF(E85=0," ",(VLOOKUP(E85,PROTOKOL!$A$1:$E$29,2,FALSE))*F85)</f>
        <v xml:space="preserve"> </v>
      </c>
      <c r="H85" s="175" t="str">
        <f t="shared" si="209"/>
        <v xml:space="preserve"> </v>
      </c>
      <c r="I85" s="212" t="str">
        <f>IF(E85=0," ",VLOOKUP(E85,PROTOKOL!$A:$E,5,FALSE))</f>
        <v xml:space="preserve"> </v>
      </c>
      <c r="J85" s="176"/>
      <c r="K85" s="177" t="str">
        <f t="shared" si="269"/>
        <v xml:space="preserve"> </v>
      </c>
      <c r="L85" s="217" t="str">
        <f>IF(N85=0," ",VLOOKUP(N85,PROTOKOL!$A:$F,6,FALSE))</f>
        <v xml:space="preserve"> </v>
      </c>
      <c r="M85" s="43"/>
      <c r="N85" s="43"/>
      <c r="O85" s="43"/>
      <c r="P85" s="91" t="str">
        <f>IF(N85=0," ",(VLOOKUP(N85,PROTOKOL!$A$1:$E$29,2,FALSE))*O85)</f>
        <v xml:space="preserve"> </v>
      </c>
      <c r="Q85" s="175" t="str">
        <f t="shared" si="210"/>
        <v xml:space="preserve"> </v>
      </c>
      <c r="R85" s="176" t="str">
        <f>IF(N85=0," ",VLOOKUP(N85,PROTOKOL!$A:$E,5,FALSE))</f>
        <v xml:space="preserve"> </v>
      </c>
      <c r="S85" s="212" t="str">
        <f t="shared" si="270"/>
        <v xml:space="preserve"> </v>
      </c>
      <c r="T85" s="176">
        <f t="shared" si="271"/>
        <v>0</v>
      </c>
      <c r="U85" s="177" t="str">
        <f t="shared" si="272"/>
        <v xml:space="preserve"> </v>
      </c>
      <c r="W85" s="173">
        <v>21</v>
      </c>
      <c r="X85" s="230"/>
      <c r="Y85" s="174" t="str">
        <f>IF(AA85=0," ",VLOOKUP(AA85,PROTOKOL!$A:$F,6,FALSE))</f>
        <v xml:space="preserve"> </v>
      </c>
      <c r="Z85" s="43"/>
      <c r="AA85" s="43"/>
      <c r="AB85" s="43"/>
      <c r="AC85" s="42" t="str">
        <f>IF(AA85=0," ",(VLOOKUP(AA85,PROTOKOL!$A$1:$E$29,2,FALSE))*AB85)</f>
        <v xml:space="preserve"> </v>
      </c>
      <c r="AD85" s="175" t="str">
        <f t="shared" si="211"/>
        <v xml:space="preserve"> </v>
      </c>
      <c r="AE85" s="212" t="str">
        <f>IF(AA85=0," ",VLOOKUP(AA85,PROTOKOL!$A:$E,5,FALSE))</f>
        <v xml:space="preserve"> </v>
      </c>
      <c r="AF85" s="176"/>
      <c r="AG85" s="177" t="str">
        <f t="shared" si="273"/>
        <v xml:space="preserve"> </v>
      </c>
      <c r="AH85" s="217" t="str">
        <f>IF(AJ85=0," ",VLOOKUP(AJ85,PROTOKOL!$A:$F,6,FALSE))</f>
        <v xml:space="preserve"> </v>
      </c>
      <c r="AI85" s="43"/>
      <c r="AJ85" s="43"/>
      <c r="AK85" s="43"/>
      <c r="AL85" s="91" t="str">
        <f>IF(AJ85=0," ",(VLOOKUP(AJ85,PROTOKOL!$A$1:$E$29,2,FALSE))*AK85)</f>
        <v xml:space="preserve"> </v>
      </c>
      <c r="AM85" s="175" t="str">
        <f t="shared" si="212"/>
        <v xml:space="preserve"> </v>
      </c>
      <c r="AN85" s="176" t="str">
        <f>IF(AJ85=0," ",VLOOKUP(AJ85,PROTOKOL!$A:$E,5,FALSE))</f>
        <v xml:space="preserve"> </v>
      </c>
      <c r="AO85" s="212" t="str">
        <f t="shared" si="360"/>
        <v xml:space="preserve"> </v>
      </c>
      <c r="AP85" s="176">
        <f t="shared" si="274"/>
        <v>0</v>
      </c>
      <c r="AQ85" s="177" t="str">
        <f t="shared" si="275"/>
        <v xml:space="preserve"> </v>
      </c>
      <c r="AS85" s="173">
        <v>21</v>
      </c>
      <c r="AT85" s="230"/>
      <c r="AU85" s="174" t="str">
        <f>IF(AW85=0," ",VLOOKUP(AW85,PROTOKOL!$A:$F,6,FALSE))</f>
        <v xml:space="preserve"> </v>
      </c>
      <c r="AV85" s="43"/>
      <c r="AW85" s="43"/>
      <c r="AX85" s="43"/>
      <c r="AY85" s="42" t="str">
        <f>IF(AW85=0," ",(VLOOKUP(AW85,PROTOKOL!$A$1:$E$29,2,FALSE))*AX85)</f>
        <v xml:space="preserve"> </v>
      </c>
      <c r="AZ85" s="175" t="str">
        <f t="shared" si="213"/>
        <v xml:space="preserve"> </v>
      </c>
      <c r="BA85" s="212" t="str">
        <f>IF(AW85=0," ",VLOOKUP(AW85,PROTOKOL!$A:$E,5,FALSE))</f>
        <v xml:space="preserve"> </v>
      </c>
      <c r="BB85" s="176"/>
      <c r="BC85" s="177" t="str">
        <f t="shared" si="276"/>
        <v xml:space="preserve"> </v>
      </c>
      <c r="BD85" s="217" t="str">
        <f>IF(BF85=0," ",VLOOKUP(BF85,PROTOKOL!$A:$F,6,FALSE))</f>
        <v xml:space="preserve"> </v>
      </c>
      <c r="BE85" s="43"/>
      <c r="BF85" s="43"/>
      <c r="BG85" s="43"/>
      <c r="BH85" s="91" t="str">
        <f>IF(BF85=0," ",(VLOOKUP(BF85,PROTOKOL!$A$1:$E$29,2,FALSE))*BG85)</f>
        <v xml:space="preserve"> </v>
      </c>
      <c r="BI85" s="175" t="str">
        <f t="shared" si="214"/>
        <v xml:space="preserve"> </v>
      </c>
      <c r="BJ85" s="176" t="str">
        <f>IF(BF85=0," ",VLOOKUP(BF85,PROTOKOL!$A:$E,5,FALSE))</f>
        <v xml:space="preserve"> </v>
      </c>
      <c r="BK85" s="212" t="str">
        <f t="shared" si="361"/>
        <v xml:space="preserve"> </v>
      </c>
      <c r="BL85" s="176">
        <f t="shared" si="277"/>
        <v>0</v>
      </c>
      <c r="BM85" s="177" t="str">
        <f t="shared" si="278"/>
        <v xml:space="preserve"> </v>
      </c>
      <c r="BO85" s="173">
        <v>21</v>
      </c>
      <c r="BP85" s="230"/>
      <c r="BQ85" s="174" t="str">
        <f>IF(BS85=0," ",VLOOKUP(BS85,PROTOKOL!$A:$F,6,FALSE))</f>
        <v xml:space="preserve"> </v>
      </c>
      <c r="BR85" s="43"/>
      <c r="BS85" s="43"/>
      <c r="BT85" s="43"/>
      <c r="BU85" s="42" t="str">
        <f>IF(BS85=0," ",(VLOOKUP(BS85,PROTOKOL!$A$1:$E$29,2,FALSE))*BT85)</f>
        <v xml:space="preserve"> </v>
      </c>
      <c r="BV85" s="175" t="str">
        <f t="shared" si="215"/>
        <v xml:space="preserve"> </v>
      </c>
      <c r="BW85" s="212" t="str">
        <f>IF(BS85=0," ",VLOOKUP(BS85,PROTOKOL!$A:$E,5,FALSE))</f>
        <v xml:space="preserve"> </v>
      </c>
      <c r="BX85" s="176"/>
      <c r="BY85" s="177" t="str">
        <f t="shared" si="279"/>
        <v xml:space="preserve"> </v>
      </c>
      <c r="BZ85" s="217" t="str">
        <f>IF(CB85=0," ",VLOOKUP(CB85,PROTOKOL!$A:$F,6,FALSE))</f>
        <v xml:space="preserve"> </v>
      </c>
      <c r="CA85" s="43"/>
      <c r="CB85" s="43"/>
      <c r="CC85" s="43"/>
      <c r="CD85" s="91" t="str">
        <f>IF(CB85=0," ",(VLOOKUP(CB85,PROTOKOL!$A$1:$E$29,2,FALSE))*CC85)</f>
        <v xml:space="preserve"> </v>
      </c>
      <c r="CE85" s="175" t="str">
        <f t="shared" si="216"/>
        <v xml:space="preserve"> </v>
      </c>
      <c r="CF85" s="176" t="str">
        <f>IF(CB85=0," ",VLOOKUP(CB85,PROTOKOL!$A:$E,5,FALSE))</f>
        <v xml:space="preserve"> </v>
      </c>
      <c r="CG85" s="212" t="str">
        <f t="shared" si="362"/>
        <v xml:space="preserve"> </v>
      </c>
      <c r="CH85" s="176">
        <f t="shared" si="280"/>
        <v>0</v>
      </c>
      <c r="CI85" s="177" t="str">
        <f t="shared" si="281"/>
        <v xml:space="preserve"> </v>
      </c>
      <c r="CK85" s="173">
        <v>21</v>
      </c>
      <c r="CL85" s="230"/>
      <c r="CM85" s="174" t="str">
        <f>IF(CO85=0," ",VLOOKUP(CO85,PROTOKOL!$A:$F,6,FALSE))</f>
        <v xml:space="preserve"> </v>
      </c>
      <c r="CN85" s="43"/>
      <c r="CO85" s="43"/>
      <c r="CP85" s="43"/>
      <c r="CQ85" s="42" t="str">
        <f>IF(CO85=0," ",(VLOOKUP(CO85,PROTOKOL!$A$1:$E$29,2,FALSE))*CP85)</f>
        <v xml:space="preserve"> </v>
      </c>
      <c r="CR85" s="175" t="str">
        <f t="shared" si="217"/>
        <v xml:space="preserve"> </v>
      </c>
      <c r="CS85" s="212" t="str">
        <f>IF(CO85=0," ",VLOOKUP(CO85,PROTOKOL!$A:$E,5,FALSE))</f>
        <v xml:space="preserve"> </v>
      </c>
      <c r="CT85" s="176"/>
      <c r="CU85" s="177" t="str">
        <f t="shared" si="282"/>
        <v xml:space="preserve"> </v>
      </c>
      <c r="CV85" s="217" t="str">
        <f>IF(CX85=0," ",VLOOKUP(CX85,PROTOKOL!$A:$F,6,FALSE))</f>
        <v xml:space="preserve"> </v>
      </c>
      <c r="CW85" s="43"/>
      <c r="CX85" s="43"/>
      <c r="CY85" s="43"/>
      <c r="CZ85" s="91" t="str">
        <f>IF(CX85=0," ",(VLOOKUP(CX85,PROTOKOL!$A$1:$E$29,2,FALSE))*CY85)</f>
        <v xml:space="preserve"> </v>
      </c>
      <c r="DA85" s="175" t="str">
        <f t="shared" si="218"/>
        <v xml:space="preserve"> </v>
      </c>
      <c r="DB85" s="176" t="str">
        <f>IF(CX85=0," ",VLOOKUP(CX85,PROTOKOL!$A:$E,5,FALSE))</f>
        <v xml:space="preserve"> </v>
      </c>
      <c r="DC85" s="212" t="str">
        <f t="shared" si="363"/>
        <v xml:space="preserve"> </v>
      </c>
      <c r="DD85" s="176">
        <f t="shared" si="283"/>
        <v>0</v>
      </c>
      <c r="DE85" s="177" t="str">
        <f t="shared" si="284"/>
        <v xml:space="preserve"> </v>
      </c>
      <c r="DG85" s="173">
        <v>21</v>
      </c>
      <c r="DH85" s="230"/>
      <c r="DI85" s="174" t="str">
        <f>IF(DK85=0," ",VLOOKUP(DK85,PROTOKOL!$A:$F,6,FALSE))</f>
        <v xml:space="preserve"> </v>
      </c>
      <c r="DJ85" s="43"/>
      <c r="DK85" s="43"/>
      <c r="DL85" s="43"/>
      <c r="DM85" s="42" t="str">
        <f>IF(DK85=0," ",(VLOOKUP(DK85,PROTOKOL!$A$1:$E$29,2,FALSE))*DL85)</f>
        <v xml:space="preserve"> </v>
      </c>
      <c r="DN85" s="175" t="str">
        <f t="shared" si="219"/>
        <v xml:space="preserve"> </v>
      </c>
      <c r="DO85" s="212" t="str">
        <f>IF(DK85=0," ",VLOOKUP(DK85,PROTOKOL!$A:$E,5,FALSE))</f>
        <v xml:space="preserve"> </v>
      </c>
      <c r="DP85" s="176"/>
      <c r="DQ85" s="177" t="str">
        <f t="shared" si="285"/>
        <v xml:space="preserve"> </v>
      </c>
      <c r="DR85" s="217" t="str">
        <f>IF(DT85=0," ",VLOOKUP(DT85,PROTOKOL!$A:$F,6,FALSE))</f>
        <v xml:space="preserve"> </v>
      </c>
      <c r="DS85" s="43"/>
      <c r="DT85" s="43"/>
      <c r="DU85" s="43"/>
      <c r="DV85" s="91" t="str">
        <f>IF(DT85=0," ",(VLOOKUP(DT85,PROTOKOL!$A$1:$E$29,2,FALSE))*DU85)</f>
        <v xml:space="preserve"> </v>
      </c>
      <c r="DW85" s="175" t="str">
        <f t="shared" si="220"/>
        <v xml:space="preserve"> </v>
      </c>
      <c r="DX85" s="176" t="str">
        <f>IF(DT85=0," ",VLOOKUP(DT85,PROTOKOL!$A:$E,5,FALSE))</f>
        <v xml:space="preserve"> </v>
      </c>
      <c r="DY85" s="212" t="str">
        <f t="shared" si="364"/>
        <v xml:space="preserve"> </v>
      </c>
      <c r="DZ85" s="176">
        <f t="shared" si="286"/>
        <v>0</v>
      </c>
      <c r="EA85" s="177" t="str">
        <f t="shared" si="287"/>
        <v xml:space="preserve"> </v>
      </c>
      <c r="EC85" s="173">
        <v>21</v>
      </c>
      <c r="ED85" s="230"/>
      <c r="EE85" s="174" t="str">
        <f>IF(EG85=0," ",VLOOKUP(EG85,PROTOKOL!$A:$F,6,FALSE))</f>
        <v xml:space="preserve"> </v>
      </c>
      <c r="EF85" s="43"/>
      <c r="EG85" s="43"/>
      <c r="EH85" s="43"/>
      <c r="EI85" s="42" t="str">
        <f>IF(EG85=0," ",(VLOOKUP(EG85,PROTOKOL!$A$1:$E$29,2,FALSE))*EH85)</f>
        <v xml:space="preserve"> </v>
      </c>
      <c r="EJ85" s="175" t="str">
        <f t="shared" si="221"/>
        <v xml:space="preserve"> </v>
      </c>
      <c r="EK85" s="212" t="str">
        <f>IF(EG85=0," ",VLOOKUP(EG85,PROTOKOL!$A:$E,5,FALSE))</f>
        <v xml:space="preserve"> </v>
      </c>
      <c r="EL85" s="176"/>
      <c r="EM85" s="177" t="str">
        <f t="shared" si="288"/>
        <v xml:space="preserve"> </v>
      </c>
      <c r="EN85" s="217" t="str">
        <f>IF(EP85=0," ",VLOOKUP(EP85,PROTOKOL!$A:$F,6,FALSE))</f>
        <v xml:space="preserve"> </v>
      </c>
      <c r="EO85" s="43"/>
      <c r="EP85" s="43"/>
      <c r="EQ85" s="43"/>
      <c r="ER85" s="91" t="str">
        <f>IF(EP85=0," ",(VLOOKUP(EP85,PROTOKOL!$A$1:$E$29,2,FALSE))*EQ85)</f>
        <v xml:space="preserve"> </v>
      </c>
      <c r="ES85" s="175" t="str">
        <f t="shared" si="222"/>
        <v xml:space="preserve"> </v>
      </c>
      <c r="ET85" s="176" t="str">
        <f>IF(EP85=0," ",VLOOKUP(EP85,PROTOKOL!$A:$E,5,FALSE))</f>
        <v xml:space="preserve"> </v>
      </c>
      <c r="EU85" s="212" t="str">
        <f t="shared" si="365"/>
        <v xml:space="preserve"> </v>
      </c>
      <c r="EV85" s="176">
        <f t="shared" si="289"/>
        <v>0</v>
      </c>
      <c r="EW85" s="177" t="str">
        <f t="shared" si="290"/>
        <v xml:space="preserve"> </v>
      </c>
      <c r="EY85" s="173">
        <v>21</v>
      </c>
      <c r="EZ85" s="230"/>
      <c r="FA85" s="174" t="str">
        <f>IF(FC85=0," ",VLOOKUP(FC85,PROTOKOL!$A:$F,6,FALSE))</f>
        <v xml:space="preserve"> </v>
      </c>
      <c r="FB85" s="43"/>
      <c r="FC85" s="43"/>
      <c r="FD85" s="43"/>
      <c r="FE85" s="42" t="str">
        <f>IF(FC85=0," ",(VLOOKUP(FC85,PROTOKOL!$A$1:$E$29,2,FALSE))*FD85)</f>
        <v xml:space="preserve"> </v>
      </c>
      <c r="FF85" s="175" t="str">
        <f t="shared" si="223"/>
        <v xml:space="preserve"> </v>
      </c>
      <c r="FG85" s="212" t="str">
        <f>IF(FC85=0," ",VLOOKUP(FC85,PROTOKOL!$A:$E,5,FALSE))</f>
        <v xml:space="preserve"> </v>
      </c>
      <c r="FH85" s="176"/>
      <c r="FI85" s="177" t="str">
        <f t="shared" si="291"/>
        <v xml:space="preserve"> </v>
      </c>
      <c r="FJ85" s="217" t="str">
        <f>IF(FL85=0," ",VLOOKUP(FL85,PROTOKOL!$A:$F,6,FALSE))</f>
        <v xml:space="preserve"> </v>
      </c>
      <c r="FK85" s="43"/>
      <c r="FL85" s="43"/>
      <c r="FM85" s="43"/>
      <c r="FN85" s="91" t="str">
        <f>IF(FL85=0," ",(VLOOKUP(FL85,PROTOKOL!$A$1:$E$29,2,FALSE))*FM85)</f>
        <v xml:space="preserve"> </v>
      </c>
      <c r="FO85" s="175" t="str">
        <f t="shared" si="224"/>
        <v xml:space="preserve"> </v>
      </c>
      <c r="FP85" s="176" t="str">
        <f>IF(FL85=0," ",VLOOKUP(FL85,PROTOKOL!$A:$E,5,FALSE))</f>
        <v xml:space="preserve"> </v>
      </c>
      <c r="FQ85" s="212" t="str">
        <f t="shared" si="366"/>
        <v xml:space="preserve"> </v>
      </c>
      <c r="FR85" s="176">
        <f t="shared" si="292"/>
        <v>0</v>
      </c>
      <c r="FS85" s="177" t="str">
        <f t="shared" si="293"/>
        <v xml:space="preserve"> </v>
      </c>
      <c r="FU85" s="173">
        <v>21</v>
      </c>
      <c r="FV85" s="230"/>
      <c r="FW85" s="174" t="str">
        <f>IF(FY85=0," ",VLOOKUP(FY85,PROTOKOL!$A:$F,6,FALSE))</f>
        <v xml:space="preserve"> </v>
      </c>
      <c r="FX85" s="43"/>
      <c r="FY85" s="43"/>
      <c r="FZ85" s="43"/>
      <c r="GA85" s="42" t="str">
        <f>IF(FY85=0," ",(VLOOKUP(FY85,PROTOKOL!$A$1:$E$29,2,FALSE))*FZ85)</f>
        <v xml:space="preserve"> </v>
      </c>
      <c r="GB85" s="175" t="str">
        <f t="shared" si="225"/>
        <v xml:space="preserve"> </v>
      </c>
      <c r="GC85" s="212" t="str">
        <f>IF(FY85=0," ",VLOOKUP(FY85,PROTOKOL!$A:$E,5,FALSE))</f>
        <v xml:space="preserve"> </v>
      </c>
      <c r="GD85" s="176"/>
      <c r="GE85" s="177" t="str">
        <f t="shared" si="294"/>
        <v xml:space="preserve"> </v>
      </c>
      <c r="GF85" s="217" t="str">
        <f>IF(GH85=0," ",VLOOKUP(GH85,PROTOKOL!$A:$F,6,FALSE))</f>
        <v xml:space="preserve"> </v>
      </c>
      <c r="GG85" s="43"/>
      <c r="GH85" s="43"/>
      <c r="GI85" s="43"/>
      <c r="GJ85" s="91" t="str">
        <f>IF(GH85=0," ",(VLOOKUP(GH85,PROTOKOL!$A$1:$E$29,2,FALSE))*GI85)</f>
        <v xml:space="preserve"> </v>
      </c>
      <c r="GK85" s="175" t="str">
        <f t="shared" si="226"/>
        <v xml:space="preserve"> </v>
      </c>
      <c r="GL85" s="176" t="str">
        <f>IF(GH85=0," ",VLOOKUP(GH85,PROTOKOL!$A:$E,5,FALSE))</f>
        <v xml:space="preserve"> </v>
      </c>
      <c r="GM85" s="212" t="str">
        <f t="shared" si="367"/>
        <v xml:space="preserve"> </v>
      </c>
      <c r="GN85" s="176">
        <f t="shared" si="295"/>
        <v>0</v>
      </c>
      <c r="GO85" s="177" t="str">
        <f t="shared" si="296"/>
        <v xml:space="preserve"> </v>
      </c>
      <c r="GQ85" s="173">
        <v>21</v>
      </c>
      <c r="GR85" s="230"/>
      <c r="GS85" s="174" t="str">
        <f>IF(GU85=0," ",VLOOKUP(GU85,PROTOKOL!$A:$F,6,FALSE))</f>
        <v xml:space="preserve"> </v>
      </c>
      <c r="GT85" s="43"/>
      <c r="GU85" s="43"/>
      <c r="GV85" s="43"/>
      <c r="GW85" s="42" t="str">
        <f>IF(GU85=0," ",(VLOOKUP(GU85,PROTOKOL!$A$1:$E$29,2,FALSE))*GV85)</f>
        <v xml:space="preserve"> </v>
      </c>
      <c r="GX85" s="175" t="str">
        <f t="shared" si="227"/>
        <v xml:space="preserve"> </v>
      </c>
      <c r="GY85" s="212" t="str">
        <f>IF(GU85=0," ",VLOOKUP(GU85,PROTOKOL!$A:$E,5,FALSE))</f>
        <v xml:space="preserve"> </v>
      </c>
      <c r="GZ85" s="176"/>
      <c r="HA85" s="177" t="str">
        <f t="shared" si="297"/>
        <v xml:space="preserve"> </v>
      </c>
      <c r="HB85" s="217" t="str">
        <f>IF(HD85=0," ",VLOOKUP(HD85,PROTOKOL!$A:$F,6,FALSE))</f>
        <v xml:space="preserve"> </v>
      </c>
      <c r="HC85" s="43"/>
      <c r="HD85" s="43"/>
      <c r="HE85" s="43"/>
      <c r="HF85" s="91" t="str">
        <f>IF(HD85=0," ",(VLOOKUP(HD85,PROTOKOL!$A$1:$E$29,2,FALSE))*HE85)</f>
        <v xml:space="preserve"> </v>
      </c>
      <c r="HG85" s="175" t="str">
        <f t="shared" si="228"/>
        <v xml:space="preserve"> </v>
      </c>
      <c r="HH85" s="176" t="str">
        <f>IF(HD85=0," ",VLOOKUP(HD85,PROTOKOL!$A:$E,5,FALSE))</f>
        <v xml:space="preserve"> </v>
      </c>
      <c r="HI85" s="212" t="str">
        <f t="shared" si="368"/>
        <v xml:space="preserve"> </v>
      </c>
      <c r="HJ85" s="176">
        <f t="shared" si="298"/>
        <v>0</v>
      </c>
      <c r="HK85" s="177" t="str">
        <f t="shared" si="299"/>
        <v xml:space="preserve"> </v>
      </c>
      <c r="HM85" s="173">
        <v>21</v>
      </c>
      <c r="HN85" s="230"/>
      <c r="HO85" s="174" t="str">
        <f>IF(HQ85=0," ",VLOOKUP(HQ85,PROTOKOL!$A:$F,6,FALSE))</f>
        <v xml:space="preserve"> </v>
      </c>
      <c r="HP85" s="43"/>
      <c r="HQ85" s="43"/>
      <c r="HR85" s="43"/>
      <c r="HS85" s="42" t="str">
        <f>IF(HQ85=0," ",(VLOOKUP(HQ85,PROTOKOL!$A$1:$E$29,2,FALSE))*HR85)</f>
        <v xml:space="preserve"> </v>
      </c>
      <c r="HT85" s="175" t="str">
        <f t="shared" si="229"/>
        <v xml:space="preserve"> </v>
      </c>
      <c r="HU85" s="212" t="str">
        <f>IF(HQ85=0," ",VLOOKUP(HQ85,PROTOKOL!$A:$E,5,FALSE))</f>
        <v xml:space="preserve"> </v>
      </c>
      <c r="HV85" s="176"/>
      <c r="HW85" s="177" t="str">
        <f t="shared" si="300"/>
        <v xml:space="preserve"> </v>
      </c>
      <c r="HX85" s="217" t="str">
        <f>IF(HZ85=0," ",VLOOKUP(HZ85,PROTOKOL!$A:$F,6,FALSE))</f>
        <v xml:space="preserve"> </v>
      </c>
      <c r="HY85" s="43"/>
      <c r="HZ85" s="43"/>
      <c r="IA85" s="43"/>
      <c r="IB85" s="91" t="str">
        <f>IF(HZ85=0," ",(VLOOKUP(HZ85,PROTOKOL!$A$1:$E$29,2,FALSE))*IA85)</f>
        <v xml:space="preserve"> </v>
      </c>
      <c r="IC85" s="175" t="str">
        <f t="shared" si="230"/>
        <v xml:space="preserve"> </v>
      </c>
      <c r="ID85" s="176" t="str">
        <f>IF(HZ85=0," ",VLOOKUP(HZ85,PROTOKOL!$A:$E,5,FALSE))</f>
        <v xml:space="preserve"> </v>
      </c>
      <c r="IE85" s="212" t="str">
        <f t="shared" si="369"/>
        <v xml:space="preserve"> </v>
      </c>
      <c r="IF85" s="176">
        <f t="shared" si="301"/>
        <v>0</v>
      </c>
      <c r="IG85" s="177" t="str">
        <f t="shared" si="302"/>
        <v xml:space="preserve"> </v>
      </c>
      <c r="II85" s="173">
        <v>21</v>
      </c>
      <c r="IJ85" s="230"/>
      <c r="IK85" s="174" t="str">
        <f>IF(IM85=0," ",VLOOKUP(IM85,PROTOKOL!$A:$F,6,FALSE))</f>
        <v xml:space="preserve"> </v>
      </c>
      <c r="IL85" s="43"/>
      <c r="IM85" s="43"/>
      <c r="IN85" s="43"/>
      <c r="IO85" s="42" t="str">
        <f>IF(IM85=0," ",(VLOOKUP(IM85,PROTOKOL!$A$1:$E$29,2,FALSE))*IN85)</f>
        <v xml:space="preserve"> </v>
      </c>
      <c r="IP85" s="175" t="str">
        <f t="shared" si="231"/>
        <v xml:space="preserve"> </v>
      </c>
      <c r="IQ85" s="212" t="str">
        <f>IF(IM85=0," ",VLOOKUP(IM85,PROTOKOL!$A:$E,5,FALSE))</f>
        <v xml:space="preserve"> </v>
      </c>
      <c r="IR85" s="176"/>
      <c r="IS85" s="177" t="str">
        <f t="shared" si="303"/>
        <v xml:space="preserve"> </v>
      </c>
      <c r="IT85" s="217" t="str">
        <f>IF(IV85=0," ",VLOOKUP(IV85,PROTOKOL!$A:$F,6,FALSE))</f>
        <v xml:space="preserve"> </v>
      </c>
      <c r="IU85" s="43"/>
      <c r="IV85" s="43"/>
      <c r="IW85" s="43"/>
      <c r="IX85" s="91" t="str">
        <f>IF(IV85=0," ",(VLOOKUP(IV85,PROTOKOL!$A$1:$E$29,2,FALSE))*IW85)</f>
        <v xml:space="preserve"> </v>
      </c>
      <c r="IY85" s="175" t="str">
        <f t="shared" si="232"/>
        <v xml:space="preserve"> </v>
      </c>
      <c r="IZ85" s="176" t="str">
        <f>IF(IV85=0," ",VLOOKUP(IV85,PROTOKOL!$A:$E,5,FALSE))</f>
        <v xml:space="preserve"> </v>
      </c>
      <c r="JA85" s="212" t="str">
        <f t="shared" si="370"/>
        <v xml:space="preserve"> </v>
      </c>
      <c r="JB85" s="176">
        <f t="shared" si="304"/>
        <v>0</v>
      </c>
      <c r="JC85" s="177" t="str">
        <f t="shared" si="305"/>
        <v xml:space="preserve"> </v>
      </c>
      <c r="JE85" s="173">
        <v>21</v>
      </c>
      <c r="JF85" s="230"/>
      <c r="JG85" s="174" t="str">
        <f>IF(JI85=0," ",VLOOKUP(JI85,PROTOKOL!$A:$F,6,FALSE))</f>
        <v xml:space="preserve"> </v>
      </c>
      <c r="JH85" s="43"/>
      <c r="JI85" s="43"/>
      <c r="JJ85" s="43"/>
      <c r="JK85" s="42" t="str">
        <f>IF(JI85=0," ",(VLOOKUP(JI85,PROTOKOL!$A$1:$E$29,2,FALSE))*JJ85)</f>
        <v xml:space="preserve"> </v>
      </c>
      <c r="JL85" s="175" t="str">
        <f t="shared" si="233"/>
        <v xml:space="preserve"> </v>
      </c>
      <c r="JM85" s="212" t="str">
        <f>IF(JI85=0," ",VLOOKUP(JI85,PROTOKOL!$A:$E,5,FALSE))</f>
        <v xml:space="preserve"> </v>
      </c>
      <c r="JN85" s="176"/>
      <c r="JO85" s="177" t="str">
        <f t="shared" si="306"/>
        <v xml:space="preserve"> </v>
      </c>
      <c r="JP85" s="217" t="str">
        <f>IF(JR85=0," ",VLOOKUP(JR85,PROTOKOL!$A:$F,6,FALSE))</f>
        <v xml:space="preserve"> </v>
      </c>
      <c r="JQ85" s="43"/>
      <c r="JR85" s="43"/>
      <c r="JS85" s="43"/>
      <c r="JT85" s="91" t="str">
        <f>IF(JR85=0," ",(VLOOKUP(JR85,PROTOKOL!$A$1:$E$29,2,FALSE))*JS85)</f>
        <v xml:space="preserve"> </v>
      </c>
      <c r="JU85" s="175" t="str">
        <f t="shared" si="234"/>
        <v xml:space="preserve"> </v>
      </c>
      <c r="JV85" s="176" t="str">
        <f>IF(JR85=0," ",VLOOKUP(JR85,PROTOKOL!$A:$E,5,FALSE))</f>
        <v xml:space="preserve"> </v>
      </c>
      <c r="JW85" s="212" t="str">
        <f t="shared" si="371"/>
        <v xml:space="preserve"> </v>
      </c>
      <c r="JX85" s="176">
        <f t="shared" si="307"/>
        <v>0</v>
      </c>
      <c r="JY85" s="177" t="str">
        <f t="shared" si="308"/>
        <v xml:space="preserve"> </v>
      </c>
      <c r="KA85" s="173">
        <v>21</v>
      </c>
      <c r="KB85" s="230"/>
      <c r="KC85" s="174" t="str">
        <f>IF(KE85=0," ",VLOOKUP(KE85,PROTOKOL!$A:$F,6,FALSE))</f>
        <v xml:space="preserve"> </v>
      </c>
      <c r="KD85" s="43"/>
      <c r="KE85" s="43"/>
      <c r="KF85" s="43"/>
      <c r="KG85" s="42" t="str">
        <f>IF(KE85=0," ",(VLOOKUP(KE85,PROTOKOL!$A$1:$E$29,2,FALSE))*KF85)</f>
        <v xml:space="preserve"> </v>
      </c>
      <c r="KH85" s="175" t="str">
        <f t="shared" si="235"/>
        <v xml:space="preserve"> </v>
      </c>
      <c r="KI85" s="212" t="str">
        <f>IF(KE85=0," ",VLOOKUP(KE85,PROTOKOL!$A:$E,5,FALSE))</f>
        <v xml:space="preserve"> </v>
      </c>
      <c r="KJ85" s="176"/>
      <c r="KK85" s="177" t="str">
        <f t="shared" si="309"/>
        <v xml:space="preserve"> </v>
      </c>
      <c r="KL85" s="217" t="str">
        <f>IF(KN85=0," ",VLOOKUP(KN85,PROTOKOL!$A:$F,6,FALSE))</f>
        <v xml:space="preserve"> </v>
      </c>
      <c r="KM85" s="43"/>
      <c r="KN85" s="43"/>
      <c r="KO85" s="43"/>
      <c r="KP85" s="91" t="str">
        <f>IF(KN85=0," ",(VLOOKUP(KN85,PROTOKOL!$A$1:$E$29,2,FALSE))*KO85)</f>
        <v xml:space="preserve"> </v>
      </c>
      <c r="KQ85" s="175" t="str">
        <f t="shared" si="236"/>
        <v xml:space="preserve"> </v>
      </c>
      <c r="KR85" s="176" t="str">
        <f>IF(KN85=0," ",VLOOKUP(KN85,PROTOKOL!$A:$E,5,FALSE))</f>
        <v xml:space="preserve"> </v>
      </c>
      <c r="KS85" s="212" t="str">
        <f t="shared" si="372"/>
        <v xml:space="preserve"> </v>
      </c>
      <c r="KT85" s="176">
        <f t="shared" si="310"/>
        <v>0</v>
      </c>
      <c r="KU85" s="177" t="str">
        <f t="shared" si="311"/>
        <v xml:space="preserve"> </v>
      </c>
      <c r="KW85" s="173">
        <v>21</v>
      </c>
      <c r="KX85" s="230"/>
      <c r="KY85" s="174" t="str">
        <f>IF(LA85=0," ",VLOOKUP(LA85,PROTOKOL!$A:$F,6,FALSE))</f>
        <v xml:space="preserve"> </v>
      </c>
      <c r="KZ85" s="43"/>
      <c r="LA85" s="43"/>
      <c r="LB85" s="43"/>
      <c r="LC85" s="42" t="str">
        <f>IF(LA85=0," ",(VLOOKUP(LA85,PROTOKOL!$A$1:$E$29,2,FALSE))*LB85)</f>
        <v xml:space="preserve"> </v>
      </c>
      <c r="LD85" s="175" t="str">
        <f t="shared" si="237"/>
        <v xml:space="preserve"> </v>
      </c>
      <c r="LE85" s="212" t="str">
        <f>IF(LA85=0," ",VLOOKUP(LA85,PROTOKOL!$A:$E,5,FALSE))</f>
        <v xml:space="preserve"> </v>
      </c>
      <c r="LF85" s="176"/>
      <c r="LG85" s="177" t="str">
        <f t="shared" si="312"/>
        <v xml:space="preserve"> </v>
      </c>
      <c r="LH85" s="217" t="str">
        <f>IF(LJ85=0," ",VLOOKUP(LJ85,PROTOKOL!$A:$F,6,FALSE))</f>
        <v xml:space="preserve"> </v>
      </c>
      <c r="LI85" s="43"/>
      <c r="LJ85" s="43"/>
      <c r="LK85" s="43"/>
      <c r="LL85" s="91" t="str">
        <f>IF(LJ85=0," ",(VLOOKUP(LJ85,PROTOKOL!$A$1:$E$29,2,FALSE))*LK85)</f>
        <v xml:space="preserve"> </v>
      </c>
      <c r="LM85" s="175" t="str">
        <f t="shared" si="238"/>
        <v xml:space="preserve"> </v>
      </c>
      <c r="LN85" s="176" t="str">
        <f>IF(LJ85=0," ",VLOOKUP(LJ85,PROTOKOL!$A:$E,5,FALSE))</f>
        <v xml:space="preserve"> </v>
      </c>
      <c r="LO85" s="212" t="str">
        <f t="shared" si="373"/>
        <v xml:space="preserve"> </v>
      </c>
      <c r="LP85" s="176">
        <f t="shared" si="313"/>
        <v>0</v>
      </c>
      <c r="LQ85" s="177" t="str">
        <f t="shared" si="314"/>
        <v xml:space="preserve"> </v>
      </c>
      <c r="LS85" s="173">
        <v>21</v>
      </c>
      <c r="LT85" s="230"/>
      <c r="LU85" s="174" t="str">
        <f>IF(LW85=0," ",VLOOKUP(LW85,PROTOKOL!$A:$F,6,FALSE))</f>
        <v xml:space="preserve"> </v>
      </c>
      <c r="LV85" s="43"/>
      <c r="LW85" s="43"/>
      <c r="LX85" s="43"/>
      <c r="LY85" s="42" t="str">
        <f>IF(LW85=0," ",(VLOOKUP(LW85,PROTOKOL!$A$1:$E$29,2,FALSE))*LX85)</f>
        <v xml:space="preserve"> </v>
      </c>
      <c r="LZ85" s="175" t="str">
        <f t="shared" si="239"/>
        <v xml:space="preserve"> </v>
      </c>
      <c r="MA85" s="212" t="str">
        <f>IF(LW85=0," ",VLOOKUP(LW85,PROTOKOL!$A:$E,5,FALSE))</f>
        <v xml:space="preserve"> </v>
      </c>
      <c r="MB85" s="176"/>
      <c r="MC85" s="177" t="str">
        <f t="shared" si="315"/>
        <v xml:space="preserve"> </v>
      </c>
      <c r="MD85" s="217" t="str">
        <f>IF(MF85=0," ",VLOOKUP(MF85,PROTOKOL!$A:$F,6,FALSE))</f>
        <v xml:space="preserve"> </v>
      </c>
      <c r="ME85" s="43"/>
      <c r="MF85" s="43"/>
      <c r="MG85" s="43"/>
      <c r="MH85" s="91" t="str">
        <f>IF(MF85=0," ",(VLOOKUP(MF85,PROTOKOL!$A$1:$E$29,2,FALSE))*MG85)</f>
        <v xml:space="preserve"> </v>
      </c>
      <c r="MI85" s="175" t="str">
        <f t="shared" si="240"/>
        <v xml:space="preserve"> </v>
      </c>
      <c r="MJ85" s="176" t="str">
        <f>IF(MF85=0," ",VLOOKUP(MF85,PROTOKOL!$A:$E,5,FALSE))</f>
        <v xml:space="preserve"> </v>
      </c>
      <c r="MK85" s="212" t="str">
        <f t="shared" si="374"/>
        <v xml:space="preserve"> </v>
      </c>
      <c r="ML85" s="176">
        <f t="shared" si="316"/>
        <v>0</v>
      </c>
      <c r="MM85" s="177" t="str">
        <f t="shared" si="317"/>
        <v xml:space="preserve"> </v>
      </c>
      <c r="MO85" s="173">
        <v>21</v>
      </c>
      <c r="MP85" s="230"/>
      <c r="MQ85" s="174" t="str">
        <f>IF(MS85=0," ",VLOOKUP(MS85,PROTOKOL!$A:$F,6,FALSE))</f>
        <v xml:space="preserve"> </v>
      </c>
      <c r="MR85" s="43"/>
      <c r="MS85" s="43"/>
      <c r="MT85" s="43"/>
      <c r="MU85" s="42" t="str">
        <f>IF(MS85=0," ",(VLOOKUP(MS85,PROTOKOL!$A$1:$E$29,2,FALSE))*MT85)</f>
        <v xml:space="preserve"> </v>
      </c>
      <c r="MV85" s="175" t="str">
        <f t="shared" si="241"/>
        <v xml:space="preserve"> </v>
      </c>
      <c r="MW85" s="212" t="str">
        <f>IF(MS85=0," ",VLOOKUP(MS85,PROTOKOL!$A:$E,5,FALSE))</f>
        <v xml:space="preserve"> </v>
      </c>
      <c r="MX85" s="176"/>
      <c r="MY85" s="177" t="str">
        <f t="shared" si="318"/>
        <v xml:space="preserve"> </v>
      </c>
      <c r="MZ85" s="217" t="str">
        <f>IF(NB85=0," ",VLOOKUP(NB85,PROTOKOL!$A:$F,6,FALSE))</f>
        <v xml:space="preserve"> </v>
      </c>
      <c r="NA85" s="43"/>
      <c r="NB85" s="43"/>
      <c r="NC85" s="43"/>
      <c r="ND85" s="91" t="str">
        <f>IF(NB85=0," ",(VLOOKUP(NB85,PROTOKOL!$A$1:$E$29,2,FALSE))*NC85)</f>
        <v xml:space="preserve"> </v>
      </c>
      <c r="NE85" s="175" t="str">
        <f t="shared" si="242"/>
        <v xml:space="preserve"> </v>
      </c>
      <c r="NF85" s="176" t="str">
        <f>IF(NB85=0," ",VLOOKUP(NB85,PROTOKOL!$A:$E,5,FALSE))</f>
        <v xml:space="preserve"> </v>
      </c>
      <c r="NG85" s="212" t="str">
        <f t="shared" si="375"/>
        <v xml:space="preserve"> </v>
      </c>
      <c r="NH85" s="176">
        <f t="shared" si="319"/>
        <v>0</v>
      </c>
      <c r="NI85" s="177" t="str">
        <f t="shared" si="320"/>
        <v xml:space="preserve"> </v>
      </c>
      <c r="NK85" s="173">
        <v>21</v>
      </c>
      <c r="NL85" s="230"/>
      <c r="NM85" s="174" t="str">
        <f>IF(NO85=0," ",VLOOKUP(NO85,PROTOKOL!$A:$F,6,FALSE))</f>
        <v xml:space="preserve"> </v>
      </c>
      <c r="NN85" s="43"/>
      <c r="NO85" s="43"/>
      <c r="NP85" s="43"/>
      <c r="NQ85" s="42" t="str">
        <f>IF(NO85=0," ",(VLOOKUP(NO85,PROTOKOL!$A$1:$E$29,2,FALSE))*NP85)</f>
        <v xml:space="preserve"> </v>
      </c>
      <c r="NR85" s="175" t="str">
        <f t="shared" si="243"/>
        <v xml:space="preserve"> </v>
      </c>
      <c r="NS85" s="212" t="str">
        <f>IF(NO85=0," ",VLOOKUP(NO85,PROTOKOL!$A:$E,5,FALSE))</f>
        <v xml:space="preserve"> </v>
      </c>
      <c r="NT85" s="176"/>
      <c r="NU85" s="177" t="str">
        <f t="shared" si="321"/>
        <v xml:space="preserve"> </v>
      </c>
      <c r="NV85" s="217" t="str">
        <f>IF(NX85=0," ",VLOOKUP(NX85,PROTOKOL!$A:$F,6,FALSE))</f>
        <v xml:space="preserve"> </v>
      </c>
      <c r="NW85" s="43"/>
      <c r="NX85" s="43"/>
      <c r="NY85" s="43"/>
      <c r="NZ85" s="91" t="str">
        <f>IF(NX85=0," ",(VLOOKUP(NX85,PROTOKOL!$A$1:$E$29,2,FALSE))*NY85)</f>
        <v xml:space="preserve"> </v>
      </c>
      <c r="OA85" s="175" t="str">
        <f t="shared" si="244"/>
        <v xml:space="preserve"> </v>
      </c>
      <c r="OB85" s="176" t="str">
        <f>IF(NX85=0," ",VLOOKUP(NX85,PROTOKOL!$A:$E,5,FALSE))</f>
        <v xml:space="preserve"> </v>
      </c>
      <c r="OC85" s="212" t="str">
        <f t="shared" si="376"/>
        <v xml:space="preserve"> </v>
      </c>
      <c r="OD85" s="176">
        <f t="shared" si="322"/>
        <v>0</v>
      </c>
      <c r="OE85" s="177" t="str">
        <f t="shared" si="323"/>
        <v xml:space="preserve"> </v>
      </c>
      <c r="OG85" s="173">
        <v>21</v>
      </c>
      <c r="OH85" s="230"/>
      <c r="OI85" s="174" t="str">
        <f>IF(OK85=0," ",VLOOKUP(OK85,PROTOKOL!$A:$F,6,FALSE))</f>
        <v xml:space="preserve"> </v>
      </c>
      <c r="OJ85" s="43"/>
      <c r="OK85" s="43"/>
      <c r="OL85" s="43"/>
      <c r="OM85" s="42" t="str">
        <f>IF(OK85=0," ",(VLOOKUP(OK85,PROTOKOL!$A$1:$E$29,2,FALSE))*OL85)</f>
        <v xml:space="preserve"> </v>
      </c>
      <c r="ON85" s="175" t="str">
        <f t="shared" si="245"/>
        <v xml:space="preserve"> </v>
      </c>
      <c r="OO85" s="212" t="str">
        <f>IF(OK85=0," ",VLOOKUP(OK85,PROTOKOL!$A:$E,5,FALSE))</f>
        <v xml:space="preserve"> </v>
      </c>
      <c r="OP85" s="176"/>
      <c r="OQ85" s="177" t="str">
        <f t="shared" si="324"/>
        <v xml:space="preserve"> </v>
      </c>
      <c r="OR85" s="217" t="str">
        <f>IF(OT85=0," ",VLOOKUP(OT85,PROTOKOL!$A:$F,6,FALSE))</f>
        <v xml:space="preserve"> </v>
      </c>
      <c r="OS85" s="43"/>
      <c r="OT85" s="43"/>
      <c r="OU85" s="43"/>
      <c r="OV85" s="91" t="str">
        <f>IF(OT85=0," ",(VLOOKUP(OT85,PROTOKOL!$A$1:$E$29,2,FALSE))*OU85)</f>
        <v xml:space="preserve"> </v>
      </c>
      <c r="OW85" s="175" t="str">
        <f t="shared" si="246"/>
        <v xml:space="preserve"> </v>
      </c>
      <c r="OX85" s="176" t="str">
        <f>IF(OT85=0," ",VLOOKUP(OT85,PROTOKOL!$A:$E,5,FALSE))</f>
        <v xml:space="preserve"> </v>
      </c>
      <c r="OY85" s="212" t="str">
        <f t="shared" si="377"/>
        <v xml:space="preserve"> </v>
      </c>
      <c r="OZ85" s="176">
        <f t="shared" si="325"/>
        <v>0</v>
      </c>
      <c r="PA85" s="177" t="str">
        <f t="shared" si="326"/>
        <v xml:space="preserve"> </v>
      </c>
      <c r="PC85" s="173">
        <v>21</v>
      </c>
      <c r="PD85" s="230"/>
      <c r="PE85" s="174" t="str">
        <f>IF(PG85=0," ",VLOOKUP(PG85,PROTOKOL!$A:$F,6,FALSE))</f>
        <v xml:space="preserve"> </v>
      </c>
      <c r="PF85" s="43"/>
      <c r="PG85" s="43"/>
      <c r="PH85" s="43"/>
      <c r="PI85" s="42" t="str">
        <f>IF(PG85=0," ",(VLOOKUP(PG85,PROTOKOL!$A$1:$E$29,2,FALSE))*PH85)</f>
        <v xml:space="preserve"> </v>
      </c>
      <c r="PJ85" s="175" t="str">
        <f t="shared" si="247"/>
        <v xml:space="preserve"> </v>
      </c>
      <c r="PK85" s="212" t="str">
        <f>IF(PG85=0," ",VLOOKUP(PG85,PROTOKOL!$A:$E,5,FALSE))</f>
        <v xml:space="preserve"> </v>
      </c>
      <c r="PL85" s="176"/>
      <c r="PM85" s="177" t="str">
        <f t="shared" si="327"/>
        <v xml:space="preserve"> </v>
      </c>
      <c r="PN85" s="217" t="str">
        <f>IF(PP85=0," ",VLOOKUP(PP85,PROTOKOL!$A:$F,6,FALSE))</f>
        <v xml:space="preserve"> </v>
      </c>
      <c r="PO85" s="43"/>
      <c r="PP85" s="43"/>
      <c r="PQ85" s="43"/>
      <c r="PR85" s="91" t="str">
        <f>IF(PP85=0," ",(VLOOKUP(PP85,PROTOKOL!$A$1:$E$29,2,FALSE))*PQ85)</f>
        <v xml:space="preserve"> </v>
      </c>
      <c r="PS85" s="175" t="str">
        <f t="shared" si="248"/>
        <v xml:space="preserve"> </v>
      </c>
      <c r="PT85" s="176" t="str">
        <f>IF(PP85=0," ",VLOOKUP(PP85,PROTOKOL!$A:$E,5,FALSE))</f>
        <v xml:space="preserve"> </v>
      </c>
      <c r="PU85" s="212" t="str">
        <f t="shared" si="378"/>
        <v xml:space="preserve"> </v>
      </c>
      <c r="PV85" s="176">
        <f t="shared" si="328"/>
        <v>0</v>
      </c>
      <c r="PW85" s="177" t="str">
        <f t="shared" si="329"/>
        <v xml:space="preserve"> </v>
      </c>
      <c r="PY85" s="173">
        <v>21</v>
      </c>
      <c r="PZ85" s="230"/>
      <c r="QA85" s="174" t="str">
        <f>IF(QC85=0," ",VLOOKUP(QC85,PROTOKOL!$A:$F,6,FALSE))</f>
        <v xml:space="preserve"> </v>
      </c>
      <c r="QB85" s="43"/>
      <c r="QC85" s="43"/>
      <c r="QD85" s="43"/>
      <c r="QE85" s="42" t="str">
        <f>IF(QC85=0," ",(VLOOKUP(QC85,PROTOKOL!$A$1:$E$29,2,FALSE))*QD85)</f>
        <v xml:space="preserve"> </v>
      </c>
      <c r="QF85" s="175" t="str">
        <f t="shared" si="249"/>
        <v xml:space="preserve"> </v>
      </c>
      <c r="QG85" s="212" t="str">
        <f>IF(QC85=0," ",VLOOKUP(QC85,PROTOKOL!$A:$E,5,FALSE))</f>
        <v xml:space="preserve"> </v>
      </c>
      <c r="QH85" s="176"/>
      <c r="QI85" s="177" t="str">
        <f t="shared" si="330"/>
        <v xml:space="preserve"> </v>
      </c>
      <c r="QJ85" s="217" t="str">
        <f>IF(QL85=0," ",VLOOKUP(QL85,PROTOKOL!$A:$F,6,FALSE))</f>
        <v xml:space="preserve"> </v>
      </c>
      <c r="QK85" s="43"/>
      <c r="QL85" s="43"/>
      <c r="QM85" s="43"/>
      <c r="QN85" s="91" t="str">
        <f>IF(QL85=0," ",(VLOOKUP(QL85,PROTOKOL!$A$1:$E$29,2,FALSE))*QM85)</f>
        <v xml:space="preserve"> </v>
      </c>
      <c r="QO85" s="175" t="str">
        <f t="shared" si="250"/>
        <v xml:space="preserve"> </v>
      </c>
      <c r="QP85" s="176" t="str">
        <f>IF(QL85=0," ",VLOOKUP(QL85,PROTOKOL!$A:$E,5,FALSE))</f>
        <v xml:space="preserve"> </v>
      </c>
      <c r="QQ85" s="212" t="str">
        <f t="shared" si="379"/>
        <v xml:space="preserve"> </v>
      </c>
      <c r="QR85" s="176">
        <f t="shared" si="331"/>
        <v>0</v>
      </c>
      <c r="QS85" s="177" t="str">
        <f t="shared" si="332"/>
        <v xml:space="preserve"> </v>
      </c>
      <c r="QU85" s="173">
        <v>21</v>
      </c>
      <c r="QV85" s="230"/>
      <c r="QW85" s="174" t="str">
        <f>IF(QY85=0," ",VLOOKUP(QY85,PROTOKOL!$A:$F,6,FALSE))</f>
        <v xml:space="preserve"> </v>
      </c>
      <c r="QX85" s="43"/>
      <c r="QY85" s="43"/>
      <c r="QZ85" s="43"/>
      <c r="RA85" s="42" t="str">
        <f>IF(QY85=0," ",(VLOOKUP(QY85,PROTOKOL!$A$1:$E$29,2,FALSE))*QZ85)</f>
        <v xml:space="preserve"> </v>
      </c>
      <c r="RB85" s="175" t="str">
        <f t="shared" si="251"/>
        <v xml:space="preserve"> </v>
      </c>
      <c r="RC85" s="212" t="str">
        <f>IF(QY85=0," ",VLOOKUP(QY85,PROTOKOL!$A:$E,5,FALSE))</f>
        <v xml:space="preserve"> </v>
      </c>
      <c r="RD85" s="176"/>
      <c r="RE85" s="177" t="str">
        <f t="shared" si="333"/>
        <v xml:space="preserve"> </v>
      </c>
      <c r="RF85" s="217" t="str">
        <f>IF(RH85=0," ",VLOOKUP(RH85,PROTOKOL!$A:$F,6,FALSE))</f>
        <v xml:space="preserve"> </v>
      </c>
      <c r="RG85" s="43"/>
      <c r="RH85" s="43"/>
      <c r="RI85" s="43"/>
      <c r="RJ85" s="91" t="str">
        <f>IF(RH85=0," ",(VLOOKUP(RH85,PROTOKOL!$A$1:$E$29,2,FALSE))*RI85)</f>
        <v xml:space="preserve"> </v>
      </c>
      <c r="RK85" s="175" t="str">
        <f t="shared" si="252"/>
        <v xml:space="preserve"> </v>
      </c>
      <c r="RL85" s="176" t="str">
        <f>IF(RH85=0," ",VLOOKUP(RH85,PROTOKOL!$A:$E,5,FALSE))</f>
        <v xml:space="preserve"> </v>
      </c>
      <c r="RM85" s="212" t="str">
        <f t="shared" si="380"/>
        <v xml:space="preserve"> </v>
      </c>
      <c r="RN85" s="176">
        <f t="shared" si="334"/>
        <v>0</v>
      </c>
      <c r="RO85" s="177" t="str">
        <f t="shared" si="335"/>
        <v xml:space="preserve"> </v>
      </c>
      <c r="RQ85" s="173">
        <v>21</v>
      </c>
      <c r="RR85" s="230"/>
      <c r="RS85" s="174" t="str">
        <f>IF(RU85=0," ",VLOOKUP(RU85,PROTOKOL!$A:$F,6,FALSE))</f>
        <v xml:space="preserve"> </v>
      </c>
      <c r="RT85" s="43"/>
      <c r="RU85" s="43"/>
      <c r="RV85" s="43"/>
      <c r="RW85" s="42" t="str">
        <f>IF(RU85=0," ",(VLOOKUP(RU85,PROTOKOL!$A$1:$E$29,2,FALSE))*RV85)</f>
        <v xml:space="preserve"> </v>
      </c>
      <c r="RX85" s="175" t="str">
        <f t="shared" si="253"/>
        <v xml:space="preserve"> </v>
      </c>
      <c r="RY85" s="212" t="str">
        <f>IF(RU85=0," ",VLOOKUP(RU85,PROTOKOL!$A:$E,5,FALSE))</f>
        <v xml:space="preserve"> </v>
      </c>
      <c r="RZ85" s="176"/>
      <c r="SA85" s="177" t="str">
        <f t="shared" si="336"/>
        <v xml:space="preserve"> </v>
      </c>
      <c r="SB85" s="217" t="str">
        <f>IF(SD85=0," ",VLOOKUP(SD85,PROTOKOL!$A:$F,6,FALSE))</f>
        <v xml:space="preserve"> </v>
      </c>
      <c r="SC85" s="43"/>
      <c r="SD85" s="43"/>
      <c r="SE85" s="43"/>
      <c r="SF85" s="91" t="str">
        <f>IF(SD85=0," ",(VLOOKUP(SD85,PROTOKOL!$A$1:$E$29,2,FALSE))*SE85)</f>
        <v xml:space="preserve"> </v>
      </c>
      <c r="SG85" s="175" t="str">
        <f t="shared" si="254"/>
        <v xml:space="preserve"> </v>
      </c>
      <c r="SH85" s="176" t="str">
        <f>IF(SD85=0," ",VLOOKUP(SD85,PROTOKOL!$A:$E,5,FALSE))</f>
        <v xml:space="preserve"> </v>
      </c>
      <c r="SI85" s="212" t="str">
        <f t="shared" si="381"/>
        <v xml:space="preserve"> </v>
      </c>
      <c r="SJ85" s="176">
        <f t="shared" si="337"/>
        <v>0</v>
      </c>
      <c r="SK85" s="177" t="str">
        <f t="shared" si="338"/>
        <v xml:space="preserve"> </v>
      </c>
      <c r="SM85" s="173">
        <v>21</v>
      </c>
      <c r="SN85" s="230"/>
      <c r="SO85" s="174" t="str">
        <f>IF(SQ85=0," ",VLOOKUP(SQ85,PROTOKOL!$A:$F,6,FALSE))</f>
        <v xml:space="preserve"> </v>
      </c>
      <c r="SP85" s="43"/>
      <c r="SQ85" s="43"/>
      <c r="SR85" s="43"/>
      <c r="SS85" s="42" t="str">
        <f>IF(SQ85=0," ",(VLOOKUP(SQ85,PROTOKOL!$A$1:$E$29,2,FALSE))*SR85)</f>
        <v xml:space="preserve"> </v>
      </c>
      <c r="ST85" s="175" t="str">
        <f t="shared" si="255"/>
        <v xml:space="preserve"> </v>
      </c>
      <c r="SU85" s="212" t="str">
        <f>IF(SQ85=0," ",VLOOKUP(SQ85,PROTOKOL!$A:$E,5,FALSE))</f>
        <v xml:space="preserve"> </v>
      </c>
      <c r="SV85" s="176"/>
      <c r="SW85" s="177" t="str">
        <f t="shared" si="339"/>
        <v xml:space="preserve"> </v>
      </c>
      <c r="SX85" s="217" t="str">
        <f>IF(SZ85=0," ",VLOOKUP(SZ85,PROTOKOL!$A:$F,6,FALSE))</f>
        <v xml:space="preserve"> </v>
      </c>
      <c r="SY85" s="43"/>
      <c r="SZ85" s="43"/>
      <c r="TA85" s="43"/>
      <c r="TB85" s="91" t="str">
        <f>IF(SZ85=0," ",(VLOOKUP(SZ85,PROTOKOL!$A$1:$E$29,2,FALSE))*TA85)</f>
        <v xml:space="preserve"> </v>
      </c>
      <c r="TC85" s="175" t="str">
        <f t="shared" si="256"/>
        <v xml:space="preserve"> </v>
      </c>
      <c r="TD85" s="176" t="str">
        <f>IF(SZ85=0," ",VLOOKUP(SZ85,PROTOKOL!$A:$E,5,FALSE))</f>
        <v xml:space="preserve"> </v>
      </c>
      <c r="TE85" s="212" t="str">
        <f t="shared" si="382"/>
        <v xml:space="preserve"> </v>
      </c>
      <c r="TF85" s="176">
        <f t="shared" si="340"/>
        <v>0</v>
      </c>
      <c r="TG85" s="177" t="str">
        <f t="shared" si="341"/>
        <v xml:space="preserve"> </v>
      </c>
      <c r="TI85" s="173">
        <v>21</v>
      </c>
      <c r="TJ85" s="230"/>
      <c r="TK85" s="174" t="str">
        <f>IF(TM85=0," ",VLOOKUP(TM85,PROTOKOL!$A:$F,6,FALSE))</f>
        <v xml:space="preserve"> </v>
      </c>
      <c r="TL85" s="43"/>
      <c r="TM85" s="43"/>
      <c r="TN85" s="43"/>
      <c r="TO85" s="42" t="str">
        <f>IF(TM85=0," ",(VLOOKUP(TM85,PROTOKOL!$A$1:$E$29,2,FALSE))*TN85)</f>
        <v xml:space="preserve"> </v>
      </c>
      <c r="TP85" s="175" t="str">
        <f t="shared" si="257"/>
        <v xml:space="preserve"> </v>
      </c>
      <c r="TQ85" s="212" t="str">
        <f>IF(TM85=0," ",VLOOKUP(TM85,PROTOKOL!$A:$E,5,FALSE))</f>
        <v xml:space="preserve"> </v>
      </c>
      <c r="TR85" s="176"/>
      <c r="TS85" s="177" t="str">
        <f t="shared" si="342"/>
        <v xml:space="preserve"> </v>
      </c>
      <c r="TT85" s="217" t="str">
        <f>IF(TV85=0," ",VLOOKUP(TV85,PROTOKOL!$A:$F,6,FALSE))</f>
        <v xml:space="preserve"> </v>
      </c>
      <c r="TU85" s="43"/>
      <c r="TV85" s="43"/>
      <c r="TW85" s="43"/>
      <c r="TX85" s="91" t="str">
        <f>IF(TV85=0," ",(VLOOKUP(TV85,PROTOKOL!$A$1:$E$29,2,FALSE))*TW85)</f>
        <v xml:space="preserve"> </v>
      </c>
      <c r="TY85" s="175" t="str">
        <f t="shared" si="258"/>
        <v xml:space="preserve"> </v>
      </c>
      <c r="TZ85" s="176" t="str">
        <f>IF(TV85=0," ",VLOOKUP(TV85,PROTOKOL!$A:$E,5,FALSE))</f>
        <v xml:space="preserve"> </v>
      </c>
      <c r="UA85" s="212" t="str">
        <f t="shared" si="383"/>
        <v xml:space="preserve"> </v>
      </c>
      <c r="UB85" s="176">
        <f t="shared" si="343"/>
        <v>0</v>
      </c>
      <c r="UC85" s="177" t="str">
        <f t="shared" si="344"/>
        <v xml:space="preserve"> </v>
      </c>
      <c r="UE85" s="173">
        <v>21</v>
      </c>
      <c r="UF85" s="230"/>
      <c r="UG85" s="174" t="str">
        <f>IF(UI85=0," ",VLOOKUP(UI85,PROTOKOL!$A:$F,6,FALSE))</f>
        <v xml:space="preserve"> </v>
      </c>
      <c r="UH85" s="43"/>
      <c r="UI85" s="43"/>
      <c r="UJ85" s="43"/>
      <c r="UK85" s="42" t="str">
        <f>IF(UI85=0," ",(VLOOKUP(UI85,PROTOKOL!$A$1:$E$29,2,FALSE))*UJ85)</f>
        <v xml:space="preserve"> </v>
      </c>
      <c r="UL85" s="175" t="str">
        <f t="shared" si="259"/>
        <v xml:space="preserve"> </v>
      </c>
      <c r="UM85" s="212" t="str">
        <f>IF(UI85=0," ",VLOOKUP(UI85,PROTOKOL!$A:$E,5,FALSE))</f>
        <v xml:space="preserve"> </v>
      </c>
      <c r="UN85" s="176"/>
      <c r="UO85" s="177" t="str">
        <f t="shared" si="345"/>
        <v xml:space="preserve"> </v>
      </c>
      <c r="UP85" s="217" t="str">
        <f>IF(UR85=0," ",VLOOKUP(UR85,PROTOKOL!$A:$F,6,FALSE))</f>
        <v xml:space="preserve"> </v>
      </c>
      <c r="UQ85" s="43"/>
      <c r="UR85" s="43"/>
      <c r="US85" s="43"/>
      <c r="UT85" s="91" t="str">
        <f>IF(UR85=0," ",(VLOOKUP(UR85,PROTOKOL!$A$1:$E$29,2,FALSE))*US85)</f>
        <v xml:space="preserve"> </v>
      </c>
      <c r="UU85" s="175" t="str">
        <f t="shared" si="260"/>
        <v xml:space="preserve"> </v>
      </c>
      <c r="UV85" s="176" t="str">
        <f>IF(UR85=0," ",VLOOKUP(UR85,PROTOKOL!$A:$E,5,FALSE))</f>
        <v xml:space="preserve"> </v>
      </c>
      <c r="UW85" s="212" t="str">
        <f t="shared" si="384"/>
        <v xml:space="preserve"> </v>
      </c>
      <c r="UX85" s="176">
        <f t="shared" si="346"/>
        <v>0</v>
      </c>
      <c r="UY85" s="177" t="str">
        <f t="shared" si="347"/>
        <v xml:space="preserve"> </v>
      </c>
      <c r="VA85" s="173">
        <v>21</v>
      </c>
      <c r="VB85" s="230"/>
      <c r="VC85" s="174" t="str">
        <f>IF(VE85=0," ",VLOOKUP(VE85,PROTOKOL!$A:$F,6,FALSE))</f>
        <v xml:space="preserve"> </v>
      </c>
      <c r="VD85" s="43"/>
      <c r="VE85" s="43"/>
      <c r="VF85" s="43"/>
      <c r="VG85" s="42" t="str">
        <f>IF(VE85=0," ",(VLOOKUP(VE85,PROTOKOL!$A$1:$E$29,2,FALSE))*VF85)</f>
        <v xml:space="preserve"> </v>
      </c>
      <c r="VH85" s="175" t="str">
        <f t="shared" si="261"/>
        <v xml:space="preserve"> </v>
      </c>
      <c r="VI85" s="212" t="str">
        <f>IF(VE85=0," ",VLOOKUP(VE85,PROTOKOL!$A:$E,5,FALSE))</f>
        <v xml:space="preserve"> </v>
      </c>
      <c r="VJ85" s="176"/>
      <c r="VK85" s="177" t="str">
        <f t="shared" si="348"/>
        <v xml:space="preserve"> </v>
      </c>
      <c r="VL85" s="217" t="str">
        <f>IF(VN85=0," ",VLOOKUP(VN85,PROTOKOL!$A:$F,6,FALSE))</f>
        <v xml:space="preserve"> </v>
      </c>
      <c r="VM85" s="43"/>
      <c r="VN85" s="43"/>
      <c r="VO85" s="43"/>
      <c r="VP85" s="91" t="str">
        <f>IF(VN85=0," ",(VLOOKUP(VN85,PROTOKOL!$A$1:$E$29,2,FALSE))*VO85)</f>
        <v xml:space="preserve"> </v>
      </c>
      <c r="VQ85" s="175" t="str">
        <f t="shared" si="262"/>
        <v xml:space="preserve"> </v>
      </c>
      <c r="VR85" s="176" t="str">
        <f>IF(VN85=0," ",VLOOKUP(VN85,PROTOKOL!$A:$E,5,FALSE))</f>
        <v xml:space="preserve"> </v>
      </c>
      <c r="VS85" s="212" t="str">
        <f t="shared" si="385"/>
        <v xml:space="preserve"> </v>
      </c>
      <c r="VT85" s="176">
        <f t="shared" si="349"/>
        <v>0</v>
      </c>
      <c r="VU85" s="177" t="str">
        <f t="shared" si="350"/>
        <v xml:space="preserve"> </v>
      </c>
      <c r="VW85" s="173">
        <v>21</v>
      </c>
      <c r="VX85" s="230"/>
      <c r="VY85" s="174" t="str">
        <f>IF(WA85=0," ",VLOOKUP(WA85,PROTOKOL!$A:$F,6,FALSE))</f>
        <v xml:space="preserve"> </v>
      </c>
      <c r="VZ85" s="43"/>
      <c r="WA85" s="43"/>
      <c r="WB85" s="43"/>
      <c r="WC85" s="42" t="str">
        <f>IF(WA85=0," ",(VLOOKUP(WA85,PROTOKOL!$A$1:$E$29,2,FALSE))*WB85)</f>
        <v xml:space="preserve"> </v>
      </c>
      <c r="WD85" s="175" t="str">
        <f t="shared" si="263"/>
        <v xml:space="preserve"> </v>
      </c>
      <c r="WE85" s="212" t="str">
        <f>IF(WA85=0," ",VLOOKUP(WA85,PROTOKOL!$A:$E,5,FALSE))</f>
        <v xml:space="preserve"> </v>
      </c>
      <c r="WF85" s="176"/>
      <c r="WG85" s="177" t="str">
        <f t="shared" si="351"/>
        <v xml:space="preserve"> </v>
      </c>
      <c r="WH85" s="217" t="str">
        <f>IF(WJ85=0," ",VLOOKUP(WJ85,PROTOKOL!$A:$F,6,FALSE))</f>
        <v xml:space="preserve"> </v>
      </c>
      <c r="WI85" s="43"/>
      <c r="WJ85" s="43"/>
      <c r="WK85" s="43"/>
      <c r="WL85" s="91" t="str">
        <f>IF(WJ85=0," ",(VLOOKUP(WJ85,PROTOKOL!$A$1:$E$29,2,FALSE))*WK85)</f>
        <v xml:space="preserve"> </v>
      </c>
      <c r="WM85" s="175" t="str">
        <f t="shared" si="264"/>
        <v xml:space="preserve"> </v>
      </c>
      <c r="WN85" s="176" t="str">
        <f>IF(WJ85=0," ",VLOOKUP(WJ85,PROTOKOL!$A:$E,5,FALSE))</f>
        <v xml:space="preserve"> </v>
      </c>
      <c r="WO85" s="212" t="str">
        <f t="shared" si="386"/>
        <v xml:space="preserve"> </v>
      </c>
      <c r="WP85" s="176">
        <f t="shared" si="352"/>
        <v>0</v>
      </c>
      <c r="WQ85" s="177" t="str">
        <f t="shared" si="353"/>
        <v xml:space="preserve"> </v>
      </c>
      <c r="WS85" s="173">
        <v>21</v>
      </c>
      <c r="WT85" s="230"/>
      <c r="WU85" s="174" t="str">
        <f>IF(WW85=0," ",VLOOKUP(WW85,PROTOKOL!$A:$F,6,FALSE))</f>
        <v xml:space="preserve"> </v>
      </c>
      <c r="WV85" s="43"/>
      <c r="WW85" s="43"/>
      <c r="WX85" s="43"/>
      <c r="WY85" s="42" t="str">
        <f>IF(WW85=0," ",(VLOOKUP(WW85,PROTOKOL!$A$1:$E$29,2,FALSE))*WX85)</f>
        <v xml:space="preserve"> </v>
      </c>
      <c r="WZ85" s="175" t="str">
        <f t="shared" si="265"/>
        <v xml:space="preserve"> </v>
      </c>
      <c r="XA85" s="212" t="str">
        <f>IF(WW85=0," ",VLOOKUP(WW85,PROTOKOL!$A:$E,5,FALSE))</f>
        <v xml:space="preserve"> </v>
      </c>
      <c r="XB85" s="176"/>
      <c r="XC85" s="177" t="str">
        <f t="shared" si="354"/>
        <v xml:space="preserve"> </v>
      </c>
      <c r="XD85" s="217" t="str">
        <f>IF(XF85=0," ",VLOOKUP(XF85,PROTOKOL!$A:$F,6,FALSE))</f>
        <v xml:space="preserve"> </v>
      </c>
      <c r="XE85" s="43"/>
      <c r="XF85" s="43"/>
      <c r="XG85" s="43"/>
      <c r="XH85" s="91" t="str">
        <f>IF(XF85=0," ",(VLOOKUP(XF85,PROTOKOL!$A$1:$E$29,2,FALSE))*XG85)</f>
        <v xml:space="preserve"> </v>
      </c>
      <c r="XI85" s="175" t="str">
        <f t="shared" si="266"/>
        <v xml:space="preserve"> </v>
      </c>
      <c r="XJ85" s="176" t="str">
        <f>IF(XF85=0," ",VLOOKUP(XF85,PROTOKOL!$A:$E,5,FALSE))</f>
        <v xml:space="preserve"> </v>
      </c>
      <c r="XK85" s="212" t="str">
        <f t="shared" si="387"/>
        <v xml:space="preserve"> </v>
      </c>
      <c r="XL85" s="176">
        <f t="shared" si="355"/>
        <v>0</v>
      </c>
      <c r="XM85" s="177" t="str">
        <f t="shared" si="356"/>
        <v xml:space="preserve"> </v>
      </c>
      <c r="XO85" s="173">
        <v>21</v>
      </c>
      <c r="XP85" s="230"/>
      <c r="XQ85" s="174" t="str">
        <f>IF(XS85=0," ",VLOOKUP(XS85,PROTOKOL!$A:$F,6,FALSE))</f>
        <v xml:space="preserve"> </v>
      </c>
      <c r="XR85" s="43"/>
      <c r="XS85" s="43"/>
      <c r="XT85" s="43"/>
      <c r="XU85" s="42" t="str">
        <f>IF(XS85=0," ",(VLOOKUP(XS85,PROTOKOL!$A$1:$E$29,2,FALSE))*XT85)</f>
        <v xml:space="preserve"> </v>
      </c>
      <c r="XV85" s="175" t="str">
        <f t="shared" si="267"/>
        <v xml:space="preserve"> </v>
      </c>
      <c r="XW85" s="212" t="str">
        <f>IF(XS85=0," ",VLOOKUP(XS85,PROTOKOL!$A:$E,5,FALSE))</f>
        <v xml:space="preserve"> </v>
      </c>
      <c r="XX85" s="176"/>
      <c r="XY85" s="177" t="str">
        <f t="shared" si="357"/>
        <v xml:space="preserve"> </v>
      </c>
      <c r="XZ85" s="217" t="str">
        <f>IF(YB85=0," ",VLOOKUP(YB85,PROTOKOL!$A:$F,6,FALSE))</f>
        <v xml:space="preserve"> </v>
      </c>
      <c r="YA85" s="43"/>
      <c r="YB85" s="43"/>
      <c r="YC85" s="43"/>
      <c r="YD85" s="91" t="str">
        <f>IF(YB85=0," ",(VLOOKUP(YB85,PROTOKOL!$A$1:$E$29,2,FALSE))*YC85)</f>
        <v xml:space="preserve"> </v>
      </c>
      <c r="YE85" s="175" t="str">
        <f t="shared" si="268"/>
        <v xml:space="preserve"> </v>
      </c>
      <c r="YF85" s="176" t="str">
        <f>IF(YB85=0," ",VLOOKUP(YB85,PROTOKOL!$A:$E,5,FALSE))</f>
        <v xml:space="preserve"> </v>
      </c>
      <c r="YG85" s="212" t="str">
        <f t="shared" si="388"/>
        <v xml:space="preserve"> </v>
      </c>
      <c r="YH85" s="176">
        <f t="shared" si="358"/>
        <v>0</v>
      </c>
      <c r="YI85" s="177" t="str">
        <f t="shared" si="359"/>
        <v xml:space="preserve"> </v>
      </c>
    </row>
    <row r="86" spans="1:659" ht="13.8">
      <c r="A86" s="173">
        <v>22</v>
      </c>
      <c r="B86" s="231">
        <v>22</v>
      </c>
      <c r="C86" s="174" t="str">
        <f>IF(E86=0," ",VLOOKUP(E86,PROTOKOL!$A:$F,6,FALSE))</f>
        <v xml:space="preserve"> </v>
      </c>
      <c r="D86" s="43"/>
      <c r="E86" s="43"/>
      <c r="F86" s="43"/>
      <c r="G86" s="42" t="str">
        <f>IF(E86=0," ",(VLOOKUP(E86,PROTOKOL!$A$1:$E$29,2,FALSE))*F86)</f>
        <v xml:space="preserve"> </v>
      </c>
      <c r="H86" s="175" t="str">
        <f t="shared" si="209"/>
        <v xml:space="preserve"> </v>
      </c>
      <c r="I86" s="212" t="str">
        <f>IF(E86=0," ",VLOOKUP(E86,PROTOKOL!$A:$E,5,FALSE))</f>
        <v xml:space="preserve"> </v>
      </c>
      <c r="J86" s="176"/>
      <c r="K86" s="177" t="str">
        <f t="shared" si="269"/>
        <v xml:space="preserve"> </v>
      </c>
      <c r="L86" s="217" t="str">
        <f>IF(N86=0," ",VLOOKUP(N86,PROTOKOL!$A:$F,6,FALSE))</f>
        <v xml:space="preserve"> </v>
      </c>
      <c r="M86" s="43"/>
      <c r="N86" s="43"/>
      <c r="O86" s="43"/>
      <c r="P86" s="91" t="str">
        <f>IF(N86=0," ",(VLOOKUP(N86,PROTOKOL!$A$1:$E$29,2,FALSE))*O86)</f>
        <v xml:space="preserve"> </v>
      </c>
      <c r="Q86" s="175" t="str">
        <f t="shared" si="210"/>
        <v xml:space="preserve"> </v>
      </c>
      <c r="R86" s="176" t="str">
        <f>IF(N86=0," ",VLOOKUP(N86,PROTOKOL!$A:$E,5,FALSE))</f>
        <v xml:space="preserve"> </v>
      </c>
      <c r="S86" s="212" t="str">
        <f t="shared" si="270"/>
        <v xml:space="preserve"> </v>
      </c>
      <c r="T86" s="176">
        <f t="shared" si="271"/>
        <v>0</v>
      </c>
      <c r="U86" s="177" t="str">
        <f t="shared" si="272"/>
        <v xml:space="preserve"> </v>
      </c>
      <c r="W86" s="173">
        <v>22</v>
      </c>
      <c r="X86" s="231">
        <v>22</v>
      </c>
      <c r="Y86" s="174" t="str">
        <f>IF(AA86=0," ",VLOOKUP(AA86,PROTOKOL!$A:$F,6,FALSE))</f>
        <v xml:space="preserve"> </v>
      </c>
      <c r="Z86" s="43"/>
      <c r="AA86" s="43"/>
      <c r="AB86" s="43"/>
      <c r="AC86" s="42" t="str">
        <f>IF(AA86=0," ",(VLOOKUP(AA86,PROTOKOL!$A$1:$E$29,2,FALSE))*AB86)</f>
        <v xml:space="preserve"> </v>
      </c>
      <c r="AD86" s="175" t="str">
        <f t="shared" si="211"/>
        <v xml:space="preserve"> </v>
      </c>
      <c r="AE86" s="212" t="str">
        <f>IF(AA86=0," ",VLOOKUP(AA86,PROTOKOL!$A:$E,5,FALSE))</f>
        <v xml:space="preserve"> </v>
      </c>
      <c r="AF86" s="176"/>
      <c r="AG86" s="177" t="str">
        <f t="shared" si="273"/>
        <v xml:space="preserve"> </v>
      </c>
      <c r="AH86" s="217" t="str">
        <f>IF(AJ86=0," ",VLOOKUP(AJ86,PROTOKOL!$A:$F,6,FALSE))</f>
        <v xml:space="preserve"> </v>
      </c>
      <c r="AI86" s="43"/>
      <c r="AJ86" s="43"/>
      <c r="AK86" s="43"/>
      <c r="AL86" s="91" t="str">
        <f>IF(AJ86=0," ",(VLOOKUP(AJ86,PROTOKOL!$A$1:$E$29,2,FALSE))*AK86)</f>
        <v xml:space="preserve"> </v>
      </c>
      <c r="AM86" s="175" t="str">
        <f t="shared" si="212"/>
        <v xml:space="preserve"> </v>
      </c>
      <c r="AN86" s="176" t="str">
        <f>IF(AJ86=0," ",VLOOKUP(AJ86,PROTOKOL!$A:$E,5,FALSE))</f>
        <v xml:space="preserve"> </v>
      </c>
      <c r="AO86" s="212" t="str">
        <f t="shared" si="360"/>
        <v xml:space="preserve"> </v>
      </c>
      <c r="AP86" s="176">
        <f t="shared" si="274"/>
        <v>0</v>
      </c>
      <c r="AQ86" s="177" t="str">
        <f t="shared" si="275"/>
        <v xml:space="preserve"> </v>
      </c>
      <c r="AS86" s="173">
        <v>22</v>
      </c>
      <c r="AT86" s="231">
        <v>22</v>
      </c>
      <c r="AU86" s="174" t="str">
        <f>IF(AW86=0," ",VLOOKUP(AW86,PROTOKOL!$A:$F,6,FALSE))</f>
        <v xml:space="preserve"> </v>
      </c>
      <c r="AV86" s="43"/>
      <c r="AW86" s="43"/>
      <c r="AX86" s="43"/>
      <c r="AY86" s="42" t="str">
        <f>IF(AW86=0," ",(VLOOKUP(AW86,PROTOKOL!$A$1:$E$29,2,FALSE))*AX86)</f>
        <v xml:space="preserve"> </v>
      </c>
      <c r="AZ86" s="175" t="str">
        <f t="shared" si="213"/>
        <v xml:space="preserve"> </v>
      </c>
      <c r="BA86" s="212" t="str">
        <f>IF(AW86=0," ",VLOOKUP(AW86,PROTOKOL!$A:$E,5,FALSE))</f>
        <v xml:space="preserve"> </v>
      </c>
      <c r="BB86" s="176"/>
      <c r="BC86" s="177" t="str">
        <f t="shared" si="276"/>
        <v xml:space="preserve"> </v>
      </c>
      <c r="BD86" s="217" t="str">
        <f>IF(BF86=0," ",VLOOKUP(BF86,PROTOKOL!$A:$F,6,FALSE))</f>
        <v xml:space="preserve"> </v>
      </c>
      <c r="BE86" s="43"/>
      <c r="BF86" s="43"/>
      <c r="BG86" s="43"/>
      <c r="BH86" s="91" t="str">
        <f>IF(BF86=0," ",(VLOOKUP(BF86,PROTOKOL!$A$1:$E$29,2,FALSE))*BG86)</f>
        <v xml:space="preserve"> </v>
      </c>
      <c r="BI86" s="175" t="str">
        <f t="shared" si="214"/>
        <v xml:space="preserve"> </v>
      </c>
      <c r="BJ86" s="176" t="str">
        <f>IF(BF86=0," ",VLOOKUP(BF86,PROTOKOL!$A:$E,5,FALSE))</f>
        <v xml:space="preserve"> </v>
      </c>
      <c r="BK86" s="212" t="str">
        <f t="shared" si="361"/>
        <v xml:space="preserve"> </v>
      </c>
      <c r="BL86" s="176">
        <f t="shared" si="277"/>
        <v>0</v>
      </c>
      <c r="BM86" s="177" t="str">
        <f t="shared" si="278"/>
        <v xml:space="preserve"> </v>
      </c>
      <c r="BO86" s="173">
        <v>22</v>
      </c>
      <c r="BP86" s="231">
        <v>22</v>
      </c>
      <c r="BQ86" s="174" t="str">
        <f>IF(BS86=0," ",VLOOKUP(BS86,PROTOKOL!$A:$F,6,FALSE))</f>
        <v xml:space="preserve"> </v>
      </c>
      <c r="BR86" s="43"/>
      <c r="BS86" s="43"/>
      <c r="BT86" s="43"/>
      <c r="BU86" s="42" t="str">
        <f>IF(BS86=0," ",(VLOOKUP(BS86,PROTOKOL!$A$1:$E$29,2,FALSE))*BT86)</f>
        <v xml:space="preserve"> </v>
      </c>
      <c r="BV86" s="175" t="str">
        <f t="shared" si="215"/>
        <v xml:space="preserve"> </v>
      </c>
      <c r="BW86" s="212" t="str">
        <f>IF(BS86=0," ",VLOOKUP(BS86,PROTOKOL!$A:$E,5,FALSE))</f>
        <v xml:space="preserve"> </v>
      </c>
      <c r="BX86" s="176"/>
      <c r="BY86" s="177" t="str">
        <f t="shared" si="279"/>
        <v xml:space="preserve"> </v>
      </c>
      <c r="BZ86" s="217" t="str">
        <f>IF(CB86=0," ",VLOOKUP(CB86,PROTOKOL!$A:$F,6,FALSE))</f>
        <v xml:space="preserve"> </v>
      </c>
      <c r="CA86" s="43"/>
      <c r="CB86" s="43"/>
      <c r="CC86" s="43"/>
      <c r="CD86" s="91" t="str">
        <f>IF(CB86=0," ",(VLOOKUP(CB86,PROTOKOL!$A$1:$E$29,2,FALSE))*CC86)</f>
        <v xml:space="preserve"> </v>
      </c>
      <c r="CE86" s="175" t="str">
        <f t="shared" si="216"/>
        <v xml:space="preserve"> </v>
      </c>
      <c r="CF86" s="176" t="str">
        <f>IF(CB86=0," ",VLOOKUP(CB86,PROTOKOL!$A:$E,5,FALSE))</f>
        <v xml:space="preserve"> </v>
      </c>
      <c r="CG86" s="212" t="str">
        <f t="shared" si="362"/>
        <v xml:space="preserve"> </v>
      </c>
      <c r="CH86" s="176">
        <f t="shared" si="280"/>
        <v>0</v>
      </c>
      <c r="CI86" s="177" t="str">
        <f t="shared" si="281"/>
        <v xml:space="preserve"> </v>
      </c>
      <c r="CK86" s="173">
        <v>22</v>
      </c>
      <c r="CL86" s="231">
        <v>22</v>
      </c>
      <c r="CM86" s="174" t="str">
        <f>IF(CO86=0," ",VLOOKUP(CO86,PROTOKOL!$A:$F,6,FALSE))</f>
        <v xml:space="preserve"> </v>
      </c>
      <c r="CN86" s="43"/>
      <c r="CO86" s="43"/>
      <c r="CP86" s="43"/>
      <c r="CQ86" s="42" t="str">
        <f>IF(CO86=0," ",(VLOOKUP(CO86,PROTOKOL!$A$1:$E$29,2,FALSE))*CP86)</f>
        <v xml:space="preserve"> </v>
      </c>
      <c r="CR86" s="175" t="str">
        <f t="shared" si="217"/>
        <v xml:space="preserve"> </v>
      </c>
      <c r="CS86" s="212" t="str">
        <f>IF(CO86=0," ",VLOOKUP(CO86,PROTOKOL!$A:$E,5,FALSE))</f>
        <v xml:space="preserve"> </v>
      </c>
      <c r="CT86" s="176"/>
      <c r="CU86" s="177" t="str">
        <f t="shared" si="282"/>
        <v xml:space="preserve"> </v>
      </c>
      <c r="CV86" s="217" t="str">
        <f>IF(CX86=0," ",VLOOKUP(CX86,PROTOKOL!$A:$F,6,FALSE))</f>
        <v xml:space="preserve"> </v>
      </c>
      <c r="CW86" s="43"/>
      <c r="CX86" s="43"/>
      <c r="CY86" s="43"/>
      <c r="CZ86" s="91" t="str">
        <f>IF(CX86=0," ",(VLOOKUP(CX86,PROTOKOL!$A$1:$E$29,2,FALSE))*CY86)</f>
        <v xml:space="preserve"> </v>
      </c>
      <c r="DA86" s="175" t="str">
        <f t="shared" si="218"/>
        <v xml:space="preserve"> </v>
      </c>
      <c r="DB86" s="176" t="str">
        <f>IF(CX86=0," ",VLOOKUP(CX86,PROTOKOL!$A:$E,5,FALSE))</f>
        <v xml:space="preserve"> </v>
      </c>
      <c r="DC86" s="212" t="str">
        <f t="shared" si="363"/>
        <v xml:space="preserve"> </v>
      </c>
      <c r="DD86" s="176">
        <f t="shared" si="283"/>
        <v>0</v>
      </c>
      <c r="DE86" s="177" t="str">
        <f t="shared" si="284"/>
        <v xml:space="preserve"> </v>
      </c>
      <c r="DG86" s="173">
        <v>22</v>
      </c>
      <c r="DH86" s="231">
        <v>22</v>
      </c>
      <c r="DI86" s="174" t="str">
        <f>IF(DK86=0," ",VLOOKUP(DK86,PROTOKOL!$A:$F,6,FALSE))</f>
        <v xml:space="preserve"> </v>
      </c>
      <c r="DJ86" s="43"/>
      <c r="DK86" s="43"/>
      <c r="DL86" s="43"/>
      <c r="DM86" s="42" t="str">
        <f>IF(DK86=0," ",(VLOOKUP(DK86,PROTOKOL!$A$1:$E$29,2,FALSE))*DL86)</f>
        <v xml:space="preserve"> </v>
      </c>
      <c r="DN86" s="175" t="str">
        <f t="shared" si="219"/>
        <v xml:space="preserve"> </v>
      </c>
      <c r="DO86" s="212" t="str">
        <f>IF(DK86=0," ",VLOOKUP(DK86,PROTOKOL!$A:$E,5,FALSE))</f>
        <v xml:space="preserve"> </v>
      </c>
      <c r="DP86" s="176"/>
      <c r="DQ86" s="177" t="str">
        <f t="shared" si="285"/>
        <v xml:space="preserve"> </v>
      </c>
      <c r="DR86" s="217" t="str">
        <f>IF(DT86=0," ",VLOOKUP(DT86,PROTOKOL!$A:$F,6,FALSE))</f>
        <v xml:space="preserve"> </v>
      </c>
      <c r="DS86" s="43"/>
      <c r="DT86" s="43"/>
      <c r="DU86" s="43"/>
      <c r="DV86" s="91" t="str">
        <f>IF(DT86=0," ",(VLOOKUP(DT86,PROTOKOL!$A$1:$E$29,2,FALSE))*DU86)</f>
        <v xml:space="preserve"> </v>
      </c>
      <c r="DW86" s="175" t="str">
        <f t="shared" si="220"/>
        <v xml:space="preserve"> </v>
      </c>
      <c r="DX86" s="176" t="str">
        <f>IF(DT86=0," ",VLOOKUP(DT86,PROTOKOL!$A:$E,5,FALSE))</f>
        <v xml:space="preserve"> </v>
      </c>
      <c r="DY86" s="212" t="str">
        <f t="shared" si="364"/>
        <v xml:space="preserve"> </v>
      </c>
      <c r="DZ86" s="176">
        <f t="shared" si="286"/>
        <v>0</v>
      </c>
      <c r="EA86" s="177" t="str">
        <f t="shared" si="287"/>
        <v xml:space="preserve"> </v>
      </c>
      <c r="EC86" s="173">
        <v>22</v>
      </c>
      <c r="ED86" s="231">
        <v>22</v>
      </c>
      <c r="EE86" s="174" t="str">
        <f>IF(EG86=0," ",VLOOKUP(EG86,PROTOKOL!$A:$F,6,FALSE))</f>
        <v xml:space="preserve"> </v>
      </c>
      <c r="EF86" s="43"/>
      <c r="EG86" s="43"/>
      <c r="EH86" s="43"/>
      <c r="EI86" s="42" t="str">
        <f>IF(EG86=0," ",(VLOOKUP(EG86,PROTOKOL!$A$1:$E$29,2,FALSE))*EH86)</f>
        <v xml:space="preserve"> </v>
      </c>
      <c r="EJ86" s="175" t="str">
        <f t="shared" si="221"/>
        <v xml:space="preserve"> </v>
      </c>
      <c r="EK86" s="212" t="str">
        <f>IF(EG86=0," ",VLOOKUP(EG86,PROTOKOL!$A:$E,5,FALSE))</f>
        <v xml:space="preserve"> </v>
      </c>
      <c r="EL86" s="176"/>
      <c r="EM86" s="177" t="str">
        <f t="shared" si="288"/>
        <v xml:space="preserve"> </v>
      </c>
      <c r="EN86" s="217" t="str">
        <f>IF(EP86=0," ",VLOOKUP(EP86,PROTOKOL!$A:$F,6,FALSE))</f>
        <v xml:space="preserve"> </v>
      </c>
      <c r="EO86" s="43"/>
      <c r="EP86" s="43"/>
      <c r="EQ86" s="43"/>
      <c r="ER86" s="91" t="str">
        <f>IF(EP86=0," ",(VLOOKUP(EP86,PROTOKOL!$A$1:$E$29,2,FALSE))*EQ86)</f>
        <v xml:space="preserve"> </v>
      </c>
      <c r="ES86" s="175" t="str">
        <f t="shared" si="222"/>
        <v xml:space="preserve"> </v>
      </c>
      <c r="ET86" s="176" t="str">
        <f>IF(EP86=0," ",VLOOKUP(EP86,PROTOKOL!$A:$E,5,FALSE))</f>
        <v xml:space="preserve"> </v>
      </c>
      <c r="EU86" s="212" t="str">
        <f t="shared" si="365"/>
        <v xml:space="preserve"> </v>
      </c>
      <c r="EV86" s="176">
        <f t="shared" si="289"/>
        <v>0</v>
      </c>
      <c r="EW86" s="177" t="str">
        <f t="shared" si="290"/>
        <v xml:space="preserve"> </v>
      </c>
      <c r="EY86" s="173">
        <v>22</v>
      </c>
      <c r="EZ86" s="231">
        <v>22</v>
      </c>
      <c r="FA86" s="174" t="str">
        <f>IF(FC86=0," ",VLOOKUP(FC86,PROTOKOL!$A:$F,6,FALSE))</f>
        <v xml:space="preserve"> </v>
      </c>
      <c r="FB86" s="43"/>
      <c r="FC86" s="43"/>
      <c r="FD86" s="43"/>
      <c r="FE86" s="42" t="str">
        <f>IF(FC86=0," ",(VLOOKUP(FC86,PROTOKOL!$A$1:$E$29,2,FALSE))*FD86)</f>
        <v xml:space="preserve"> </v>
      </c>
      <c r="FF86" s="175" t="str">
        <f t="shared" si="223"/>
        <v xml:space="preserve"> </v>
      </c>
      <c r="FG86" s="212" t="str">
        <f>IF(FC86=0," ",VLOOKUP(FC86,PROTOKOL!$A:$E,5,FALSE))</f>
        <v xml:space="preserve"> </v>
      </c>
      <c r="FH86" s="176"/>
      <c r="FI86" s="177" t="str">
        <f t="shared" si="291"/>
        <v xml:space="preserve"> </v>
      </c>
      <c r="FJ86" s="217" t="str">
        <f>IF(FL86=0," ",VLOOKUP(FL86,PROTOKOL!$A:$F,6,FALSE))</f>
        <v xml:space="preserve"> </v>
      </c>
      <c r="FK86" s="43"/>
      <c r="FL86" s="43"/>
      <c r="FM86" s="43"/>
      <c r="FN86" s="91" t="str">
        <f>IF(FL86=0," ",(VLOOKUP(FL86,PROTOKOL!$A$1:$E$29,2,FALSE))*FM86)</f>
        <v xml:space="preserve"> </v>
      </c>
      <c r="FO86" s="175" t="str">
        <f t="shared" si="224"/>
        <v xml:space="preserve"> </v>
      </c>
      <c r="FP86" s="176" t="str">
        <f>IF(FL86=0," ",VLOOKUP(FL86,PROTOKOL!$A:$E,5,FALSE))</f>
        <v xml:space="preserve"> </v>
      </c>
      <c r="FQ86" s="212" t="str">
        <f t="shared" si="366"/>
        <v xml:space="preserve"> </v>
      </c>
      <c r="FR86" s="176">
        <f t="shared" si="292"/>
        <v>0</v>
      </c>
      <c r="FS86" s="177" t="str">
        <f t="shared" si="293"/>
        <v xml:space="preserve"> </v>
      </c>
      <c r="FU86" s="173">
        <v>22</v>
      </c>
      <c r="FV86" s="231">
        <v>22</v>
      </c>
      <c r="FW86" s="174" t="str">
        <f>IF(FY86=0," ",VLOOKUP(FY86,PROTOKOL!$A:$F,6,FALSE))</f>
        <v xml:space="preserve"> </v>
      </c>
      <c r="FX86" s="43"/>
      <c r="FY86" s="43"/>
      <c r="FZ86" s="43"/>
      <c r="GA86" s="42" t="str">
        <f>IF(FY86=0," ",(VLOOKUP(FY86,PROTOKOL!$A$1:$E$29,2,FALSE))*FZ86)</f>
        <v xml:space="preserve"> </v>
      </c>
      <c r="GB86" s="175" t="str">
        <f t="shared" si="225"/>
        <v xml:space="preserve"> </v>
      </c>
      <c r="GC86" s="212" t="str">
        <f>IF(FY86=0," ",VLOOKUP(FY86,PROTOKOL!$A:$E,5,FALSE))</f>
        <v xml:space="preserve"> </v>
      </c>
      <c r="GD86" s="176"/>
      <c r="GE86" s="177" t="str">
        <f t="shared" si="294"/>
        <v xml:space="preserve"> </v>
      </c>
      <c r="GF86" s="217" t="str">
        <f>IF(GH86=0," ",VLOOKUP(GH86,PROTOKOL!$A:$F,6,FALSE))</f>
        <v xml:space="preserve"> </v>
      </c>
      <c r="GG86" s="43"/>
      <c r="GH86" s="43"/>
      <c r="GI86" s="43"/>
      <c r="GJ86" s="91" t="str">
        <f>IF(GH86=0," ",(VLOOKUP(GH86,PROTOKOL!$A$1:$E$29,2,FALSE))*GI86)</f>
        <v xml:space="preserve"> </v>
      </c>
      <c r="GK86" s="175" t="str">
        <f t="shared" si="226"/>
        <v xml:space="preserve"> </v>
      </c>
      <c r="GL86" s="176" t="str">
        <f>IF(GH86=0," ",VLOOKUP(GH86,PROTOKOL!$A:$E,5,FALSE))</f>
        <v xml:space="preserve"> </v>
      </c>
      <c r="GM86" s="212" t="str">
        <f t="shared" si="367"/>
        <v xml:space="preserve"> </v>
      </c>
      <c r="GN86" s="176">
        <f t="shared" si="295"/>
        <v>0</v>
      </c>
      <c r="GO86" s="177" t="str">
        <f t="shared" si="296"/>
        <v xml:space="preserve"> </v>
      </c>
      <c r="GQ86" s="173">
        <v>22</v>
      </c>
      <c r="GR86" s="231">
        <v>22</v>
      </c>
      <c r="GS86" s="174" t="str">
        <f>IF(GU86=0," ",VLOOKUP(GU86,PROTOKOL!$A:$F,6,FALSE))</f>
        <v xml:space="preserve"> </v>
      </c>
      <c r="GT86" s="43"/>
      <c r="GU86" s="43"/>
      <c r="GV86" s="43"/>
      <c r="GW86" s="42" t="str">
        <f>IF(GU86=0," ",(VLOOKUP(GU86,PROTOKOL!$A$1:$E$29,2,FALSE))*GV86)</f>
        <v xml:space="preserve"> </v>
      </c>
      <c r="GX86" s="175" t="str">
        <f t="shared" si="227"/>
        <v xml:space="preserve"> </v>
      </c>
      <c r="GY86" s="212" t="str">
        <f>IF(GU86=0," ",VLOOKUP(GU86,PROTOKOL!$A:$E,5,FALSE))</f>
        <v xml:space="preserve"> </v>
      </c>
      <c r="GZ86" s="176"/>
      <c r="HA86" s="177" t="str">
        <f t="shared" si="297"/>
        <v xml:space="preserve"> </v>
      </c>
      <c r="HB86" s="217" t="str">
        <f>IF(HD86=0," ",VLOOKUP(HD86,PROTOKOL!$A:$F,6,FALSE))</f>
        <v xml:space="preserve"> </v>
      </c>
      <c r="HC86" s="43"/>
      <c r="HD86" s="43"/>
      <c r="HE86" s="43"/>
      <c r="HF86" s="91" t="str">
        <f>IF(HD86=0," ",(VLOOKUP(HD86,PROTOKOL!$A$1:$E$29,2,FALSE))*HE86)</f>
        <v xml:space="preserve"> </v>
      </c>
      <c r="HG86" s="175" t="str">
        <f t="shared" si="228"/>
        <v xml:space="preserve"> </v>
      </c>
      <c r="HH86" s="176" t="str">
        <f>IF(HD86=0," ",VLOOKUP(HD86,PROTOKOL!$A:$E,5,FALSE))</f>
        <v xml:space="preserve"> </v>
      </c>
      <c r="HI86" s="212" t="str">
        <f t="shared" si="368"/>
        <v xml:space="preserve"> </v>
      </c>
      <c r="HJ86" s="176">
        <f t="shared" si="298"/>
        <v>0</v>
      </c>
      <c r="HK86" s="177" t="str">
        <f t="shared" si="299"/>
        <v xml:space="preserve"> </v>
      </c>
      <c r="HM86" s="173">
        <v>22</v>
      </c>
      <c r="HN86" s="231">
        <v>22</v>
      </c>
      <c r="HO86" s="174" t="str">
        <f>IF(HQ86=0," ",VLOOKUP(HQ86,PROTOKOL!$A:$F,6,FALSE))</f>
        <v xml:space="preserve"> </v>
      </c>
      <c r="HP86" s="43"/>
      <c r="HQ86" s="43"/>
      <c r="HR86" s="43"/>
      <c r="HS86" s="42" t="str">
        <f>IF(HQ86=0," ",(VLOOKUP(HQ86,PROTOKOL!$A$1:$E$29,2,FALSE))*HR86)</f>
        <v xml:space="preserve"> </v>
      </c>
      <c r="HT86" s="175" t="str">
        <f t="shared" si="229"/>
        <v xml:space="preserve"> </v>
      </c>
      <c r="HU86" s="212" t="str">
        <f>IF(HQ86=0," ",VLOOKUP(HQ86,PROTOKOL!$A:$E,5,FALSE))</f>
        <v xml:space="preserve"> </v>
      </c>
      <c r="HV86" s="176"/>
      <c r="HW86" s="177" t="str">
        <f t="shared" si="300"/>
        <v xml:space="preserve"> </v>
      </c>
      <c r="HX86" s="217" t="str">
        <f>IF(HZ86=0," ",VLOOKUP(HZ86,PROTOKOL!$A:$F,6,FALSE))</f>
        <v xml:space="preserve"> </v>
      </c>
      <c r="HY86" s="43"/>
      <c r="HZ86" s="43"/>
      <c r="IA86" s="43"/>
      <c r="IB86" s="91" t="str">
        <f>IF(HZ86=0," ",(VLOOKUP(HZ86,PROTOKOL!$A$1:$E$29,2,FALSE))*IA86)</f>
        <v xml:space="preserve"> </v>
      </c>
      <c r="IC86" s="175" t="str">
        <f t="shared" si="230"/>
        <v xml:space="preserve"> </v>
      </c>
      <c r="ID86" s="176" t="str">
        <f>IF(HZ86=0," ",VLOOKUP(HZ86,PROTOKOL!$A:$E,5,FALSE))</f>
        <v xml:space="preserve"> </v>
      </c>
      <c r="IE86" s="212" t="str">
        <f t="shared" si="369"/>
        <v xml:space="preserve"> </v>
      </c>
      <c r="IF86" s="176">
        <f t="shared" si="301"/>
        <v>0</v>
      </c>
      <c r="IG86" s="177" t="str">
        <f t="shared" si="302"/>
        <v xml:space="preserve"> </v>
      </c>
      <c r="II86" s="173">
        <v>22</v>
      </c>
      <c r="IJ86" s="231">
        <v>22</v>
      </c>
      <c r="IK86" s="174" t="str">
        <f>IF(IM86=0," ",VLOOKUP(IM86,PROTOKOL!$A:$F,6,FALSE))</f>
        <v xml:space="preserve"> </v>
      </c>
      <c r="IL86" s="43"/>
      <c r="IM86" s="43"/>
      <c r="IN86" s="43"/>
      <c r="IO86" s="42" t="str">
        <f>IF(IM86=0," ",(VLOOKUP(IM86,PROTOKOL!$A$1:$E$29,2,FALSE))*IN86)</f>
        <v xml:space="preserve"> </v>
      </c>
      <c r="IP86" s="175" t="str">
        <f t="shared" si="231"/>
        <v xml:space="preserve"> </v>
      </c>
      <c r="IQ86" s="212" t="str">
        <f>IF(IM86=0," ",VLOOKUP(IM86,PROTOKOL!$A:$E,5,FALSE))</f>
        <v xml:space="preserve"> </v>
      </c>
      <c r="IR86" s="176"/>
      <c r="IS86" s="177" t="str">
        <f t="shared" si="303"/>
        <v xml:space="preserve"> </v>
      </c>
      <c r="IT86" s="217" t="str">
        <f>IF(IV86=0," ",VLOOKUP(IV86,PROTOKOL!$A:$F,6,FALSE))</f>
        <v xml:space="preserve"> </v>
      </c>
      <c r="IU86" s="43"/>
      <c r="IV86" s="43"/>
      <c r="IW86" s="43"/>
      <c r="IX86" s="91" t="str">
        <f>IF(IV86=0," ",(VLOOKUP(IV86,PROTOKOL!$A$1:$E$29,2,FALSE))*IW86)</f>
        <v xml:space="preserve"> </v>
      </c>
      <c r="IY86" s="175" t="str">
        <f t="shared" si="232"/>
        <v xml:space="preserve"> </v>
      </c>
      <c r="IZ86" s="176" t="str">
        <f>IF(IV86=0," ",VLOOKUP(IV86,PROTOKOL!$A:$E,5,FALSE))</f>
        <v xml:space="preserve"> </v>
      </c>
      <c r="JA86" s="212" t="str">
        <f t="shared" si="370"/>
        <v xml:space="preserve"> </v>
      </c>
      <c r="JB86" s="176">
        <f t="shared" si="304"/>
        <v>0</v>
      </c>
      <c r="JC86" s="177" t="str">
        <f t="shared" si="305"/>
        <v xml:space="preserve"> </v>
      </c>
      <c r="JE86" s="173">
        <v>22</v>
      </c>
      <c r="JF86" s="231">
        <v>22</v>
      </c>
      <c r="JG86" s="174" t="str">
        <f>IF(JI86=0," ",VLOOKUP(JI86,PROTOKOL!$A:$F,6,FALSE))</f>
        <v xml:space="preserve"> </v>
      </c>
      <c r="JH86" s="43"/>
      <c r="JI86" s="43"/>
      <c r="JJ86" s="43"/>
      <c r="JK86" s="42" t="str">
        <f>IF(JI86=0," ",(VLOOKUP(JI86,PROTOKOL!$A$1:$E$29,2,FALSE))*JJ86)</f>
        <v xml:space="preserve"> </v>
      </c>
      <c r="JL86" s="175" t="str">
        <f t="shared" si="233"/>
        <v xml:space="preserve"> </v>
      </c>
      <c r="JM86" s="212" t="str">
        <f>IF(JI86=0," ",VLOOKUP(JI86,PROTOKOL!$A:$E,5,FALSE))</f>
        <v xml:space="preserve"> </v>
      </c>
      <c r="JN86" s="176"/>
      <c r="JO86" s="177" t="str">
        <f t="shared" si="306"/>
        <v xml:space="preserve"> </v>
      </c>
      <c r="JP86" s="217" t="str">
        <f>IF(JR86=0," ",VLOOKUP(JR86,PROTOKOL!$A:$F,6,FALSE))</f>
        <v xml:space="preserve"> </v>
      </c>
      <c r="JQ86" s="43"/>
      <c r="JR86" s="43"/>
      <c r="JS86" s="43"/>
      <c r="JT86" s="91" t="str">
        <f>IF(JR86=0," ",(VLOOKUP(JR86,PROTOKOL!$A$1:$E$29,2,FALSE))*JS86)</f>
        <v xml:space="preserve"> </v>
      </c>
      <c r="JU86" s="175" t="str">
        <f t="shared" si="234"/>
        <v xml:space="preserve"> </v>
      </c>
      <c r="JV86" s="176" t="str">
        <f>IF(JR86=0," ",VLOOKUP(JR86,PROTOKOL!$A:$E,5,FALSE))</f>
        <v xml:space="preserve"> </v>
      </c>
      <c r="JW86" s="212" t="str">
        <f t="shared" si="371"/>
        <v xml:space="preserve"> </v>
      </c>
      <c r="JX86" s="176">
        <f t="shared" si="307"/>
        <v>0</v>
      </c>
      <c r="JY86" s="177" t="str">
        <f t="shared" si="308"/>
        <v xml:space="preserve"> </v>
      </c>
      <c r="KA86" s="173">
        <v>22</v>
      </c>
      <c r="KB86" s="231">
        <v>22</v>
      </c>
      <c r="KC86" s="174" t="str">
        <f>IF(KE86=0," ",VLOOKUP(KE86,PROTOKOL!$A:$F,6,FALSE))</f>
        <v xml:space="preserve"> </v>
      </c>
      <c r="KD86" s="43"/>
      <c r="KE86" s="43"/>
      <c r="KF86" s="43"/>
      <c r="KG86" s="42" t="str">
        <f>IF(KE86=0," ",(VLOOKUP(KE86,PROTOKOL!$A$1:$E$29,2,FALSE))*KF86)</f>
        <v xml:space="preserve"> </v>
      </c>
      <c r="KH86" s="175" t="str">
        <f t="shared" si="235"/>
        <v xml:space="preserve"> </v>
      </c>
      <c r="KI86" s="212" t="str">
        <f>IF(KE86=0," ",VLOOKUP(KE86,PROTOKOL!$A:$E,5,FALSE))</f>
        <v xml:space="preserve"> </v>
      </c>
      <c r="KJ86" s="176"/>
      <c r="KK86" s="177" t="str">
        <f t="shared" si="309"/>
        <v xml:space="preserve"> </v>
      </c>
      <c r="KL86" s="217" t="str">
        <f>IF(KN86=0," ",VLOOKUP(KN86,PROTOKOL!$A:$F,6,FALSE))</f>
        <v xml:space="preserve"> </v>
      </c>
      <c r="KM86" s="43"/>
      <c r="KN86" s="43"/>
      <c r="KO86" s="43"/>
      <c r="KP86" s="91" t="str">
        <f>IF(KN86=0," ",(VLOOKUP(KN86,PROTOKOL!$A$1:$E$29,2,FALSE))*KO86)</f>
        <v xml:space="preserve"> </v>
      </c>
      <c r="KQ86" s="175" t="str">
        <f t="shared" si="236"/>
        <v xml:space="preserve"> </v>
      </c>
      <c r="KR86" s="176" t="str">
        <f>IF(KN86=0," ",VLOOKUP(KN86,PROTOKOL!$A:$E,5,FALSE))</f>
        <v xml:space="preserve"> </v>
      </c>
      <c r="KS86" s="212" t="str">
        <f t="shared" si="372"/>
        <v xml:space="preserve"> </v>
      </c>
      <c r="KT86" s="176">
        <f t="shared" si="310"/>
        <v>0</v>
      </c>
      <c r="KU86" s="177" t="str">
        <f t="shared" si="311"/>
        <v xml:space="preserve"> </v>
      </c>
      <c r="KW86" s="173">
        <v>22</v>
      </c>
      <c r="KX86" s="231">
        <v>22</v>
      </c>
      <c r="KY86" s="174" t="str">
        <f>IF(LA86=0," ",VLOOKUP(LA86,PROTOKOL!$A:$F,6,FALSE))</f>
        <v xml:space="preserve"> </v>
      </c>
      <c r="KZ86" s="43"/>
      <c r="LA86" s="43"/>
      <c r="LB86" s="43"/>
      <c r="LC86" s="42" t="str">
        <f>IF(LA86=0," ",(VLOOKUP(LA86,PROTOKOL!$A$1:$E$29,2,FALSE))*LB86)</f>
        <v xml:space="preserve"> </v>
      </c>
      <c r="LD86" s="175" t="str">
        <f t="shared" si="237"/>
        <v xml:space="preserve"> </v>
      </c>
      <c r="LE86" s="212" t="str">
        <f>IF(LA86=0," ",VLOOKUP(LA86,PROTOKOL!$A:$E,5,FALSE))</f>
        <v xml:space="preserve"> </v>
      </c>
      <c r="LF86" s="176"/>
      <c r="LG86" s="177" t="str">
        <f t="shared" si="312"/>
        <v xml:space="preserve"> </v>
      </c>
      <c r="LH86" s="217" t="str">
        <f>IF(LJ86=0," ",VLOOKUP(LJ86,PROTOKOL!$A:$F,6,FALSE))</f>
        <v xml:space="preserve"> </v>
      </c>
      <c r="LI86" s="43"/>
      <c r="LJ86" s="43"/>
      <c r="LK86" s="43"/>
      <c r="LL86" s="91" t="str">
        <f>IF(LJ86=0," ",(VLOOKUP(LJ86,PROTOKOL!$A$1:$E$29,2,FALSE))*LK86)</f>
        <v xml:space="preserve"> </v>
      </c>
      <c r="LM86" s="175" t="str">
        <f t="shared" si="238"/>
        <v xml:space="preserve"> </v>
      </c>
      <c r="LN86" s="176" t="str">
        <f>IF(LJ86=0," ",VLOOKUP(LJ86,PROTOKOL!$A:$E,5,FALSE))</f>
        <v xml:space="preserve"> </v>
      </c>
      <c r="LO86" s="212" t="str">
        <f t="shared" si="373"/>
        <v xml:space="preserve"> </v>
      </c>
      <c r="LP86" s="176">
        <f t="shared" si="313"/>
        <v>0</v>
      </c>
      <c r="LQ86" s="177" t="str">
        <f t="shared" si="314"/>
        <v xml:space="preserve"> </v>
      </c>
      <c r="LS86" s="173">
        <v>22</v>
      </c>
      <c r="LT86" s="231">
        <v>22</v>
      </c>
      <c r="LU86" s="174" t="str">
        <f>IF(LW86=0," ",VLOOKUP(LW86,PROTOKOL!$A:$F,6,FALSE))</f>
        <v xml:space="preserve"> </v>
      </c>
      <c r="LV86" s="43"/>
      <c r="LW86" s="43"/>
      <c r="LX86" s="43"/>
      <c r="LY86" s="42" t="str">
        <f>IF(LW86=0," ",(VLOOKUP(LW86,PROTOKOL!$A$1:$E$29,2,FALSE))*LX86)</f>
        <v xml:space="preserve"> </v>
      </c>
      <c r="LZ86" s="175" t="str">
        <f t="shared" si="239"/>
        <v xml:space="preserve"> </v>
      </c>
      <c r="MA86" s="212" t="str">
        <f>IF(LW86=0," ",VLOOKUP(LW86,PROTOKOL!$A:$E,5,FALSE))</f>
        <v xml:space="preserve"> </v>
      </c>
      <c r="MB86" s="176"/>
      <c r="MC86" s="177" t="str">
        <f t="shared" si="315"/>
        <v xml:space="preserve"> </v>
      </c>
      <c r="MD86" s="217" t="str">
        <f>IF(MF86=0," ",VLOOKUP(MF86,PROTOKOL!$A:$F,6,FALSE))</f>
        <v xml:space="preserve"> </v>
      </c>
      <c r="ME86" s="43"/>
      <c r="MF86" s="43"/>
      <c r="MG86" s="43"/>
      <c r="MH86" s="91" t="str">
        <f>IF(MF86=0," ",(VLOOKUP(MF86,PROTOKOL!$A$1:$E$29,2,FALSE))*MG86)</f>
        <v xml:space="preserve"> </v>
      </c>
      <c r="MI86" s="175" t="str">
        <f t="shared" si="240"/>
        <v xml:space="preserve"> </v>
      </c>
      <c r="MJ86" s="176" t="str">
        <f>IF(MF86=0," ",VLOOKUP(MF86,PROTOKOL!$A:$E,5,FALSE))</f>
        <v xml:space="preserve"> </v>
      </c>
      <c r="MK86" s="212" t="str">
        <f t="shared" si="374"/>
        <v xml:space="preserve"> </v>
      </c>
      <c r="ML86" s="176">
        <f t="shared" si="316"/>
        <v>0</v>
      </c>
      <c r="MM86" s="177" t="str">
        <f t="shared" si="317"/>
        <v xml:space="preserve"> </v>
      </c>
      <c r="MO86" s="173">
        <v>22</v>
      </c>
      <c r="MP86" s="231">
        <v>22</v>
      </c>
      <c r="MQ86" s="174" t="str">
        <f>IF(MS86=0," ",VLOOKUP(MS86,PROTOKOL!$A:$F,6,FALSE))</f>
        <v xml:space="preserve"> </v>
      </c>
      <c r="MR86" s="43"/>
      <c r="MS86" s="43"/>
      <c r="MT86" s="43"/>
      <c r="MU86" s="42" t="str">
        <f>IF(MS86=0," ",(VLOOKUP(MS86,PROTOKOL!$A$1:$E$29,2,FALSE))*MT86)</f>
        <v xml:space="preserve"> </v>
      </c>
      <c r="MV86" s="175" t="str">
        <f t="shared" si="241"/>
        <v xml:space="preserve"> </v>
      </c>
      <c r="MW86" s="212" t="str">
        <f>IF(MS86=0," ",VLOOKUP(MS86,PROTOKOL!$A:$E,5,FALSE))</f>
        <v xml:space="preserve"> </v>
      </c>
      <c r="MX86" s="176"/>
      <c r="MY86" s="177" t="str">
        <f t="shared" si="318"/>
        <v xml:space="preserve"> </v>
      </c>
      <c r="MZ86" s="217" t="str">
        <f>IF(NB86=0," ",VLOOKUP(NB86,PROTOKOL!$A:$F,6,FALSE))</f>
        <v xml:space="preserve"> </v>
      </c>
      <c r="NA86" s="43"/>
      <c r="NB86" s="43"/>
      <c r="NC86" s="43"/>
      <c r="ND86" s="91" t="str">
        <f>IF(NB86=0," ",(VLOOKUP(NB86,PROTOKOL!$A$1:$E$29,2,FALSE))*NC86)</f>
        <v xml:space="preserve"> </v>
      </c>
      <c r="NE86" s="175" t="str">
        <f t="shared" si="242"/>
        <v xml:space="preserve"> </v>
      </c>
      <c r="NF86" s="176" t="str">
        <f>IF(NB86=0," ",VLOOKUP(NB86,PROTOKOL!$A:$E,5,FALSE))</f>
        <v xml:space="preserve"> </v>
      </c>
      <c r="NG86" s="212" t="str">
        <f t="shared" si="375"/>
        <v xml:space="preserve"> </v>
      </c>
      <c r="NH86" s="176">
        <f t="shared" si="319"/>
        <v>0</v>
      </c>
      <c r="NI86" s="177" t="str">
        <f t="shared" si="320"/>
        <v xml:space="preserve"> </v>
      </c>
      <c r="NK86" s="173">
        <v>22</v>
      </c>
      <c r="NL86" s="231">
        <v>22</v>
      </c>
      <c r="NM86" s="174" t="str">
        <f>IF(NO86=0," ",VLOOKUP(NO86,PROTOKOL!$A:$F,6,FALSE))</f>
        <v xml:space="preserve"> </v>
      </c>
      <c r="NN86" s="43"/>
      <c r="NO86" s="43"/>
      <c r="NP86" s="43"/>
      <c r="NQ86" s="42" t="str">
        <f>IF(NO86=0," ",(VLOOKUP(NO86,PROTOKOL!$A$1:$E$29,2,FALSE))*NP86)</f>
        <v xml:space="preserve"> </v>
      </c>
      <c r="NR86" s="175" t="str">
        <f t="shared" si="243"/>
        <v xml:space="preserve"> </v>
      </c>
      <c r="NS86" s="212" t="str">
        <f>IF(NO86=0," ",VLOOKUP(NO86,PROTOKOL!$A:$E,5,FALSE))</f>
        <v xml:space="preserve"> </v>
      </c>
      <c r="NT86" s="176"/>
      <c r="NU86" s="177" t="str">
        <f t="shared" si="321"/>
        <v xml:space="preserve"> </v>
      </c>
      <c r="NV86" s="217" t="str">
        <f>IF(NX86=0," ",VLOOKUP(NX86,PROTOKOL!$A:$F,6,FALSE))</f>
        <v xml:space="preserve"> </v>
      </c>
      <c r="NW86" s="43"/>
      <c r="NX86" s="43"/>
      <c r="NY86" s="43"/>
      <c r="NZ86" s="91" t="str">
        <f>IF(NX86=0," ",(VLOOKUP(NX86,PROTOKOL!$A$1:$E$29,2,FALSE))*NY86)</f>
        <v xml:space="preserve"> </v>
      </c>
      <c r="OA86" s="175" t="str">
        <f t="shared" si="244"/>
        <v xml:space="preserve"> </v>
      </c>
      <c r="OB86" s="176" t="str">
        <f>IF(NX86=0," ",VLOOKUP(NX86,PROTOKOL!$A:$E,5,FALSE))</f>
        <v xml:space="preserve"> </v>
      </c>
      <c r="OC86" s="212" t="str">
        <f t="shared" si="376"/>
        <v xml:space="preserve"> </v>
      </c>
      <c r="OD86" s="176">
        <f t="shared" si="322"/>
        <v>0</v>
      </c>
      <c r="OE86" s="177" t="str">
        <f t="shared" si="323"/>
        <v xml:space="preserve"> </v>
      </c>
      <c r="OG86" s="173">
        <v>22</v>
      </c>
      <c r="OH86" s="231">
        <v>22</v>
      </c>
      <c r="OI86" s="174" t="str">
        <f>IF(OK86=0," ",VLOOKUP(OK86,PROTOKOL!$A:$F,6,FALSE))</f>
        <v xml:space="preserve"> </v>
      </c>
      <c r="OJ86" s="43"/>
      <c r="OK86" s="43"/>
      <c r="OL86" s="43"/>
      <c r="OM86" s="42" t="str">
        <f>IF(OK86=0," ",(VLOOKUP(OK86,PROTOKOL!$A$1:$E$29,2,FALSE))*OL86)</f>
        <v xml:space="preserve"> </v>
      </c>
      <c r="ON86" s="175" t="str">
        <f t="shared" si="245"/>
        <v xml:space="preserve"> </v>
      </c>
      <c r="OO86" s="212" t="str">
        <f>IF(OK86=0," ",VLOOKUP(OK86,PROTOKOL!$A:$E,5,FALSE))</f>
        <v xml:space="preserve"> </v>
      </c>
      <c r="OP86" s="176"/>
      <c r="OQ86" s="177" t="str">
        <f t="shared" si="324"/>
        <v xml:space="preserve"> </v>
      </c>
      <c r="OR86" s="217" t="str">
        <f>IF(OT86=0," ",VLOOKUP(OT86,PROTOKOL!$A:$F,6,FALSE))</f>
        <v xml:space="preserve"> </v>
      </c>
      <c r="OS86" s="43"/>
      <c r="OT86" s="43"/>
      <c r="OU86" s="43"/>
      <c r="OV86" s="91" t="str">
        <f>IF(OT86=0," ",(VLOOKUP(OT86,PROTOKOL!$A$1:$E$29,2,FALSE))*OU86)</f>
        <v xml:space="preserve"> </v>
      </c>
      <c r="OW86" s="175" t="str">
        <f t="shared" si="246"/>
        <v xml:space="preserve"> </v>
      </c>
      <c r="OX86" s="176" t="str">
        <f>IF(OT86=0," ",VLOOKUP(OT86,PROTOKOL!$A:$E,5,FALSE))</f>
        <v xml:space="preserve"> </v>
      </c>
      <c r="OY86" s="212" t="str">
        <f t="shared" si="377"/>
        <v xml:space="preserve"> </v>
      </c>
      <c r="OZ86" s="176">
        <f t="shared" si="325"/>
        <v>0</v>
      </c>
      <c r="PA86" s="177" t="str">
        <f t="shared" si="326"/>
        <v xml:space="preserve"> </v>
      </c>
      <c r="PC86" s="173">
        <v>22</v>
      </c>
      <c r="PD86" s="231">
        <v>22</v>
      </c>
      <c r="PE86" s="174" t="str">
        <f>IF(PG86=0," ",VLOOKUP(PG86,PROTOKOL!$A:$F,6,FALSE))</f>
        <v xml:space="preserve"> </v>
      </c>
      <c r="PF86" s="43"/>
      <c r="PG86" s="43"/>
      <c r="PH86" s="43"/>
      <c r="PI86" s="42" t="str">
        <f>IF(PG86=0," ",(VLOOKUP(PG86,PROTOKOL!$A$1:$E$29,2,FALSE))*PH86)</f>
        <v xml:space="preserve"> </v>
      </c>
      <c r="PJ86" s="175" t="str">
        <f t="shared" si="247"/>
        <v xml:space="preserve"> </v>
      </c>
      <c r="PK86" s="212" t="str">
        <f>IF(PG86=0," ",VLOOKUP(PG86,PROTOKOL!$A:$E,5,FALSE))</f>
        <v xml:space="preserve"> </v>
      </c>
      <c r="PL86" s="176"/>
      <c r="PM86" s="177" t="str">
        <f t="shared" si="327"/>
        <v xml:space="preserve"> </v>
      </c>
      <c r="PN86" s="217" t="str">
        <f>IF(PP86=0," ",VLOOKUP(PP86,PROTOKOL!$A:$F,6,FALSE))</f>
        <v xml:space="preserve"> </v>
      </c>
      <c r="PO86" s="43"/>
      <c r="PP86" s="43"/>
      <c r="PQ86" s="43"/>
      <c r="PR86" s="91" t="str">
        <f>IF(PP86=0," ",(VLOOKUP(PP86,PROTOKOL!$A$1:$E$29,2,FALSE))*PQ86)</f>
        <v xml:space="preserve"> </v>
      </c>
      <c r="PS86" s="175" t="str">
        <f t="shared" si="248"/>
        <v xml:space="preserve"> </v>
      </c>
      <c r="PT86" s="176" t="str">
        <f>IF(PP86=0," ",VLOOKUP(PP86,PROTOKOL!$A:$E,5,FALSE))</f>
        <v xml:space="preserve"> </v>
      </c>
      <c r="PU86" s="212" t="str">
        <f t="shared" si="378"/>
        <v xml:space="preserve"> </v>
      </c>
      <c r="PV86" s="176">
        <f t="shared" si="328"/>
        <v>0</v>
      </c>
      <c r="PW86" s="177" t="str">
        <f t="shared" si="329"/>
        <v xml:space="preserve"> </v>
      </c>
      <c r="PY86" s="173">
        <v>22</v>
      </c>
      <c r="PZ86" s="231">
        <v>22</v>
      </c>
      <c r="QA86" s="174" t="str">
        <f>IF(QC86=0," ",VLOOKUP(QC86,PROTOKOL!$A:$F,6,FALSE))</f>
        <v xml:space="preserve"> </v>
      </c>
      <c r="QB86" s="43"/>
      <c r="QC86" s="43"/>
      <c r="QD86" s="43"/>
      <c r="QE86" s="42" t="str">
        <f>IF(QC86=0," ",(VLOOKUP(QC86,PROTOKOL!$A$1:$E$29,2,FALSE))*QD86)</f>
        <v xml:space="preserve"> </v>
      </c>
      <c r="QF86" s="175" t="str">
        <f t="shared" si="249"/>
        <v xml:space="preserve"> </v>
      </c>
      <c r="QG86" s="212" t="str">
        <f>IF(QC86=0," ",VLOOKUP(QC86,PROTOKOL!$A:$E,5,FALSE))</f>
        <v xml:space="preserve"> </v>
      </c>
      <c r="QH86" s="176"/>
      <c r="QI86" s="177" t="str">
        <f t="shared" si="330"/>
        <v xml:space="preserve"> </v>
      </c>
      <c r="QJ86" s="217" t="str">
        <f>IF(QL86=0," ",VLOOKUP(QL86,PROTOKOL!$A:$F,6,FALSE))</f>
        <v xml:space="preserve"> </v>
      </c>
      <c r="QK86" s="43"/>
      <c r="QL86" s="43"/>
      <c r="QM86" s="43"/>
      <c r="QN86" s="91" t="str">
        <f>IF(QL86=0," ",(VLOOKUP(QL86,PROTOKOL!$A$1:$E$29,2,FALSE))*QM86)</f>
        <v xml:space="preserve"> </v>
      </c>
      <c r="QO86" s="175" t="str">
        <f t="shared" si="250"/>
        <v xml:space="preserve"> </v>
      </c>
      <c r="QP86" s="176" t="str">
        <f>IF(QL86=0," ",VLOOKUP(QL86,PROTOKOL!$A:$E,5,FALSE))</f>
        <v xml:space="preserve"> </v>
      </c>
      <c r="QQ86" s="212" t="str">
        <f t="shared" si="379"/>
        <v xml:space="preserve"> </v>
      </c>
      <c r="QR86" s="176">
        <f t="shared" si="331"/>
        <v>0</v>
      </c>
      <c r="QS86" s="177" t="str">
        <f t="shared" si="332"/>
        <v xml:space="preserve"> </v>
      </c>
      <c r="QU86" s="173">
        <v>22</v>
      </c>
      <c r="QV86" s="231">
        <v>22</v>
      </c>
      <c r="QW86" s="174" t="str">
        <f>IF(QY86=0," ",VLOOKUP(QY86,PROTOKOL!$A:$F,6,FALSE))</f>
        <v xml:space="preserve"> </v>
      </c>
      <c r="QX86" s="43"/>
      <c r="QY86" s="43"/>
      <c r="QZ86" s="43"/>
      <c r="RA86" s="42" t="str">
        <f>IF(QY86=0," ",(VLOOKUP(QY86,PROTOKOL!$A$1:$E$29,2,FALSE))*QZ86)</f>
        <v xml:space="preserve"> </v>
      </c>
      <c r="RB86" s="175" t="str">
        <f t="shared" si="251"/>
        <v xml:space="preserve"> </v>
      </c>
      <c r="RC86" s="212" t="str">
        <f>IF(QY86=0," ",VLOOKUP(QY86,PROTOKOL!$A:$E,5,FALSE))</f>
        <v xml:space="preserve"> </v>
      </c>
      <c r="RD86" s="176"/>
      <c r="RE86" s="177" t="str">
        <f t="shared" si="333"/>
        <v xml:space="preserve"> </v>
      </c>
      <c r="RF86" s="217" t="str">
        <f>IF(RH86=0," ",VLOOKUP(RH86,PROTOKOL!$A:$F,6,FALSE))</f>
        <v xml:space="preserve"> </v>
      </c>
      <c r="RG86" s="43"/>
      <c r="RH86" s="43"/>
      <c r="RI86" s="43"/>
      <c r="RJ86" s="91" t="str">
        <f>IF(RH86=0," ",(VLOOKUP(RH86,PROTOKOL!$A$1:$E$29,2,FALSE))*RI86)</f>
        <v xml:space="preserve"> </v>
      </c>
      <c r="RK86" s="175" t="str">
        <f t="shared" si="252"/>
        <v xml:space="preserve"> </v>
      </c>
      <c r="RL86" s="176" t="str">
        <f>IF(RH86=0," ",VLOOKUP(RH86,PROTOKOL!$A:$E,5,FALSE))</f>
        <v xml:space="preserve"> </v>
      </c>
      <c r="RM86" s="212" t="str">
        <f t="shared" si="380"/>
        <v xml:space="preserve"> </v>
      </c>
      <c r="RN86" s="176">
        <f t="shared" si="334"/>
        <v>0</v>
      </c>
      <c r="RO86" s="177" t="str">
        <f t="shared" si="335"/>
        <v xml:space="preserve"> </v>
      </c>
      <c r="RQ86" s="173">
        <v>22</v>
      </c>
      <c r="RR86" s="231">
        <v>22</v>
      </c>
      <c r="RS86" s="174" t="str">
        <f>IF(RU86=0," ",VLOOKUP(RU86,PROTOKOL!$A:$F,6,FALSE))</f>
        <v xml:space="preserve"> </v>
      </c>
      <c r="RT86" s="43"/>
      <c r="RU86" s="43"/>
      <c r="RV86" s="43"/>
      <c r="RW86" s="42" t="str">
        <f>IF(RU86=0," ",(VLOOKUP(RU86,PROTOKOL!$A$1:$E$29,2,FALSE))*RV86)</f>
        <v xml:space="preserve"> </v>
      </c>
      <c r="RX86" s="175" t="str">
        <f t="shared" si="253"/>
        <v xml:space="preserve"> </v>
      </c>
      <c r="RY86" s="212" t="str">
        <f>IF(RU86=0," ",VLOOKUP(RU86,PROTOKOL!$A:$E,5,FALSE))</f>
        <v xml:space="preserve"> </v>
      </c>
      <c r="RZ86" s="176"/>
      <c r="SA86" s="177" t="str">
        <f t="shared" si="336"/>
        <v xml:space="preserve"> </v>
      </c>
      <c r="SB86" s="217" t="str">
        <f>IF(SD86=0," ",VLOOKUP(SD86,PROTOKOL!$A:$F,6,FALSE))</f>
        <v xml:space="preserve"> </v>
      </c>
      <c r="SC86" s="43"/>
      <c r="SD86" s="43"/>
      <c r="SE86" s="43"/>
      <c r="SF86" s="91" t="str">
        <f>IF(SD86=0," ",(VLOOKUP(SD86,PROTOKOL!$A$1:$E$29,2,FALSE))*SE86)</f>
        <v xml:space="preserve"> </v>
      </c>
      <c r="SG86" s="175" t="str">
        <f t="shared" si="254"/>
        <v xml:space="preserve"> </v>
      </c>
      <c r="SH86" s="176" t="str">
        <f>IF(SD86=0," ",VLOOKUP(SD86,PROTOKOL!$A:$E,5,FALSE))</f>
        <v xml:space="preserve"> </v>
      </c>
      <c r="SI86" s="212" t="str">
        <f t="shared" si="381"/>
        <v xml:space="preserve"> </v>
      </c>
      <c r="SJ86" s="176">
        <f t="shared" si="337"/>
        <v>0</v>
      </c>
      <c r="SK86" s="177" t="str">
        <f t="shared" si="338"/>
        <v xml:space="preserve"> </v>
      </c>
      <c r="SM86" s="173">
        <v>22</v>
      </c>
      <c r="SN86" s="231">
        <v>22</v>
      </c>
      <c r="SO86" s="174" t="str">
        <f>IF(SQ86=0," ",VLOOKUP(SQ86,PROTOKOL!$A:$F,6,FALSE))</f>
        <v xml:space="preserve"> </v>
      </c>
      <c r="SP86" s="43"/>
      <c r="SQ86" s="43"/>
      <c r="SR86" s="43"/>
      <c r="SS86" s="42" t="str">
        <f>IF(SQ86=0," ",(VLOOKUP(SQ86,PROTOKOL!$A$1:$E$29,2,FALSE))*SR86)</f>
        <v xml:space="preserve"> </v>
      </c>
      <c r="ST86" s="175" t="str">
        <f t="shared" si="255"/>
        <v xml:space="preserve"> </v>
      </c>
      <c r="SU86" s="212" t="str">
        <f>IF(SQ86=0," ",VLOOKUP(SQ86,PROTOKOL!$A:$E,5,FALSE))</f>
        <v xml:space="preserve"> </v>
      </c>
      <c r="SV86" s="176"/>
      <c r="SW86" s="177" t="str">
        <f t="shared" si="339"/>
        <v xml:space="preserve"> </v>
      </c>
      <c r="SX86" s="217" t="str">
        <f>IF(SZ86=0," ",VLOOKUP(SZ86,PROTOKOL!$A:$F,6,FALSE))</f>
        <v xml:space="preserve"> </v>
      </c>
      <c r="SY86" s="43"/>
      <c r="SZ86" s="43"/>
      <c r="TA86" s="43"/>
      <c r="TB86" s="91" t="str">
        <f>IF(SZ86=0," ",(VLOOKUP(SZ86,PROTOKOL!$A$1:$E$29,2,FALSE))*TA86)</f>
        <v xml:space="preserve"> </v>
      </c>
      <c r="TC86" s="175" t="str">
        <f t="shared" si="256"/>
        <v xml:space="preserve"> </v>
      </c>
      <c r="TD86" s="176" t="str">
        <f>IF(SZ86=0," ",VLOOKUP(SZ86,PROTOKOL!$A:$E,5,FALSE))</f>
        <v xml:space="preserve"> </v>
      </c>
      <c r="TE86" s="212" t="str">
        <f t="shared" si="382"/>
        <v xml:space="preserve"> </v>
      </c>
      <c r="TF86" s="176">
        <f t="shared" si="340"/>
        <v>0</v>
      </c>
      <c r="TG86" s="177" t="str">
        <f t="shared" si="341"/>
        <v xml:space="preserve"> </v>
      </c>
      <c r="TI86" s="173">
        <v>22</v>
      </c>
      <c r="TJ86" s="231">
        <v>22</v>
      </c>
      <c r="TK86" s="174" t="str">
        <f>IF(TM86=0," ",VLOOKUP(TM86,PROTOKOL!$A:$F,6,FALSE))</f>
        <v xml:space="preserve"> </v>
      </c>
      <c r="TL86" s="43"/>
      <c r="TM86" s="43"/>
      <c r="TN86" s="43"/>
      <c r="TO86" s="42" t="str">
        <f>IF(TM86=0," ",(VLOOKUP(TM86,PROTOKOL!$A$1:$E$29,2,FALSE))*TN86)</f>
        <v xml:space="preserve"> </v>
      </c>
      <c r="TP86" s="175" t="str">
        <f t="shared" si="257"/>
        <v xml:space="preserve"> </v>
      </c>
      <c r="TQ86" s="212" t="str">
        <f>IF(TM86=0," ",VLOOKUP(TM86,PROTOKOL!$A:$E,5,FALSE))</f>
        <v xml:space="preserve"> </v>
      </c>
      <c r="TR86" s="176"/>
      <c r="TS86" s="177" t="str">
        <f t="shared" si="342"/>
        <v xml:space="preserve"> </v>
      </c>
      <c r="TT86" s="217" t="str">
        <f>IF(TV86=0," ",VLOOKUP(TV86,PROTOKOL!$A:$F,6,FALSE))</f>
        <v xml:space="preserve"> </v>
      </c>
      <c r="TU86" s="43"/>
      <c r="TV86" s="43"/>
      <c r="TW86" s="43"/>
      <c r="TX86" s="91" t="str">
        <f>IF(TV86=0," ",(VLOOKUP(TV86,PROTOKOL!$A$1:$E$29,2,FALSE))*TW86)</f>
        <v xml:space="preserve"> </v>
      </c>
      <c r="TY86" s="175" t="str">
        <f t="shared" si="258"/>
        <v xml:space="preserve"> </v>
      </c>
      <c r="TZ86" s="176" t="str">
        <f>IF(TV86=0," ",VLOOKUP(TV86,PROTOKOL!$A:$E,5,FALSE))</f>
        <v xml:space="preserve"> </v>
      </c>
      <c r="UA86" s="212" t="str">
        <f t="shared" si="383"/>
        <v xml:space="preserve"> </v>
      </c>
      <c r="UB86" s="176">
        <f t="shared" si="343"/>
        <v>0</v>
      </c>
      <c r="UC86" s="177" t="str">
        <f t="shared" si="344"/>
        <v xml:space="preserve"> </v>
      </c>
      <c r="UE86" s="173">
        <v>22</v>
      </c>
      <c r="UF86" s="231">
        <v>22</v>
      </c>
      <c r="UG86" s="174" t="str">
        <f>IF(UI86=0," ",VLOOKUP(UI86,PROTOKOL!$A:$F,6,FALSE))</f>
        <v xml:space="preserve"> </v>
      </c>
      <c r="UH86" s="43"/>
      <c r="UI86" s="43"/>
      <c r="UJ86" s="43"/>
      <c r="UK86" s="42" t="str">
        <f>IF(UI86=0," ",(VLOOKUP(UI86,PROTOKOL!$A$1:$E$29,2,FALSE))*UJ86)</f>
        <v xml:space="preserve"> </v>
      </c>
      <c r="UL86" s="175" t="str">
        <f t="shared" si="259"/>
        <v xml:space="preserve"> </v>
      </c>
      <c r="UM86" s="212" t="str">
        <f>IF(UI86=0," ",VLOOKUP(UI86,PROTOKOL!$A:$E,5,FALSE))</f>
        <v xml:space="preserve"> </v>
      </c>
      <c r="UN86" s="176"/>
      <c r="UO86" s="177" t="str">
        <f t="shared" si="345"/>
        <v xml:space="preserve"> </v>
      </c>
      <c r="UP86" s="217" t="str">
        <f>IF(UR86=0," ",VLOOKUP(UR86,PROTOKOL!$A:$F,6,FALSE))</f>
        <v xml:space="preserve"> </v>
      </c>
      <c r="UQ86" s="43"/>
      <c r="UR86" s="43"/>
      <c r="US86" s="43"/>
      <c r="UT86" s="91" t="str">
        <f>IF(UR86=0," ",(VLOOKUP(UR86,PROTOKOL!$A$1:$E$29,2,FALSE))*US86)</f>
        <v xml:space="preserve"> </v>
      </c>
      <c r="UU86" s="175" t="str">
        <f t="shared" si="260"/>
        <v xml:space="preserve"> </v>
      </c>
      <c r="UV86" s="176" t="str">
        <f>IF(UR86=0," ",VLOOKUP(UR86,PROTOKOL!$A:$E,5,FALSE))</f>
        <v xml:space="preserve"> </v>
      </c>
      <c r="UW86" s="212" t="str">
        <f t="shared" si="384"/>
        <v xml:space="preserve"> </v>
      </c>
      <c r="UX86" s="176">
        <f t="shared" si="346"/>
        <v>0</v>
      </c>
      <c r="UY86" s="177" t="str">
        <f t="shared" si="347"/>
        <v xml:space="preserve"> </v>
      </c>
      <c r="VA86" s="173">
        <v>22</v>
      </c>
      <c r="VB86" s="231">
        <v>22</v>
      </c>
      <c r="VC86" s="174" t="str">
        <f>IF(VE86=0," ",VLOOKUP(VE86,PROTOKOL!$A:$F,6,FALSE))</f>
        <v xml:space="preserve"> </v>
      </c>
      <c r="VD86" s="43"/>
      <c r="VE86" s="43"/>
      <c r="VF86" s="43"/>
      <c r="VG86" s="42" t="str">
        <f>IF(VE86=0," ",(VLOOKUP(VE86,PROTOKOL!$A$1:$E$29,2,FALSE))*VF86)</f>
        <v xml:space="preserve"> </v>
      </c>
      <c r="VH86" s="175" t="str">
        <f t="shared" si="261"/>
        <v xml:space="preserve"> </v>
      </c>
      <c r="VI86" s="212" t="str">
        <f>IF(VE86=0," ",VLOOKUP(VE86,PROTOKOL!$A:$E,5,FALSE))</f>
        <v xml:space="preserve"> </v>
      </c>
      <c r="VJ86" s="176"/>
      <c r="VK86" s="177" t="str">
        <f t="shared" si="348"/>
        <v xml:space="preserve"> </v>
      </c>
      <c r="VL86" s="217" t="str">
        <f>IF(VN86=0," ",VLOOKUP(VN86,PROTOKOL!$A:$F,6,FALSE))</f>
        <v xml:space="preserve"> </v>
      </c>
      <c r="VM86" s="43"/>
      <c r="VN86" s="43"/>
      <c r="VO86" s="43"/>
      <c r="VP86" s="91" t="str">
        <f>IF(VN86=0," ",(VLOOKUP(VN86,PROTOKOL!$A$1:$E$29,2,FALSE))*VO86)</f>
        <v xml:space="preserve"> </v>
      </c>
      <c r="VQ86" s="175" t="str">
        <f t="shared" si="262"/>
        <v xml:space="preserve"> </v>
      </c>
      <c r="VR86" s="176" t="str">
        <f>IF(VN86=0," ",VLOOKUP(VN86,PROTOKOL!$A:$E,5,FALSE))</f>
        <v xml:space="preserve"> </v>
      </c>
      <c r="VS86" s="212" t="str">
        <f t="shared" si="385"/>
        <v xml:space="preserve"> </v>
      </c>
      <c r="VT86" s="176">
        <f t="shared" si="349"/>
        <v>0</v>
      </c>
      <c r="VU86" s="177" t="str">
        <f t="shared" si="350"/>
        <v xml:space="preserve"> </v>
      </c>
      <c r="VW86" s="173">
        <v>22</v>
      </c>
      <c r="VX86" s="231">
        <v>22</v>
      </c>
      <c r="VY86" s="174" t="str">
        <f>IF(WA86=0," ",VLOOKUP(WA86,PROTOKOL!$A:$F,6,FALSE))</f>
        <v xml:space="preserve"> </v>
      </c>
      <c r="VZ86" s="43"/>
      <c r="WA86" s="43"/>
      <c r="WB86" s="43"/>
      <c r="WC86" s="42" t="str">
        <f>IF(WA86=0," ",(VLOOKUP(WA86,PROTOKOL!$A$1:$E$29,2,FALSE))*WB86)</f>
        <v xml:space="preserve"> </v>
      </c>
      <c r="WD86" s="175" t="str">
        <f t="shared" si="263"/>
        <v xml:space="preserve"> </v>
      </c>
      <c r="WE86" s="212" t="str">
        <f>IF(WA86=0," ",VLOOKUP(WA86,PROTOKOL!$A:$E,5,FALSE))</f>
        <v xml:space="preserve"> </v>
      </c>
      <c r="WF86" s="176"/>
      <c r="WG86" s="177" t="str">
        <f t="shared" si="351"/>
        <v xml:space="preserve"> </v>
      </c>
      <c r="WH86" s="217" t="str">
        <f>IF(WJ86=0," ",VLOOKUP(WJ86,PROTOKOL!$A:$F,6,FALSE))</f>
        <v xml:space="preserve"> </v>
      </c>
      <c r="WI86" s="43"/>
      <c r="WJ86" s="43"/>
      <c r="WK86" s="43"/>
      <c r="WL86" s="91" t="str">
        <f>IF(WJ86=0," ",(VLOOKUP(WJ86,PROTOKOL!$A$1:$E$29,2,FALSE))*WK86)</f>
        <v xml:space="preserve"> </v>
      </c>
      <c r="WM86" s="175" t="str">
        <f t="shared" si="264"/>
        <v xml:space="preserve"> </v>
      </c>
      <c r="WN86" s="176" t="str">
        <f>IF(WJ86=0," ",VLOOKUP(WJ86,PROTOKOL!$A:$E,5,FALSE))</f>
        <v xml:space="preserve"> </v>
      </c>
      <c r="WO86" s="212" t="str">
        <f t="shared" si="386"/>
        <v xml:space="preserve"> </v>
      </c>
      <c r="WP86" s="176">
        <f t="shared" si="352"/>
        <v>0</v>
      </c>
      <c r="WQ86" s="177" t="str">
        <f t="shared" si="353"/>
        <v xml:space="preserve"> </v>
      </c>
      <c r="WS86" s="173">
        <v>22</v>
      </c>
      <c r="WT86" s="231">
        <v>22</v>
      </c>
      <c r="WU86" s="174" t="str">
        <f>IF(WW86=0," ",VLOOKUP(WW86,PROTOKOL!$A:$F,6,FALSE))</f>
        <v xml:space="preserve"> </v>
      </c>
      <c r="WV86" s="43"/>
      <c r="WW86" s="43"/>
      <c r="WX86" s="43"/>
      <c r="WY86" s="42" t="str">
        <f>IF(WW86=0," ",(VLOOKUP(WW86,PROTOKOL!$A$1:$E$29,2,FALSE))*WX86)</f>
        <v xml:space="preserve"> </v>
      </c>
      <c r="WZ86" s="175" t="str">
        <f t="shared" si="265"/>
        <v xml:space="preserve"> </v>
      </c>
      <c r="XA86" s="212" t="str">
        <f>IF(WW86=0," ",VLOOKUP(WW86,PROTOKOL!$A:$E,5,FALSE))</f>
        <v xml:space="preserve"> </v>
      </c>
      <c r="XB86" s="176"/>
      <c r="XC86" s="177" t="str">
        <f t="shared" si="354"/>
        <v xml:space="preserve"> </v>
      </c>
      <c r="XD86" s="217" t="str">
        <f>IF(XF86=0," ",VLOOKUP(XF86,PROTOKOL!$A:$F,6,FALSE))</f>
        <v xml:space="preserve"> </v>
      </c>
      <c r="XE86" s="43"/>
      <c r="XF86" s="43"/>
      <c r="XG86" s="43"/>
      <c r="XH86" s="91" t="str">
        <f>IF(XF86=0," ",(VLOOKUP(XF86,PROTOKOL!$A$1:$E$29,2,FALSE))*XG86)</f>
        <v xml:space="preserve"> </v>
      </c>
      <c r="XI86" s="175" t="str">
        <f t="shared" si="266"/>
        <v xml:space="preserve"> </v>
      </c>
      <c r="XJ86" s="176" t="str">
        <f>IF(XF86=0," ",VLOOKUP(XF86,PROTOKOL!$A:$E,5,FALSE))</f>
        <v xml:space="preserve"> </v>
      </c>
      <c r="XK86" s="212" t="str">
        <f t="shared" si="387"/>
        <v xml:space="preserve"> </v>
      </c>
      <c r="XL86" s="176">
        <f t="shared" si="355"/>
        <v>0</v>
      </c>
      <c r="XM86" s="177" t="str">
        <f t="shared" si="356"/>
        <v xml:space="preserve"> </v>
      </c>
      <c r="XO86" s="173">
        <v>22</v>
      </c>
      <c r="XP86" s="231">
        <v>22</v>
      </c>
      <c r="XQ86" s="174" t="str">
        <f>IF(XS86=0," ",VLOOKUP(XS86,PROTOKOL!$A:$F,6,FALSE))</f>
        <v xml:space="preserve"> </v>
      </c>
      <c r="XR86" s="43"/>
      <c r="XS86" s="43"/>
      <c r="XT86" s="43"/>
      <c r="XU86" s="42" t="str">
        <f>IF(XS86=0," ",(VLOOKUP(XS86,PROTOKOL!$A$1:$E$29,2,FALSE))*XT86)</f>
        <v xml:space="preserve"> </v>
      </c>
      <c r="XV86" s="175" t="str">
        <f t="shared" si="267"/>
        <v xml:space="preserve"> </v>
      </c>
      <c r="XW86" s="212" t="str">
        <f>IF(XS86=0," ",VLOOKUP(XS86,PROTOKOL!$A:$E,5,FALSE))</f>
        <v xml:space="preserve"> </v>
      </c>
      <c r="XX86" s="176"/>
      <c r="XY86" s="177" t="str">
        <f t="shared" si="357"/>
        <v xml:space="preserve"> </v>
      </c>
      <c r="XZ86" s="217" t="str">
        <f>IF(YB86=0," ",VLOOKUP(YB86,PROTOKOL!$A:$F,6,FALSE))</f>
        <v xml:space="preserve"> </v>
      </c>
      <c r="YA86" s="43"/>
      <c r="YB86" s="43"/>
      <c r="YC86" s="43"/>
      <c r="YD86" s="91" t="str">
        <f>IF(YB86=0," ",(VLOOKUP(YB86,PROTOKOL!$A$1:$E$29,2,FALSE))*YC86)</f>
        <v xml:space="preserve"> </v>
      </c>
      <c r="YE86" s="175" t="str">
        <f t="shared" si="268"/>
        <v xml:space="preserve"> </v>
      </c>
      <c r="YF86" s="176" t="str">
        <f>IF(YB86=0," ",VLOOKUP(YB86,PROTOKOL!$A:$E,5,FALSE))</f>
        <v xml:space="preserve"> </v>
      </c>
      <c r="YG86" s="212" t="str">
        <f t="shared" si="388"/>
        <v xml:space="preserve"> </v>
      </c>
      <c r="YH86" s="176">
        <f t="shared" si="358"/>
        <v>0</v>
      </c>
      <c r="YI86" s="177" t="str">
        <f t="shared" si="359"/>
        <v xml:space="preserve"> </v>
      </c>
    </row>
    <row r="87" spans="1:659" ht="13.8">
      <c r="A87" s="173">
        <v>22</v>
      </c>
      <c r="B87" s="229"/>
      <c r="C87" s="174" t="str">
        <f>IF(E87=0," ",VLOOKUP(E87,PROTOKOL!$A:$F,6,FALSE))</f>
        <v xml:space="preserve"> </v>
      </c>
      <c r="D87" s="43"/>
      <c r="E87" s="43"/>
      <c r="F87" s="43"/>
      <c r="G87" s="42" t="str">
        <f>IF(E87=0," ",(VLOOKUP(E87,PROTOKOL!$A$1:$E$29,2,FALSE))*F87)</f>
        <v xml:space="preserve"> </v>
      </c>
      <c r="H87" s="175" t="str">
        <f t="shared" si="209"/>
        <v xml:space="preserve"> </v>
      </c>
      <c r="I87" s="212" t="str">
        <f>IF(E87=0," ",VLOOKUP(E87,PROTOKOL!$A:$E,5,FALSE))</f>
        <v xml:space="preserve"> </v>
      </c>
      <c r="J87" s="176"/>
      <c r="K87" s="177" t="str">
        <f t="shared" si="269"/>
        <v xml:space="preserve"> </v>
      </c>
      <c r="L87" s="217" t="str">
        <f>IF(N87=0," ",VLOOKUP(N87,PROTOKOL!$A:$F,6,FALSE))</f>
        <v xml:space="preserve"> </v>
      </c>
      <c r="M87" s="43"/>
      <c r="N87" s="43"/>
      <c r="O87" s="43"/>
      <c r="P87" s="91" t="str">
        <f>IF(N87=0," ",(VLOOKUP(N87,PROTOKOL!$A$1:$E$29,2,FALSE))*O87)</f>
        <v xml:space="preserve"> </v>
      </c>
      <c r="Q87" s="175" t="str">
        <f t="shared" si="210"/>
        <v xml:space="preserve"> </v>
      </c>
      <c r="R87" s="176" t="str">
        <f>IF(N87=0," ",VLOOKUP(N87,PROTOKOL!$A:$E,5,FALSE))</f>
        <v xml:space="preserve"> </v>
      </c>
      <c r="S87" s="212" t="str">
        <f t="shared" si="270"/>
        <v xml:space="preserve"> </v>
      </c>
      <c r="T87" s="176">
        <f t="shared" si="271"/>
        <v>0</v>
      </c>
      <c r="U87" s="177" t="str">
        <f t="shared" si="272"/>
        <v xml:space="preserve"> </v>
      </c>
      <c r="W87" s="173">
        <v>22</v>
      </c>
      <c r="X87" s="229"/>
      <c r="Y87" s="174" t="str">
        <f>IF(AA87=0," ",VLOOKUP(AA87,PROTOKOL!$A:$F,6,FALSE))</f>
        <v xml:space="preserve"> </v>
      </c>
      <c r="Z87" s="43"/>
      <c r="AA87" s="43"/>
      <c r="AB87" s="43"/>
      <c r="AC87" s="42" t="str">
        <f>IF(AA87=0," ",(VLOOKUP(AA87,PROTOKOL!$A$1:$E$29,2,FALSE))*AB87)</f>
        <v xml:space="preserve"> </v>
      </c>
      <c r="AD87" s="175" t="str">
        <f t="shared" si="211"/>
        <v xml:space="preserve"> </v>
      </c>
      <c r="AE87" s="212" t="str">
        <f>IF(AA87=0," ",VLOOKUP(AA87,PROTOKOL!$A:$E,5,FALSE))</f>
        <v xml:space="preserve"> </v>
      </c>
      <c r="AF87" s="176"/>
      <c r="AG87" s="177" t="str">
        <f t="shared" si="273"/>
        <v xml:space="preserve"> </v>
      </c>
      <c r="AH87" s="217" t="str">
        <f>IF(AJ87=0," ",VLOOKUP(AJ87,PROTOKOL!$A:$F,6,FALSE))</f>
        <v xml:space="preserve"> </v>
      </c>
      <c r="AI87" s="43"/>
      <c r="AJ87" s="43"/>
      <c r="AK87" s="43"/>
      <c r="AL87" s="91" t="str">
        <f>IF(AJ87=0," ",(VLOOKUP(AJ87,PROTOKOL!$A$1:$E$29,2,FALSE))*AK87)</f>
        <v xml:space="preserve"> </v>
      </c>
      <c r="AM87" s="175" t="str">
        <f t="shared" si="212"/>
        <v xml:space="preserve"> </v>
      </c>
      <c r="AN87" s="176" t="str">
        <f>IF(AJ87=0," ",VLOOKUP(AJ87,PROTOKOL!$A:$E,5,FALSE))</f>
        <v xml:space="preserve"> </v>
      </c>
      <c r="AO87" s="212" t="str">
        <f t="shared" si="360"/>
        <v xml:space="preserve"> </v>
      </c>
      <c r="AP87" s="176">
        <f t="shared" si="274"/>
        <v>0</v>
      </c>
      <c r="AQ87" s="177" t="str">
        <f t="shared" si="275"/>
        <v xml:space="preserve"> </v>
      </c>
      <c r="AS87" s="173">
        <v>22</v>
      </c>
      <c r="AT87" s="229"/>
      <c r="AU87" s="174" t="str">
        <f>IF(AW87=0," ",VLOOKUP(AW87,PROTOKOL!$A:$F,6,FALSE))</f>
        <v xml:space="preserve"> </v>
      </c>
      <c r="AV87" s="43"/>
      <c r="AW87" s="43"/>
      <c r="AX87" s="43"/>
      <c r="AY87" s="42" t="str">
        <f>IF(AW87=0," ",(VLOOKUP(AW87,PROTOKOL!$A$1:$E$29,2,FALSE))*AX87)</f>
        <v xml:space="preserve"> </v>
      </c>
      <c r="AZ87" s="175" t="str">
        <f t="shared" si="213"/>
        <v xml:space="preserve"> </v>
      </c>
      <c r="BA87" s="212" t="str">
        <f>IF(AW87=0," ",VLOOKUP(AW87,PROTOKOL!$A:$E,5,FALSE))</f>
        <v xml:space="preserve"> </v>
      </c>
      <c r="BB87" s="176"/>
      <c r="BC87" s="177" t="str">
        <f t="shared" si="276"/>
        <v xml:space="preserve"> </v>
      </c>
      <c r="BD87" s="217" t="str">
        <f>IF(BF87=0," ",VLOOKUP(BF87,PROTOKOL!$A:$F,6,FALSE))</f>
        <v xml:space="preserve"> </v>
      </c>
      <c r="BE87" s="43"/>
      <c r="BF87" s="43"/>
      <c r="BG87" s="43"/>
      <c r="BH87" s="91" t="str">
        <f>IF(BF87=0," ",(VLOOKUP(BF87,PROTOKOL!$A$1:$E$29,2,FALSE))*BG87)</f>
        <v xml:space="preserve"> </v>
      </c>
      <c r="BI87" s="175" t="str">
        <f t="shared" si="214"/>
        <v xml:space="preserve"> </v>
      </c>
      <c r="BJ87" s="176" t="str">
        <f>IF(BF87=0," ",VLOOKUP(BF87,PROTOKOL!$A:$E,5,FALSE))</f>
        <v xml:space="preserve"> </v>
      </c>
      <c r="BK87" s="212" t="str">
        <f t="shared" si="361"/>
        <v xml:space="preserve"> </v>
      </c>
      <c r="BL87" s="176">
        <f t="shared" si="277"/>
        <v>0</v>
      </c>
      <c r="BM87" s="177" t="str">
        <f t="shared" si="278"/>
        <v xml:space="preserve"> </v>
      </c>
      <c r="BO87" s="173">
        <v>22</v>
      </c>
      <c r="BP87" s="229"/>
      <c r="BQ87" s="174" t="str">
        <f>IF(BS87=0," ",VLOOKUP(BS87,PROTOKOL!$A:$F,6,FALSE))</f>
        <v xml:space="preserve"> </v>
      </c>
      <c r="BR87" s="43"/>
      <c r="BS87" s="43"/>
      <c r="BT87" s="43"/>
      <c r="BU87" s="42" t="str">
        <f>IF(BS87=0," ",(VLOOKUP(BS87,PROTOKOL!$A$1:$E$29,2,FALSE))*BT87)</f>
        <v xml:space="preserve"> </v>
      </c>
      <c r="BV87" s="175" t="str">
        <f t="shared" si="215"/>
        <v xml:space="preserve"> </v>
      </c>
      <c r="BW87" s="212" t="str">
        <f>IF(BS87=0," ",VLOOKUP(BS87,PROTOKOL!$A:$E,5,FALSE))</f>
        <v xml:space="preserve"> </v>
      </c>
      <c r="BX87" s="176"/>
      <c r="BY87" s="177" t="str">
        <f t="shared" si="279"/>
        <v xml:space="preserve"> </v>
      </c>
      <c r="BZ87" s="217" t="str">
        <f>IF(CB87=0," ",VLOOKUP(CB87,PROTOKOL!$A:$F,6,FALSE))</f>
        <v xml:space="preserve"> </v>
      </c>
      <c r="CA87" s="43"/>
      <c r="CB87" s="43"/>
      <c r="CC87" s="43"/>
      <c r="CD87" s="91" t="str">
        <f>IF(CB87=0," ",(VLOOKUP(CB87,PROTOKOL!$A$1:$E$29,2,FALSE))*CC87)</f>
        <v xml:space="preserve"> </v>
      </c>
      <c r="CE87" s="175" t="str">
        <f t="shared" si="216"/>
        <v xml:space="preserve"> </v>
      </c>
      <c r="CF87" s="176" t="str">
        <f>IF(CB87=0," ",VLOOKUP(CB87,PROTOKOL!$A:$E,5,FALSE))</f>
        <v xml:space="preserve"> </v>
      </c>
      <c r="CG87" s="212" t="str">
        <f t="shared" si="362"/>
        <v xml:space="preserve"> </v>
      </c>
      <c r="CH87" s="176">
        <f t="shared" si="280"/>
        <v>0</v>
      </c>
      <c r="CI87" s="177" t="str">
        <f t="shared" si="281"/>
        <v xml:space="preserve"> </v>
      </c>
      <c r="CK87" s="173">
        <v>22</v>
      </c>
      <c r="CL87" s="229"/>
      <c r="CM87" s="174" t="str">
        <f>IF(CO87=0," ",VLOOKUP(CO87,PROTOKOL!$A:$F,6,FALSE))</f>
        <v xml:space="preserve"> </v>
      </c>
      <c r="CN87" s="43"/>
      <c r="CO87" s="43"/>
      <c r="CP87" s="43"/>
      <c r="CQ87" s="42" t="str">
        <f>IF(CO87=0," ",(VLOOKUP(CO87,PROTOKOL!$A$1:$E$29,2,FALSE))*CP87)</f>
        <v xml:space="preserve"> </v>
      </c>
      <c r="CR87" s="175" t="str">
        <f t="shared" si="217"/>
        <v xml:space="preserve"> </v>
      </c>
      <c r="CS87" s="212" t="str">
        <f>IF(CO87=0," ",VLOOKUP(CO87,PROTOKOL!$A:$E,5,FALSE))</f>
        <v xml:space="preserve"> </v>
      </c>
      <c r="CT87" s="176"/>
      <c r="CU87" s="177" t="str">
        <f t="shared" si="282"/>
        <v xml:space="preserve"> </v>
      </c>
      <c r="CV87" s="217" t="str">
        <f>IF(CX87=0," ",VLOOKUP(CX87,PROTOKOL!$A:$F,6,FALSE))</f>
        <v xml:space="preserve"> </v>
      </c>
      <c r="CW87" s="43"/>
      <c r="CX87" s="43"/>
      <c r="CY87" s="43"/>
      <c r="CZ87" s="91" t="str">
        <f>IF(CX87=0," ",(VLOOKUP(CX87,PROTOKOL!$A$1:$E$29,2,FALSE))*CY87)</f>
        <v xml:space="preserve"> </v>
      </c>
      <c r="DA87" s="175" t="str">
        <f t="shared" si="218"/>
        <v xml:space="preserve"> </v>
      </c>
      <c r="DB87" s="176" t="str">
        <f>IF(CX87=0," ",VLOOKUP(CX87,PROTOKOL!$A:$E,5,FALSE))</f>
        <v xml:space="preserve"> </v>
      </c>
      <c r="DC87" s="212" t="str">
        <f t="shared" si="363"/>
        <v xml:space="preserve"> </v>
      </c>
      <c r="DD87" s="176">
        <f t="shared" si="283"/>
        <v>0</v>
      </c>
      <c r="DE87" s="177" t="str">
        <f t="shared" si="284"/>
        <v xml:space="preserve"> </v>
      </c>
      <c r="DG87" s="173">
        <v>22</v>
      </c>
      <c r="DH87" s="229"/>
      <c r="DI87" s="174" t="str">
        <f>IF(DK87=0," ",VLOOKUP(DK87,PROTOKOL!$A:$F,6,FALSE))</f>
        <v xml:space="preserve"> </v>
      </c>
      <c r="DJ87" s="43"/>
      <c r="DK87" s="43"/>
      <c r="DL87" s="43"/>
      <c r="DM87" s="42" t="str">
        <f>IF(DK87=0," ",(VLOOKUP(DK87,PROTOKOL!$A$1:$E$29,2,FALSE))*DL87)</f>
        <v xml:space="preserve"> </v>
      </c>
      <c r="DN87" s="175" t="str">
        <f t="shared" si="219"/>
        <v xml:space="preserve"> </v>
      </c>
      <c r="DO87" s="212" t="str">
        <f>IF(DK87=0," ",VLOOKUP(DK87,PROTOKOL!$A:$E,5,FALSE))</f>
        <v xml:space="preserve"> </v>
      </c>
      <c r="DP87" s="176"/>
      <c r="DQ87" s="177" t="str">
        <f t="shared" si="285"/>
        <v xml:space="preserve"> </v>
      </c>
      <c r="DR87" s="217" t="str">
        <f>IF(DT87=0," ",VLOOKUP(DT87,PROTOKOL!$A:$F,6,FALSE))</f>
        <v xml:space="preserve"> </v>
      </c>
      <c r="DS87" s="43"/>
      <c r="DT87" s="43"/>
      <c r="DU87" s="43"/>
      <c r="DV87" s="91" t="str">
        <f>IF(DT87=0," ",(VLOOKUP(DT87,PROTOKOL!$A$1:$E$29,2,FALSE))*DU87)</f>
        <v xml:space="preserve"> </v>
      </c>
      <c r="DW87" s="175" t="str">
        <f t="shared" si="220"/>
        <v xml:space="preserve"> </v>
      </c>
      <c r="DX87" s="176" t="str">
        <f>IF(DT87=0," ",VLOOKUP(DT87,PROTOKOL!$A:$E,5,FALSE))</f>
        <v xml:space="preserve"> </v>
      </c>
      <c r="DY87" s="212" t="str">
        <f t="shared" si="364"/>
        <v xml:space="preserve"> </v>
      </c>
      <c r="DZ87" s="176">
        <f t="shared" si="286"/>
        <v>0</v>
      </c>
      <c r="EA87" s="177" t="str">
        <f t="shared" si="287"/>
        <v xml:space="preserve"> </v>
      </c>
      <c r="EC87" s="173">
        <v>22</v>
      </c>
      <c r="ED87" s="229"/>
      <c r="EE87" s="174" t="str">
        <f>IF(EG87=0," ",VLOOKUP(EG87,PROTOKOL!$A:$F,6,FALSE))</f>
        <v xml:space="preserve"> </v>
      </c>
      <c r="EF87" s="43"/>
      <c r="EG87" s="43"/>
      <c r="EH87" s="43"/>
      <c r="EI87" s="42" t="str">
        <f>IF(EG87=0," ",(VLOOKUP(EG87,PROTOKOL!$A$1:$E$29,2,FALSE))*EH87)</f>
        <v xml:space="preserve"> </v>
      </c>
      <c r="EJ87" s="175" t="str">
        <f t="shared" si="221"/>
        <v xml:space="preserve"> </v>
      </c>
      <c r="EK87" s="212" t="str">
        <f>IF(EG87=0," ",VLOOKUP(EG87,PROTOKOL!$A:$E,5,FALSE))</f>
        <v xml:space="preserve"> </v>
      </c>
      <c r="EL87" s="176"/>
      <c r="EM87" s="177" t="str">
        <f t="shared" si="288"/>
        <v xml:space="preserve"> </v>
      </c>
      <c r="EN87" s="217" t="str">
        <f>IF(EP87=0," ",VLOOKUP(EP87,PROTOKOL!$A:$F,6,FALSE))</f>
        <v xml:space="preserve"> </v>
      </c>
      <c r="EO87" s="43"/>
      <c r="EP87" s="43"/>
      <c r="EQ87" s="43"/>
      <c r="ER87" s="91" t="str">
        <f>IF(EP87=0," ",(VLOOKUP(EP87,PROTOKOL!$A$1:$E$29,2,FALSE))*EQ87)</f>
        <v xml:space="preserve"> </v>
      </c>
      <c r="ES87" s="175" t="str">
        <f t="shared" si="222"/>
        <v xml:space="preserve"> </v>
      </c>
      <c r="ET87" s="176" t="str">
        <f>IF(EP87=0," ",VLOOKUP(EP87,PROTOKOL!$A:$E,5,FALSE))</f>
        <v xml:space="preserve"> </v>
      </c>
      <c r="EU87" s="212" t="str">
        <f t="shared" si="365"/>
        <v xml:space="preserve"> </v>
      </c>
      <c r="EV87" s="176">
        <f t="shared" si="289"/>
        <v>0</v>
      </c>
      <c r="EW87" s="177" t="str">
        <f t="shared" si="290"/>
        <v xml:space="preserve"> </v>
      </c>
      <c r="EY87" s="173">
        <v>22</v>
      </c>
      <c r="EZ87" s="229"/>
      <c r="FA87" s="174" t="str">
        <f>IF(FC87=0," ",VLOOKUP(FC87,PROTOKOL!$A:$F,6,FALSE))</f>
        <v xml:space="preserve"> </v>
      </c>
      <c r="FB87" s="43"/>
      <c r="FC87" s="43"/>
      <c r="FD87" s="43"/>
      <c r="FE87" s="42" t="str">
        <f>IF(FC87=0," ",(VLOOKUP(FC87,PROTOKOL!$A$1:$E$29,2,FALSE))*FD87)</f>
        <v xml:space="preserve"> </v>
      </c>
      <c r="FF87" s="175" t="str">
        <f t="shared" si="223"/>
        <v xml:space="preserve"> </v>
      </c>
      <c r="FG87" s="212" t="str">
        <f>IF(FC87=0," ",VLOOKUP(FC87,PROTOKOL!$A:$E,5,FALSE))</f>
        <v xml:space="preserve"> </v>
      </c>
      <c r="FH87" s="176"/>
      <c r="FI87" s="177" t="str">
        <f t="shared" si="291"/>
        <v xml:space="preserve"> </v>
      </c>
      <c r="FJ87" s="217" t="str">
        <f>IF(FL87=0," ",VLOOKUP(FL87,PROTOKOL!$A:$F,6,FALSE))</f>
        <v xml:space="preserve"> </v>
      </c>
      <c r="FK87" s="43"/>
      <c r="FL87" s="43"/>
      <c r="FM87" s="43"/>
      <c r="FN87" s="91" t="str">
        <f>IF(FL87=0," ",(VLOOKUP(FL87,PROTOKOL!$A$1:$E$29,2,FALSE))*FM87)</f>
        <v xml:space="preserve"> </v>
      </c>
      <c r="FO87" s="175" t="str">
        <f t="shared" si="224"/>
        <v xml:space="preserve"> </v>
      </c>
      <c r="FP87" s="176" t="str">
        <f>IF(FL87=0," ",VLOOKUP(FL87,PROTOKOL!$A:$E,5,FALSE))</f>
        <v xml:space="preserve"> </v>
      </c>
      <c r="FQ87" s="212" t="str">
        <f t="shared" si="366"/>
        <v xml:space="preserve"> </v>
      </c>
      <c r="FR87" s="176">
        <f t="shared" si="292"/>
        <v>0</v>
      </c>
      <c r="FS87" s="177" t="str">
        <f t="shared" si="293"/>
        <v xml:space="preserve"> </v>
      </c>
      <c r="FU87" s="173">
        <v>22</v>
      </c>
      <c r="FV87" s="229"/>
      <c r="FW87" s="174" t="str">
        <f>IF(FY87=0," ",VLOOKUP(FY87,PROTOKOL!$A:$F,6,FALSE))</f>
        <v xml:space="preserve"> </v>
      </c>
      <c r="FX87" s="43"/>
      <c r="FY87" s="43"/>
      <c r="FZ87" s="43"/>
      <c r="GA87" s="42" t="str">
        <f>IF(FY87=0," ",(VLOOKUP(FY87,PROTOKOL!$A$1:$E$29,2,FALSE))*FZ87)</f>
        <v xml:space="preserve"> </v>
      </c>
      <c r="GB87" s="175" t="str">
        <f t="shared" si="225"/>
        <v xml:space="preserve"> </v>
      </c>
      <c r="GC87" s="212" t="str">
        <f>IF(FY87=0," ",VLOOKUP(FY87,PROTOKOL!$A:$E,5,FALSE))</f>
        <v xml:space="preserve"> </v>
      </c>
      <c r="GD87" s="176"/>
      <c r="GE87" s="177" t="str">
        <f t="shared" si="294"/>
        <v xml:space="preserve"> </v>
      </c>
      <c r="GF87" s="217" t="str">
        <f>IF(GH87=0," ",VLOOKUP(GH87,PROTOKOL!$A:$F,6,FALSE))</f>
        <v xml:space="preserve"> </v>
      </c>
      <c r="GG87" s="43"/>
      <c r="GH87" s="43"/>
      <c r="GI87" s="43"/>
      <c r="GJ87" s="91" t="str">
        <f>IF(GH87=0," ",(VLOOKUP(GH87,PROTOKOL!$A$1:$E$29,2,FALSE))*GI87)</f>
        <v xml:space="preserve"> </v>
      </c>
      <c r="GK87" s="175" t="str">
        <f t="shared" si="226"/>
        <v xml:space="preserve"> </v>
      </c>
      <c r="GL87" s="176" t="str">
        <f>IF(GH87=0," ",VLOOKUP(GH87,PROTOKOL!$A:$E,5,FALSE))</f>
        <v xml:space="preserve"> </v>
      </c>
      <c r="GM87" s="212" t="str">
        <f t="shared" si="367"/>
        <v xml:space="preserve"> </v>
      </c>
      <c r="GN87" s="176">
        <f t="shared" si="295"/>
        <v>0</v>
      </c>
      <c r="GO87" s="177" t="str">
        <f t="shared" si="296"/>
        <v xml:space="preserve"> </v>
      </c>
      <c r="GQ87" s="173">
        <v>22</v>
      </c>
      <c r="GR87" s="229"/>
      <c r="GS87" s="174" t="str">
        <f>IF(GU87=0," ",VLOOKUP(GU87,PROTOKOL!$A:$F,6,FALSE))</f>
        <v xml:space="preserve"> </v>
      </c>
      <c r="GT87" s="43"/>
      <c r="GU87" s="43"/>
      <c r="GV87" s="43"/>
      <c r="GW87" s="42" t="str">
        <f>IF(GU87=0," ",(VLOOKUP(GU87,PROTOKOL!$A$1:$E$29,2,FALSE))*GV87)</f>
        <v xml:space="preserve"> </v>
      </c>
      <c r="GX87" s="175" t="str">
        <f t="shared" si="227"/>
        <v xml:space="preserve"> </v>
      </c>
      <c r="GY87" s="212" t="str">
        <f>IF(GU87=0," ",VLOOKUP(GU87,PROTOKOL!$A:$E,5,FALSE))</f>
        <v xml:space="preserve"> </v>
      </c>
      <c r="GZ87" s="176"/>
      <c r="HA87" s="177" t="str">
        <f t="shared" si="297"/>
        <v xml:space="preserve"> </v>
      </c>
      <c r="HB87" s="217" t="str">
        <f>IF(HD87=0," ",VLOOKUP(HD87,PROTOKOL!$A:$F,6,FALSE))</f>
        <v xml:space="preserve"> </v>
      </c>
      <c r="HC87" s="43"/>
      <c r="HD87" s="43"/>
      <c r="HE87" s="43"/>
      <c r="HF87" s="91" t="str">
        <f>IF(HD87=0," ",(VLOOKUP(HD87,PROTOKOL!$A$1:$E$29,2,FALSE))*HE87)</f>
        <v xml:space="preserve"> </v>
      </c>
      <c r="HG87" s="175" t="str">
        <f t="shared" si="228"/>
        <v xml:space="preserve"> </v>
      </c>
      <c r="HH87" s="176" t="str">
        <f>IF(HD87=0," ",VLOOKUP(HD87,PROTOKOL!$A:$E,5,FALSE))</f>
        <v xml:space="preserve"> </v>
      </c>
      <c r="HI87" s="212" t="str">
        <f t="shared" si="368"/>
        <v xml:space="preserve"> </v>
      </c>
      <c r="HJ87" s="176">
        <f t="shared" si="298"/>
        <v>0</v>
      </c>
      <c r="HK87" s="177" t="str">
        <f t="shared" si="299"/>
        <v xml:space="preserve"> </v>
      </c>
      <c r="HM87" s="173">
        <v>22</v>
      </c>
      <c r="HN87" s="229"/>
      <c r="HO87" s="174" t="str">
        <f>IF(HQ87=0," ",VLOOKUP(HQ87,PROTOKOL!$A:$F,6,FALSE))</f>
        <v xml:space="preserve"> </v>
      </c>
      <c r="HP87" s="43"/>
      <c r="HQ87" s="43"/>
      <c r="HR87" s="43"/>
      <c r="HS87" s="42" t="str">
        <f>IF(HQ87=0," ",(VLOOKUP(HQ87,PROTOKOL!$A$1:$E$29,2,FALSE))*HR87)</f>
        <v xml:space="preserve"> </v>
      </c>
      <c r="HT87" s="175" t="str">
        <f t="shared" si="229"/>
        <v xml:space="preserve"> </v>
      </c>
      <c r="HU87" s="212" t="str">
        <f>IF(HQ87=0," ",VLOOKUP(HQ87,PROTOKOL!$A:$E,5,FALSE))</f>
        <v xml:space="preserve"> </v>
      </c>
      <c r="HV87" s="176"/>
      <c r="HW87" s="177" t="str">
        <f t="shared" si="300"/>
        <v xml:space="preserve"> </v>
      </c>
      <c r="HX87" s="217" t="str">
        <f>IF(HZ87=0," ",VLOOKUP(HZ87,PROTOKOL!$A:$F,6,FALSE))</f>
        <v xml:space="preserve"> </v>
      </c>
      <c r="HY87" s="43"/>
      <c r="HZ87" s="43"/>
      <c r="IA87" s="43"/>
      <c r="IB87" s="91" t="str">
        <f>IF(HZ87=0," ",(VLOOKUP(HZ87,PROTOKOL!$A$1:$E$29,2,FALSE))*IA87)</f>
        <v xml:space="preserve"> </v>
      </c>
      <c r="IC87" s="175" t="str">
        <f t="shared" si="230"/>
        <v xml:space="preserve"> </v>
      </c>
      <c r="ID87" s="176" t="str">
        <f>IF(HZ87=0," ",VLOOKUP(HZ87,PROTOKOL!$A:$E,5,FALSE))</f>
        <v xml:space="preserve"> </v>
      </c>
      <c r="IE87" s="212" t="str">
        <f t="shared" si="369"/>
        <v xml:space="preserve"> </v>
      </c>
      <c r="IF87" s="176">
        <f t="shared" si="301"/>
        <v>0</v>
      </c>
      <c r="IG87" s="177" t="str">
        <f t="shared" si="302"/>
        <v xml:space="preserve"> </v>
      </c>
      <c r="II87" s="173">
        <v>22</v>
      </c>
      <c r="IJ87" s="229"/>
      <c r="IK87" s="174" t="str">
        <f>IF(IM87=0," ",VLOOKUP(IM87,PROTOKOL!$A:$F,6,FALSE))</f>
        <v xml:space="preserve"> </v>
      </c>
      <c r="IL87" s="43"/>
      <c r="IM87" s="43"/>
      <c r="IN87" s="43"/>
      <c r="IO87" s="42" t="str">
        <f>IF(IM87=0," ",(VLOOKUP(IM87,PROTOKOL!$A$1:$E$29,2,FALSE))*IN87)</f>
        <v xml:space="preserve"> </v>
      </c>
      <c r="IP87" s="175" t="str">
        <f t="shared" si="231"/>
        <v xml:space="preserve"> </v>
      </c>
      <c r="IQ87" s="212" t="str">
        <f>IF(IM87=0," ",VLOOKUP(IM87,PROTOKOL!$A:$E,5,FALSE))</f>
        <v xml:space="preserve"> </v>
      </c>
      <c r="IR87" s="176"/>
      <c r="IS87" s="177" t="str">
        <f t="shared" si="303"/>
        <v xml:space="preserve"> </v>
      </c>
      <c r="IT87" s="217" t="str">
        <f>IF(IV87=0," ",VLOOKUP(IV87,PROTOKOL!$A:$F,6,FALSE))</f>
        <v xml:space="preserve"> </v>
      </c>
      <c r="IU87" s="43"/>
      <c r="IV87" s="43"/>
      <c r="IW87" s="43"/>
      <c r="IX87" s="91" t="str">
        <f>IF(IV87=0," ",(VLOOKUP(IV87,PROTOKOL!$A$1:$E$29,2,FALSE))*IW87)</f>
        <v xml:space="preserve"> </v>
      </c>
      <c r="IY87" s="175" t="str">
        <f t="shared" si="232"/>
        <v xml:space="preserve"> </v>
      </c>
      <c r="IZ87" s="176" t="str">
        <f>IF(IV87=0," ",VLOOKUP(IV87,PROTOKOL!$A:$E,5,FALSE))</f>
        <v xml:space="preserve"> </v>
      </c>
      <c r="JA87" s="212" t="str">
        <f t="shared" si="370"/>
        <v xml:space="preserve"> </v>
      </c>
      <c r="JB87" s="176">
        <f t="shared" si="304"/>
        <v>0</v>
      </c>
      <c r="JC87" s="177" t="str">
        <f t="shared" si="305"/>
        <v xml:space="preserve"> </v>
      </c>
      <c r="JE87" s="173">
        <v>22</v>
      </c>
      <c r="JF87" s="229"/>
      <c r="JG87" s="174" t="str">
        <f>IF(JI87=0," ",VLOOKUP(JI87,PROTOKOL!$A:$F,6,FALSE))</f>
        <v xml:space="preserve"> </v>
      </c>
      <c r="JH87" s="43"/>
      <c r="JI87" s="43"/>
      <c r="JJ87" s="43"/>
      <c r="JK87" s="42" t="str">
        <f>IF(JI87=0," ",(VLOOKUP(JI87,PROTOKOL!$A$1:$E$29,2,FALSE))*JJ87)</f>
        <v xml:space="preserve"> </v>
      </c>
      <c r="JL87" s="175" t="str">
        <f t="shared" si="233"/>
        <v xml:space="preserve"> </v>
      </c>
      <c r="JM87" s="212" t="str">
        <f>IF(JI87=0," ",VLOOKUP(JI87,PROTOKOL!$A:$E,5,FALSE))</f>
        <v xml:space="preserve"> </v>
      </c>
      <c r="JN87" s="176"/>
      <c r="JO87" s="177" t="str">
        <f t="shared" si="306"/>
        <v xml:space="preserve"> </v>
      </c>
      <c r="JP87" s="217" t="str">
        <f>IF(JR87=0," ",VLOOKUP(JR87,PROTOKOL!$A:$F,6,FALSE))</f>
        <v xml:space="preserve"> </v>
      </c>
      <c r="JQ87" s="43"/>
      <c r="JR87" s="43"/>
      <c r="JS87" s="43"/>
      <c r="JT87" s="91" t="str">
        <f>IF(JR87=0," ",(VLOOKUP(JR87,PROTOKOL!$A$1:$E$29,2,FALSE))*JS87)</f>
        <v xml:space="preserve"> </v>
      </c>
      <c r="JU87" s="175" t="str">
        <f t="shared" si="234"/>
        <v xml:space="preserve"> </v>
      </c>
      <c r="JV87" s="176" t="str">
        <f>IF(JR87=0," ",VLOOKUP(JR87,PROTOKOL!$A:$E,5,FALSE))</f>
        <v xml:space="preserve"> </v>
      </c>
      <c r="JW87" s="212" t="str">
        <f t="shared" si="371"/>
        <v xml:space="preserve"> </v>
      </c>
      <c r="JX87" s="176">
        <f t="shared" si="307"/>
        <v>0</v>
      </c>
      <c r="JY87" s="177" t="str">
        <f t="shared" si="308"/>
        <v xml:space="preserve"> </v>
      </c>
      <c r="KA87" s="173">
        <v>22</v>
      </c>
      <c r="KB87" s="229"/>
      <c r="KC87" s="174" t="str">
        <f>IF(KE87=0," ",VLOOKUP(KE87,PROTOKOL!$A:$F,6,FALSE))</f>
        <v xml:space="preserve"> </v>
      </c>
      <c r="KD87" s="43"/>
      <c r="KE87" s="43"/>
      <c r="KF87" s="43"/>
      <c r="KG87" s="42" t="str">
        <f>IF(KE87=0," ",(VLOOKUP(KE87,PROTOKOL!$A$1:$E$29,2,FALSE))*KF87)</f>
        <v xml:space="preserve"> </v>
      </c>
      <c r="KH87" s="175" t="str">
        <f t="shared" si="235"/>
        <v xml:space="preserve"> </v>
      </c>
      <c r="KI87" s="212" t="str">
        <f>IF(KE87=0," ",VLOOKUP(KE87,PROTOKOL!$A:$E,5,FALSE))</f>
        <v xml:space="preserve"> </v>
      </c>
      <c r="KJ87" s="176"/>
      <c r="KK87" s="177" t="str">
        <f t="shared" si="309"/>
        <v xml:space="preserve"> </v>
      </c>
      <c r="KL87" s="217" t="str">
        <f>IF(KN87=0," ",VLOOKUP(KN87,PROTOKOL!$A:$F,6,FALSE))</f>
        <v xml:space="preserve"> </v>
      </c>
      <c r="KM87" s="43"/>
      <c r="KN87" s="43"/>
      <c r="KO87" s="43"/>
      <c r="KP87" s="91" t="str">
        <f>IF(KN87=0," ",(VLOOKUP(KN87,PROTOKOL!$A$1:$E$29,2,FALSE))*KO87)</f>
        <v xml:space="preserve"> </v>
      </c>
      <c r="KQ87" s="175" t="str">
        <f t="shared" si="236"/>
        <v xml:space="preserve"> </v>
      </c>
      <c r="KR87" s="176" t="str">
        <f>IF(KN87=0," ",VLOOKUP(KN87,PROTOKOL!$A:$E,5,FALSE))</f>
        <v xml:space="preserve"> </v>
      </c>
      <c r="KS87" s="212" t="str">
        <f t="shared" si="372"/>
        <v xml:space="preserve"> </v>
      </c>
      <c r="KT87" s="176">
        <f t="shared" si="310"/>
        <v>0</v>
      </c>
      <c r="KU87" s="177" t="str">
        <f t="shared" si="311"/>
        <v xml:space="preserve"> </v>
      </c>
      <c r="KW87" s="173">
        <v>22</v>
      </c>
      <c r="KX87" s="229"/>
      <c r="KY87" s="174" t="str">
        <f>IF(LA87=0," ",VLOOKUP(LA87,PROTOKOL!$A:$F,6,FALSE))</f>
        <v xml:space="preserve"> </v>
      </c>
      <c r="KZ87" s="43"/>
      <c r="LA87" s="43"/>
      <c r="LB87" s="43"/>
      <c r="LC87" s="42" t="str">
        <f>IF(LA87=0," ",(VLOOKUP(LA87,PROTOKOL!$A$1:$E$29,2,FALSE))*LB87)</f>
        <v xml:space="preserve"> </v>
      </c>
      <c r="LD87" s="175" t="str">
        <f t="shared" si="237"/>
        <v xml:space="preserve"> </v>
      </c>
      <c r="LE87" s="212" t="str">
        <f>IF(LA87=0," ",VLOOKUP(LA87,PROTOKOL!$A:$E,5,FALSE))</f>
        <v xml:space="preserve"> </v>
      </c>
      <c r="LF87" s="176"/>
      <c r="LG87" s="177" t="str">
        <f t="shared" si="312"/>
        <v xml:space="preserve"> </v>
      </c>
      <c r="LH87" s="217" t="str">
        <f>IF(LJ87=0," ",VLOOKUP(LJ87,PROTOKOL!$A:$F,6,FALSE))</f>
        <v xml:space="preserve"> </v>
      </c>
      <c r="LI87" s="43"/>
      <c r="LJ87" s="43"/>
      <c r="LK87" s="43"/>
      <c r="LL87" s="91" t="str">
        <f>IF(LJ87=0," ",(VLOOKUP(LJ87,PROTOKOL!$A$1:$E$29,2,FALSE))*LK87)</f>
        <v xml:space="preserve"> </v>
      </c>
      <c r="LM87" s="175" t="str">
        <f t="shared" si="238"/>
        <v xml:space="preserve"> </v>
      </c>
      <c r="LN87" s="176" t="str">
        <f>IF(LJ87=0," ",VLOOKUP(LJ87,PROTOKOL!$A:$E,5,FALSE))</f>
        <v xml:space="preserve"> </v>
      </c>
      <c r="LO87" s="212" t="str">
        <f t="shared" si="373"/>
        <v xml:space="preserve"> </v>
      </c>
      <c r="LP87" s="176">
        <f t="shared" si="313"/>
        <v>0</v>
      </c>
      <c r="LQ87" s="177" t="str">
        <f t="shared" si="314"/>
        <v xml:space="preserve"> </v>
      </c>
      <c r="LS87" s="173">
        <v>22</v>
      </c>
      <c r="LT87" s="229"/>
      <c r="LU87" s="174" t="str">
        <f>IF(LW87=0," ",VLOOKUP(LW87,PROTOKOL!$A:$F,6,FALSE))</f>
        <v xml:space="preserve"> </v>
      </c>
      <c r="LV87" s="43"/>
      <c r="LW87" s="43"/>
      <c r="LX87" s="43"/>
      <c r="LY87" s="42" t="str">
        <f>IF(LW87=0," ",(VLOOKUP(LW87,PROTOKOL!$A$1:$E$29,2,FALSE))*LX87)</f>
        <v xml:space="preserve"> </v>
      </c>
      <c r="LZ87" s="175" t="str">
        <f t="shared" si="239"/>
        <v xml:space="preserve"> </v>
      </c>
      <c r="MA87" s="212" t="str">
        <f>IF(LW87=0," ",VLOOKUP(LW87,PROTOKOL!$A:$E,5,FALSE))</f>
        <v xml:space="preserve"> </v>
      </c>
      <c r="MB87" s="176"/>
      <c r="MC87" s="177" t="str">
        <f t="shared" si="315"/>
        <v xml:space="preserve"> </v>
      </c>
      <c r="MD87" s="217" t="str">
        <f>IF(MF87=0," ",VLOOKUP(MF87,PROTOKOL!$A:$F,6,FALSE))</f>
        <v xml:space="preserve"> </v>
      </c>
      <c r="ME87" s="43"/>
      <c r="MF87" s="43"/>
      <c r="MG87" s="43"/>
      <c r="MH87" s="91" t="str">
        <f>IF(MF87=0," ",(VLOOKUP(MF87,PROTOKOL!$A$1:$E$29,2,FALSE))*MG87)</f>
        <v xml:space="preserve"> </v>
      </c>
      <c r="MI87" s="175" t="str">
        <f t="shared" si="240"/>
        <v xml:space="preserve"> </v>
      </c>
      <c r="MJ87" s="176" t="str">
        <f>IF(MF87=0," ",VLOOKUP(MF87,PROTOKOL!$A:$E,5,FALSE))</f>
        <v xml:space="preserve"> </v>
      </c>
      <c r="MK87" s="212" t="str">
        <f t="shared" si="374"/>
        <v xml:space="preserve"> </v>
      </c>
      <c r="ML87" s="176">
        <f t="shared" si="316"/>
        <v>0</v>
      </c>
      <c r="MM87" s="177" t="str">
        <f t="shared" si="317"/>
        <v xml:space="preserve"> </v>
      </c>
      <c r="MO87" s="173">
        <v>22</v>
      </c>
      <c r="MP87" s="229"/>
      <c r="MQ87" s="174" t="str">
        <f>IF(MS87=0," ",VLOOKUP(MS87,PROTOKOL!$A:$F,6,FALSE))</f>
        <v xml:space="preserve"> </v>
      </c>
      <c r="MR87" s="43"/>
      <c r="MS87" s="43"/>
      <c r="MT87" s="43"/>
      <c r="MU87" s="42" t="str">
        <f>IF(MS87=0," ",(VLOOKUP(MS87,PROTOKOL!$A$1:$E$29,2,FALSE))*MT87)</f>
        <v xml:space="preserve"> </v>
      </c>
      <c r="MV87" s="175" t="str">
        <f t="shared" si="241"/>
        <v xml:space="preserve"> </v>
      </c>
      <c r="MW87" s="212" t="str">
        <f>IF(MS87=0," ",VLOOKUP(MS87,PROTOKOL!$A:$E,5,FALSE))</f>
        <v xml:space="preserve"> </v>
      </c>
      <c r="MX87" s="176"/>
      <c r="MY87" s="177" t="str">
        <f t="shared" si="318"/>
        <v xml:space="preserve"> </v>
      </c>
      <c r="MZ87" s="217" t="str">
        <f>IF(NB87=0," ",VLOOKUP(NB87,PROTOKOL!$A:$F,6,FALSE))</f>
        <v xml:space="preserve"> </v>
      </c>
      <c r="NA87" s="43"/>
      <c r="NB87" s="43"/>
      <c r="NC87" s="43"/>
      <c r="ND87" s="91" t="str">
        <f>IF(NB87=0," ",(VLOOKUP(NB87,PROTOKOL!$A$1:$E$29,2,FALSE))*NC87)</f>
        <v xml:space="preserve"> </v>
      </c>
      <c r="NE87" s="175" t="str">
        <f t="shared" si="242"/>
        <v xml:space="preserve"> </v>
      </c>
      <c r="NF87" s="176" t="str">
        <f>IF(NB87=0," ",VLOOKUP(NB87,PROTOKOL!$A:$E,5,FALSE))</f>
        <v xml:space="preserve"> </v>
      </c>
      <c r="NG87" s="212" t="str">
        <f t="shared" si="375"/>
        <v xml:space="preserve"> </v>
      </c>
      <c r="NH87" s="176">
        <f t="shared" si="319"/>
        <v>0</v>
      </c>
      <c r="NI87" s="177" t="str">
        <f t="shared" si="320"/>
        <v xml:space="preserve"> </v>
      </c>
      <c r="NK87" s="173">
        <v>22</v>
      </c>
      <c r="NL87" s="229"/>
      <c r="NM87" s="174" t="str">
        <f>IF(NO87=0," ",VLOOKUP(NO87,PROTOKOL!$A:$F,6,FALSE))</f>
        <v xml:space="preserve"> </v>
      </c>
      <c r="NN87" s="43"/>
      <c r="NO87" s="43"/>
      <c r="NP87" s="43"/>
      <c r="NQ87" s="42" t="str">
        <f>IF(NO87=0," ",(VLOOKUP(NO87,PROTOKOL!$A$1:$E$29,2,FALSE))*NP87)</f>
        <v xml:space="preserve"> </v>
      </c>
      <c r="NR87" s="175" t="str">
        <f t="shared" si="243"/>
        <v xml:space="preserve"> </v>
      </c>
      <c r="NS87" s="212" t="str">
        <f>IF(NO87=0," ",VLOOKUP(NO87,PROTOKOL!$A:$E,5,FALSE))</f>
        <v xml:space="preserve"> </v>
      </c>
      <c r="NT87" s="176"/>
      <c r="NU87" s="177" t="str">
        <f t="shared" si="321"/>
        <v xml:space="preserve"> </v>
      </c>
      <c r="NV87" s="217" t="str">
        <f>IF(NX87=0," ",VLOOKUP(NX87,PROTOKOL!$A:$F,6,FALSE))</f>
        <v xml:space="preserve"> </v>
      </c>
      <c r="NW87" s="43"/>
      <c r="NX87" s="43"/>
      <c r="NY87" s="43"/>
      <c r="NZ87" s="91" t="str">
        <f>IF(NX87=0," ",(VLOOKUP(NX87,PROTOKOL!$A$1:$E$29,2,FALSE))*NY87)</f>
        <v xml:space="preserve"> </v>
      </c>
      <c r="OA87" s="175" t="str">
        <f t="shared" si="244"/>
        <v xml:space="preserve"> </v>
      </c>
      <c r="OB87" s="176" t="str">
        <f>IF(NX87=0," ",VLOOKUP(NX87,PROTOKOL!$A:$E,5,FALSE))</f>
        <v xml:space="preserve"> </v>
      </c>
      <c r="OC87" s="212" t="str">
        <f t="shared" si="376"/>
        <v xml:space="preserve"> </v>
      </c>
      <c r="OD87" s="176">
        <f t="shared" si="322"/>
        <v>0</v>
      </c>
      <c r="OE87" s="177" t="str">
        <f t="shared" si="323"/>
        <v xml:space="preserve"> </v>
      </c>
      <c r="OG87" s="173">
        <v>22</v>
      </c>
      <c r="OH87" s="229"/>
      <c r="OI87" s="174" t="str">
        <f>IF(OK87=0," ",VLOOKUP(OK87,PROTOKOL!$A:$F,6,FALSE))</f>
        <v xml:space="preserve"> </v>
      </c>
      <c r="OJ87" s="43"/>
      <c r="OK87" s="43"/>
      <c r="OL87" s="43"/>
      <c r="OM87" s="42" t="str">
        <f>IF(OK87=0," ",(VLOOKUP(OK87,PROTOKOL!$A$1:$E$29,2,FALSE))*OL87)</f>
        <v xml:space="preserve"> </v>
      </c>
      <c r="ON87" s="175" t="str">
        <f t="shared" si="245"/>
        <v xml:space="preserve"> </v>
      </c>
      <c r="OO87" s="212" t="str">
        <f>IF(OK87=0," ",VLOOKUP(OK87,PROTOKOL!$A:$E,5,FALSE))</f>
        <v xml:space="preserve"> </v>
      </c>
      <c r="OP87" s="176"/>
      <c r="OQ87" s="177" t="str">
        <f t="shared" si="324"/>
        <v xml:space="preserve"> </v>
      </c>
      <c r="OR87" s="217" t="str">
        <f>IF(OT87=0," ",VLOOKUP(OT87,PROTOKOL!$A:$F,6,FALSE))</f>
        <v xml:space="preserve"> </v>
      </c>
      <c r="OS87" s="43"/>
      <c r="OT87" s="43"/>
      <c r="OU87" s="43"/>
      <c r="OV87" s="91" t="str">
        <f>IF(OT87=0," ",(VLOOKUP(OT87,PROTOKOL!$A$1:$E$29,2,FALSE))*OU87)</f>
        <v xml:space="preserve"> </v>
      </c>
      <c r="OW87" s="175" t="str">
        <f t="shared" si="246"/>
        <v xml:space="preserve"> </v>
      </c>
      <c r="OX87" s="176" t="str">
        <f>IF(OT87=0," ",VLOOKUP(OT87,PROTOKOL!$A:$E,5,FALSE))</f>
        <v xml:space="preserve"> </v>
      </c>
      <c r="OY87" s="212" t="str">
        <f t="shared" si="377"/>
        <v xml:space="preserve"> </v>
      </c>
      <c r="OZ87" s="176">
        <f t="shared" si="325"/>
        <v>0</v>
      </c>
      <c r="PA87" s="177" t="str">
        <f t="shared" si="326"/>
        <v xml:space="preserve"> </v>
      </c>
      <c r="PC87" s="173">
        <v>22</v>
      </c>
      <c r="PD87" s="229"/>
      <c r="PE87" s="174" t="str">
        <f>IF(PG87=0," ",VLOOKUP(PG87,PROTOKOL!$A:$F,6,FALSE))</f>
        <v xml:space="preserve"> </v>
      </c>
      <c r="PF87" s="43"/>
      <c r="PG87" s="43"/>
      <c r="PH87" s="43"/>
      <c r="PI87" s="42" t="str">
        <f>IF(PG87=0," ",(VLOOKUP(PG87,PROTOKOL!$A$1:$E$29,2,FALSE))*PH87)</f>
        <v xml:space="preserve"> </v>
      </c>
      <c r="PJ87" s="175" t="str">
        <f t="shared" si="247"/>
        <v xml:space="preserve"> </v>
      </c>
      <c r="PK87" s="212" t="str">
        <f>IF(PG87=0," ",VLOOKUP(PG87,PROTOKOL!$A:$E,5,FALSE))</f>
        <v xml:space="preserve"> </v>
      </c>
      <c r="PL87" s="176"/>
      <c r="PM87" s="177" t="str">
        <f t="shared" si="327"/>
        <v xml:space="preserve"> </v>
      </c>
      <c r="PN87" s="217" t="str">
        <f>IF(PP87=0," ",VLOOKUP(PP87,PROTOKOL!$A:$F,6,FALSE))</f>
        <v xml:space="preserve"> </v>
      </c>
      <c r="PO87" s="43"/>
      <c r="PP87" s="43"/>
      <c r="PQ87" s="43"/>
      <c r="PR87" s="91" t="str">
        <f>IF(PP87=0," ",(VLOOKUP(PP87,PROTOKOL!$A$1:$E$29,2,FALSE))*PQ87)</f>
        <v xml:space="preserve"> </v>
      </c>
      <c r="PS87" s="175" t="str">
        <f t="shared" si="248"/>
        <v xml:space="preserve"> </v>
      </c>
      <c r="PT87" s="176" t="str">
        <f>IF(PP87=0," ",VLOOKUP(PP87,PROTOKOL!$A:$E,5,FALSE))</f>
        <v xml:space="preserve"> </v>
      </c>
      <c r="PU87" s="212" t="str">
        <f t="shared" si="378"/>
        <v xml:space="preserve"> </v>
      </c>
      <c r="PV87" s="176">
        <f t="shared" si="328"/>
        <v>0</v>
      </c>
      <c r="PW87" s="177" t="str">
        <f t="shared" si="329"/>
        <v xml:space="preserve"> </v>
      </c>
      <c r="PY87" s="173">
        <v>22</v>
      </c>
      <c r="PZ87" s="229"/>
      <c r="QA87" s="174" t="str">
        <f>IF(QC87=0," ",VLOOKUP(QC87,PROTOKOL!$A:$F,6,FALSE))</f>
        <v xml:space="preserve"> </v>
      </c>
      <c r="QB87" s="43"/>
      <c r="QC87" s="43"/>
      <c r="QD87" s="43"/>
      <c r="QE87" s="42" t="str">
        <f>IF(QC87=0," ",(VLOOKUP(QC87,PROTOKOL!$A$1:$E$29,2,FALSE))*QD87)</f>
        <v xml:space="preserve"> </v>
      </c>
      <c r="QF87" s="175" t="str">
        <f t="shared" si="249"/>
        <v xml:space="preserve"> </v>
      </c>
      <c r="QG87" s="212" t="str">
        <f>IF(QC87=0," ",VLOOKUP(QC87,PROTOKOL!$A:$E,5,FALSE))</f>
        <v xml:space="preserve"> </v>
      </c>
      <c r="QH87" s="176"/>
      <c r="QI87" s="177" t="str">
        <f t="shared" si="330"/>
        <v xml:space="preserve"> </v>
      </c>
      <c r="QJ87" s="217" t="str">
        <f>IF(QL87=0," ",VLOOKUP(QL87,PROTOKOL!$A:$F,6,FALSE))</f>
        <v xml:space="preserve"> </v>
      </c>
      <c r="QK87" s="43"/>
      <c r="QL87" s="43"/>
      <c r="QM87" s="43"/>
      <c r="QN87" s="91" t="str">
        <f>IF(QL87=0," ",(VLOOKUP(QL87,PROTOKOL!$A$1:$E$29,2,FALSE))*QM87)</f>
        <v xml:space="preserve"> </v>
      </c>
      <c r="QO87" s="175" t="str">
        <f t="shared" si="250"/>
        <v xml:space="preserve"> </v>
      </c>
      <c r="QP87" s="176" t="str">
        <f>IF(QL87=0," ",VLOOKUP(QL87,PROTOKOL!$A:$E,5,FALSE))</f>
        <v xml:space="preserve"> </v>
      </c>
      <c r="QQ87" s="212" t="str">
        <f t="shared" si="379"/>
        <v xml:space="preserve"> </v>
      </c>
      <c r="QR87" s="176">
        <f t="shared" si="331"/>
        <v>0</v>
      </c>
      <c r="QS87" s="177" t="str">
        <f t="shared" si="332"/>
        <v xml:space="preserve"> </v>
      </c>
      <c r="QU87" s="173">
        <v>22</v>
      </c>
      <c r="QV87" s="229"/>
      <c r="QW87" s="174" t="str">
        <f>IF(QY87=0," ",VLOOKUP(QY87,PROTOKOL!$A:$F,6,FALSE))</f>
        <v xml:space="preserve"> </v>
      </c>
      <c r="QX87" s="43"/>
      <c r="QY87" s="43"/>
      <c r="QZ87" s="43"/>
      <c r="RA87" s="42" t="str">
        <f>IF(QY87=0," ",(VLOOKUP(QY87,PROTOKOL!$A$1:$E$29,2,FALSE))*QZ87)</f>
        <v xml:space="preserve"> </v>
      </c>
      <c r="RB87" s="175" t="str">
        <f t="shared" si="251"/>
        <v xml:space="preserve"> </v>
      </c>
      <c r="RC87" s="212" t="str">
        <f>IF(QY87=0," ",VLOOKUP(QY87,PROTOKOL!$A:$E,5,FALSE))</f>
        <v xml:space="preserve"> </v>
      </c>
      <c r="RD87" s="176"/>
      <c r="RE87" s="177" t="str">
        <f t="shared" si="333"/>
        <v xml:space="preserve"> </v>
      </c>
      <c r="RF87" s="217" t="str">
        <f>IF(RH87=0," ",VLOOKUP(RH87,PROTOKOL!$A:$F,6,FALSE))</f>
        <v xml:space="preserve"> </v>
      </c>
      <c r="RG87" s="43"/>
      <c r="RH87" s="43"/>
      <c r="RI87" s="43"/>
      <c r="RJ87" s="91" t="str">
        <f>IF(RH87=0," ",(VLOOKUP(RH87,PROTOKOL!$A$1:$E$29,2,FALSE))*RI87)</f>
        <v xml:space="preserve"> </v>
      </c>
      <c r="RK87" s="175" t="str">
        <f t="shared" si="252"/>
        <v xml:space="preserve"> </v>
      </c>
      <c r="RL87" s="176" t="str">
        <f>IF(RH87=0," ",VLOOKUP(RH87,PROTOKOL!$A:$E,5,FALSE))</f>
        <v xml:space="preserve"> </v>
      </c>
      <c r="RM87" s="212" t="str">
        <f t="shared" si="380"/>
        <v xml:space="preserve"> </v>
      </c>
      <c r="RN87" s="176">
        <f t="shared" si="334"/>
        <v>0</v>
      </c>
      <c r="RO87" s="177" t="str">
        <f t="shared" si="335"/>
        <v xml:space="preserve"> </v>
      </c>
      <c r="RQ87" s="173">
        <v>22</v>
      </c>
      <c r="RR87" s="229"/>
      <c r="RS87" s="174" t="str">
        <f>IF(RU87=0," ",VLOOKUP(RU87,PROTOKOL!$A:$F,6,FALSE))</f>
        <v xml:space="preserve"> </v>
      </c>
      <c r="RT87" s="43"/>
      <c r="RU87" s="43"/>
      <c r="RV87" s="43"/>
      <c r="RW87" s="42" t="str">
        <f>IF(RU87=0," ",(VLOOKUP(RU87,PROTOKOL!$A$1:$E$29,2,FALSE))*RV87)</f>
        <v xml:space="preserve"> </v>
      </c>
      <c r="RX87" s="175" t="str">
        <f t="shared" si="253"/>
        <v xml:space="preserve"> </v>
      </c>
      <c r="RY87" s="212" t="str">
        <f>IF(RU87=0," ",VLOOKUP(RU87,PROTOKOL!$A:$E,5,FALSE))</f>
        <v xml:space="preserve"> </v>
      </c>
      <c r="RZ87" s="176"/>
      <c r="SA87" s="177" t="str">
        <f t="shared" si="336"/>
        <v xml:space="preserve"> </v>
      </c>
      <c r="SB87" s="217" t="str">
        <f>IF(SD87=0," ",VLOOKUP(SD87,PROTOKOL!$A:$F,6,FALSE))</f>
        <v xml:space="preserve"> </v>
      </c>
      <c r="SC87" s="43"/>
      <c r="SD87" s="43"/>
      <c r="SE87" s="43"/>
      <c r="SF87" s="91" t="str">
        <f>IF(SD87=0," ",(VLOOKUP(SD87,PROTOKOL!$A$1:$E$29,2,FALSE))*SE87)</f>
        <v xml:space="preserve"> </v>
      </c>
      <c r="SG87" s="175" t="str">
        <f t="shared" si="254"/>
        <v xml:space="preserve"> </v>
      </c>
      <c r="SH87" s="176" t="str">
        <f>IF(SD87=0," ",VLOOKUP(SD87,PROTOKOL!$A:$E,5,FALSE))</f>
        <v xml:space="preserve"> </v>
      </c>
      <c r="SI87" s="212" t="str">
        <f t="shared" si="381"/>
        <v xml:space="preserve"> </v>
      </c>
      <c r="SJ87" s="176">
        <f t="shared" si="337"/>
        <v>0</v>
      </c>
      <c r="SK87" s="177" t="str">
        <f t="shared" si="338"/>
        <v xml:space="preserve"> </v>
      </c>
      <c r="SM87" s="173">
        <v>22</v>
      </c>
      <c r="SN87" s="229"/>
      <c r="SO87" s="174" t="str">
        <f>IF(SQ87=0," ",VLOOKUP(SQ87,PROTOKOL!$A:$F,6,FALSE))</f>
        <v xml:space="preserve"> </v>
      </c>
      <c r="SP87" s="43"/>
      <c r="SQ87" s="43"/>
      <c r="SR87" s="43"/>
      <c r="SS87" s="42" t="str">
        <f>IF(SQ87=0," ",(VLOOKUP(SQ87,PROTOKOL!$A$1:$E$29,2,FALSE))*SR87)</f>
        <v xml:space="preserve"> </v>
      </c>
      <c r="ST87" s="175" t="str">
        <f t="shared" si="255"/>
        <v xml:space="preserve"> </v>
      </c>
      <c r="SU87" s="212" t="str">
        <f>IF(SQ87=0," ",VLOOKUP(SQ87,PROTOKOL!$A:$E,5,FALSE))</f>
        <v xml:space="preserve"> </v>
      </c>
      <c r="SV87" s="176"/>
      <c r="SW87" s="177" t="str">
        <f t="shared" si="339"/>
        <v xml:space="preserve"> </v>
      </c>
      <c r="SX87" s="217" t="str">
        <f>IF(SZ87=0," ",VLOOKUP(SZ87,PROTOKOL!$A:$F,6,FALSE))</f>
        <v xml:space="preserve"> </v>
      </c>
      <c r="SY87" s="43"/>
      <c r="SZ87" s="43"/>
      <c r="TA87" s="43"/>
      <c r="TB87" s="91" t="str">
        <f>IF(SZ87=0," ",(VLOOKUP(SZ87,PROTOKOL!$A$1:$E$29,2,FALSE))*TA87)</f>
        <v xml:space="preserve"> </v>
      </c>
      <c r="TC87" s="175" t="str">
        <f t="shared" si="256"/>
        <v xml:space="preserve"> </v>
      </c>
      <c r="TD87" s="176" t="str">
        <f>IF(SZ87=0," ",VLOOKUP(SZ87,PROTOKOL!$A:$E,5,FALSE))</f>
        <v xml:space="preserve"> </v>
      </c>
      <c r="TE87" s="212" t="str">
        <f t="shared" si="382"/>
        <v xml:space="preserve"> </v>
      </c>
      <c r="TF87" s="176">
        <f t="shared" si="340"/>
        <v>0</v>
      </c>
      <c r="TG87" s="177" t="str">
        <f t="shared" si="341"/>
        <v xml:space="preserve"> </v>
      </c>
      <c r="TI87" s="173">
        <v>22</v>
      </c>
      <c r="TJ87" s="229"/>
      <c r="TK87" s="174" t="str">
        <f>IF(TM87=0," ",VLOOKUP(TM87,PROTOKOL!$A:$F,6,FALSE))</f>
        <v xml:space="preserve"> </v>
      </c>
      <c r="TL87" s="43"/>
      <c r="TM87" s="43"/>
      <c r="TN87" s="43"/>
      <c r="TO87" s="42" t="str">
        <f>IF(TM87=0," ",(VLOOKUP(TM87,PROTOKOL!$A$1:$E$29,2,FALSE))*TN87)</f>
        <v xml:space="preserve"> </v>
      </c>
      <c r="TP87" s="175" t="str">
        <f t="shared" si="257"/>
        <v xml:space="preserve"> </v>
      </c>
      <c r="TQ87" s="212" t="str">
        <f>IF(TM87=0," ",VLOOKUP(TM87,PROTOKOL!$A:$E,5,FALSE))</f>
        <v xml:space="preserve"> </v>
      </c>
      <c r="TR87" s="176"/>
      <c r="TS87" s="177" t="str">
        <f t="shared" si="342"/>
        <v xml:space="preserve"> </v>
      </c>
      <c r="TT87" s="217" t="str">
        <f>IF(TV87=0," ",VLOOKUP(TV87,PROTOKOL!$A:$F,6,FALSE))</f>
        <v xml:space="preserve"> </v>
      </c>
      <c r="TU87" s="43"/>
      <c r="TV87" s="43"/>
      <c r="TW87" s="43"/>
      <c r="TX87" s="91" t="str">
        <f>IF(TV87=0," ",(VLOOKUP(TV87,PROTOKOL!$A$1:$E$29,2,FALSE))*TW87)</f>
        <v xml:space="preserve"> </v>
      </c>
      <c r="TY87" s="175" t="str">
        <f t="shared" si="258"/>
        <v xml:space="preserve"> </v>
      </c>
      <c r="TZ87" s="176" t="str">
        <f>IF(TV87=0," ",VLOOKUP(TV87,PROTOKOL!$A:$E,5,FALSE))</f>
        <v xml:space="preserve"> </v>
      </c>
      <c r="UA87" s="212" t="str">
        <f t="shared" si="383"/>
        <v xml:space="preserve"> </v>
      </c>
      <c r="UB87" s="176">
        <f t="shared" si="343"/>
        <v>0</v>
      </c>
      <c r="UC87" s="177" t="str">
        <f t="shared" si="344"/>
        <v xml:space="preserve"> </v>
      </c>
      <c r="UE87" s="173">
        <v>22</v>
      </c>
      <c r="UF87" s="229"/>
      <c r="UG87" s="174" t="str">
        <f>IF(UI87=0," ",VLOOKUP(UI87,PROTOKOL!$A:$F,6,FALSE))</f>
        <v xml:space="preserve"> </v>
      </c>
      <c r="UH87" s="43"/>
      <c r="UI87" s="43"/>
      <c r="UJ87" s="43"/>
      <c r="UK87" s="42" t="str">
        <f>IF(UI87=0," ",(VLOOKUP(UI87,PROTOKOL!$A$1:$E$29,2,FALSE))*UJ87)</f>
        <v xml:space="preserve"> </v>
      </c>
      <c r="UL87" s="175" t="str">
        <f t="shared" si="259"/>
        <v xml:space="preserve"> </v>
      </c>
      <c r="UM87" s="212" t="str">
        <f>IF(UI87=0," ",VLOOKUP(UI87,PROTOKOL!$A:$E,5,FALSE))</f>
        <v xml:space="preserve"> </v>
      </c>
      <c r="UN87" s="176"/>
      <c r="UO87" s="177" t="str">
        <f t="shared" si="345"/>
        <v xml:space="preserve"> </v>
      </c>
      <c r="UP87" s="217" t="str">
        <f>IF(UR87=0," ",VLOOKUP(UR87,PROTOKOL!$A:$F,6,FALSE))</f>
        <v xml:space="preserve"> </v>
      </c>
      <c r="UQ87" s="43"/>
      <c r="UR87" s="43"/>
      <c r="US87" s="43"/>
      <c r="UT87" s="91" t="str">
        <f>IF(UR87=0," ",(VLOOKUP(UR87,PROTOKOL!$A$1:$E$29,2,FALSE))*US87)</f>
        <v xml:space="preserve"> </v>
      </c>
      <c r="UU87" s="175" t="str">
        <f t="shared" si="260"/>
        <v xml:space="preserve"> </v>
      </c>
      <c r="UV87" s="176" t="str">
        <f>IF(UR87=0," ",VLOOKUP(UR87,PROTOKOL!$A:$E,5,FALSE))</f>
        <v xml:space="preserve"> </v>
      </c>
      <c r="UW87" s="212" t="str">
        <f t="shared" si="384"/>
        <v xml:space="preserve"> </v>
      </c>
      <c r="UX87" s="176">
        <f t="shared" si="346"/>
        <v>0</v>
      </c>
      <c r="UY87" s="177" t="str">
        <f t="shared" si="347"/>
        <v xml:space="preserve"> </v>
      </c>
      <c r="VA87" s="173">
        <v>22</v>
      </c>
      <c r="VB87" s="229"/>
      <c r="VC87" s="174" t="str">
        <f>IF(VE87=0," ",VLOOKUP(VE87,PROTOKOL!$A:$F,6,FALSE))</f>
        <v xml:space="preserve"> </v>
      </c>
      <c r="VD87" s="43"/>
      <c r="VE87" s="43"/>
      <c r="VF87" s="43"/>
      <c r="VG87" s="42" t="str">
        <f>IF(VE87=0," ",(VLOOKUP(VE87,PROTOKOL!$A$1:$E$29,2,FALSE))*VF87)</f>
        <v xml:space="preserve"> </v>
      </c>
      <c r="VH87" s="175" t="str">
        <f t="shared" si="261"/>
        <v xml:space="preserve"> </v>
      </c>
      <c r="VI87" s="212" t="str">
        <f>IF(VE87=0," ",VLOOKUP(VE87,PROTOKOL!$A:$E,5,FALSE))</f>
        <v xml:space="preserve"> </v>
      </c>
      <c r="VJ87" s="176"/>
      <c r="VK87" s="177" t="str">
        <f t="shared" si="348"/>
        <v xml:space="preserve"> </v>
      </c>
      <c r="VL87" s="217" t="str">
        <f>IF(VN87=0," ",VLOOKUP(VN87,PROTOKOL!$A:$F,6,FALSE))</f>
        <v xml:space="preserve"> </v>
      </c>
      <c r="VM87" s="43"/>
      <c r="VN87" s="43"/>
      <c r="VO87" s="43"/>
      <c r="VP87" s="91" t="str">
        <f>IF(VN87=0," ",(VLOOKUP(VN87,PROTOKOL!$A$1:$E$29,2,FALSE))*VO87)</f>
        <v xml:space="preserve"> </v>
      </c>
      <c r="VQ87" s="175" t="str">
        <f t="shared" si="262"/>
        <v xml:space="preserve"> </v>
      </c>
      <c r="VR87" s="176" t="str">
        <f>IF(VN87=0," ",VLOOKUP(VN87,PROTOKOL!$A:$E,5,FALSE))</f>
        <v xml:space="preserve"> </v>
      </c>
      <c r="VS87" s="212" t="str">
        <f t="shared" si="385"/>
        <v xml:space="preserve"> </v>
      </c>
      <c r="VT87" s="176">
        <f t="shared" si="349"/>
        <v>0</v>
      </c>
      <c r="VU87" s="177" t="str">
        <f t="shared" si="350"/>
        <v xml:space="preserve"> </v>
      </c>
      <c r="VW87" s="173">
        <v>22</v>
      </c>
      <c r="VX87" s="229"/>
      <c r="VY87" s="174" t="str">
        <f>IF(WA87=0," ",VLOOKUP(WA87,PROTOKOL!$A:$F,6,FALSE))</f>
        <v xml:space="preserve"> </v>
      </c>
      <c r="VZ87" s="43"/>
      <c r="WA87" s="43"/>
      <c r="WB87" s="43"/>
      <c r="WC87" s="42" t="str">
        <f>IF(WA87=0," ",(VLOOKUP(WA87,PROTOKOL!$A$1:$E$29,2,FALSE))*WB87)</f>
        <v xml:space="preserve"> </v>
      </c>
      <c r="WD87" s="175" t="str">
        <f t="shared" si="263"/>
        <v xml:space="preserve"> </v>
      </c>
      <c r="WE87" s="212" t="str">
        <f>IF(WA87=0," ",VLOOKUP(WA87,PROTOKOL!$A:$E,5,FALSE))</f>
        <v xml:space="preserve"> </v>
      </c>
      <c r="WF87" s="176"/>
      <c r="WG87" s="177" t="str">
        <f t="shared" si="351"/>
        <v xml:space="preserve"> </v>
      </c>
      <c r="WH87" s="217" t="str">
        <f>IF(WJ87=0," ",VLOOKUP(WJ87,PROTOKOL!$A:$F,6,FALSE))</f>
        <v xml:space="preserve"> </v>
      </c>
      <c r="WI87" s="43"/>
      <c r="WJ87" s="43"/>
      <c r="WK87" s="43"/>
      <c r="WL87" s="91" t="str">
        <f>IF(WJ87=0," ",(VLOOKUP(WJ87,PROTOKOL!$A$1:$E$29,2,FALSE))*WK87)</f>
        <v xml:space="preserve"> </v>
      </c>
      <c r="WM87" s="175" t="str">
        <f t="shared" si="264"/>
        <v xml:space="preserve"> </v>
      </c>
      <c r="WN87" s="176" t="str">
        <f>IF(WJ87=0," ",VLOOKUP(WJ87,PROTOKOL!$A:$E,5,FALSE))</f>
        <v xml:space="preserve"> </v>
      </c>
      <c r="WO87" s="212" t="str">
        <f t="shared" si="386"/>
        <v xml:space="preserve"> </v>
      </c>
      <c r="WP87" s="176">
        <f t="shared" si="352"/>
        <v>0</v>
      </c>
      <c r="WQ87" s="177" t="str">
        <f t="shared" si="353"/>
        <v xml:space="preserve"> </v>
      </c>
      <c r="WS87" s="173">
        <v>22</v>
      </c>
      <c r="WT87" s="229"/>
      <c r="WU87" s="174" t="str">
        <f>IF(WW87=0," ",VLOOKUP(WW87,PROTOKOL!$A:$F,6,FALSE))</f>
        <v xml:space="preserve"> </v>
      </c>
      <c r="WV87" s="43"/>
      <c r="WW87" s="43"/>
      <c r="WX87" s="43"/>
      <c r="WY87" s="42" t="str">
        <f>IF(WW87=0," ",(VLOOKUP(WW87,PROTOKOL!$A$1:$E$29,2,FALSE))*WX87)</f>
        <v xml:space="preserve"> </v>
      </c>
      <c r="WZ87" s="175" t="str">
        <f t="shared" si="265"/>
        <v xml:space="preserve"> </v>
      </c>
      <c r="XA87" s="212" t="str">
        <f>IF(WW87=0," ",VLOOKUP(WW87,PROTOKOL!$A:$E,5,FALSE))</f>
        <v xml:space="preserve"> </v>
      </c>
      <c r="XB87" s="176"/>
      <c r="XC87" s="177" t="str">
        <f t="shared" si="354"/>
        <v xml:space="preserve"> </v>
      </c>
      <c r="XD87" s="217" t="str">
        <f>IF(XF87=0," ",VLOOKUP(XF87,PROTOKOL!$A:$F,6,FALSE))</f>
        <v xml:space="preserve"> </v>
      </c>
      <c r="XE87" s="43"/>
      <c r="XF87" s="43"/>
      <c r="XG87" s="43"/>
      <c r="XH87" s="91" t="str">
        <f>IF(XF87=0," ",(VLOOKUP(XF87,PROTOKOL!$A$1:$E$29,2,FALSE))*XG87)</f>
        <v xml:space="preserve"> </v>
      </c>
      <c r="XI87" s="175" t="str">
        <f t="shared" si="266"/>
        <v xml:space="preserve"> </v>
      </c>
      <c r="XJ87" s="176" t="str">
        <f>IF(XF87=0," ",VLOOKUP(XF87,PROTOKOL!$A:$E,5,FALSE))</f>
        <v xml:space="preserve"> </v>
      </c>
      <c r="XK87" s="212" t="str">
        <f t="shared" si="387"/>
        <v xml:space="preserve"> </v>
      </c>
      <c r="XL87" s="176">
        <f t="shared" si="355"/>
        <v>0</v>
      </c>
      <c r="XM87" s="177" t="str">
        <f t="shared" si="356"/>
        <v xml:space="preserve"> </v>
      </c>
      <c r="XO87" s="173">
        <v>22</v>
      </c>
      <c r="XP87" s="229"/>
      <c r="XQ87" s="174" t="str">
        <f>IF(XS87=0," ",VLOOKUP(XS87,PROTOKOL!$A:$F,6,FALSE))</f>
        <v xml:space="preserve"> </v>
      </c>
      <c r="XR87" s="43"/>
      <c r="XS87" s="43"/>
      <c r="XT87" s="43"/>
      <c r="XU87" s="42" t="str">
        <f>IF(XS87=0," ",(VLOOKUP(XS87,PROTOKOL!$A$1:$E$29,2,FALSE))*XT87)</f>
        <v xml:space="preserve"> </v>
      </c>
      <c r="XV87" s="175" t="str">
        <f t="shared" si="267"/>
        <v xml:space="preserve"> </v>
      </c>
      <c r="XW87" s="212" t="str">
        <f>IF(XS87=0," ",VLOOKUP(XS87,PROTOKOL!$A:$E,5,FALSE))</f>
        <v xml:space="preserve"> </v>
      </c>
      <c r="XX87" s="176"/>
      <c r="XY87" s="177" t="str">
        <f t="shared" si="357"/>
        <v xml:space="preserve"> </v>
      </c>
      <c r="XZ87" s="217" t="str">
        <f>IF(YB87=0," ",VLOOKUP(YB87,PROTOKOL!$A:$F,6,FALSE))</f>
        <v xml:space="preserve"> </v>
      </c>
      <c r="YA87" s="43"/>
      <c r="YB87" s="43"/>
      <c r="YC87" s="43"/>
      <c r="YD87" s="91" t="str">
        <f>IF(YB87=0," ",(VLOOKUP(YB87,PROTOKOL!$A$1:$E$29,2,FALSE))*YC87)</f>
        <v xml:space="preserve"> </v>
      </c>
      <c r="YE87" s="175" t="str">
        <f t="shared" si="268"/>
        <v xml:space="preserve"> </v>
      </c>
      <c r="YF87" s="176" t="str">
        <f>IF(YB87=0," ",VLOOKUP(YB87,PROTOKOL!$A:$E,5,FALSE))</f>
        <v xml:space="preserve"> </v>
      </c>
      <c r="YG87" s="212" t="str">
        <f t="shared" si="388"/>
        <v xml:space="preserve"> </v>
      </c>
      <c r="YH87" s="176">
        <f t="shared" si="358"/>
        <v>0</v>
      </c>
      <c r="YI87" s="177" t="str">
        <f t="shared" si="359"/>
        <v xml:space="preserve"> </v>
      </c>
    </row>
    <row r="88" spans="1:659" ht="13.8">
      <c r="A88" s="173">
        <v>22</v>
      </c>
      <c r="B88" s="230"/>
      <c r="C88" s="174" t="str">
        <f>IF(E88=0," ",VLOOKUP(E88,PROTOKOL!$A:$F,6,FALSE))</f>
        <v xml:space="preserve"> </v>
      </c>
      <c r="D88" s="43"/>
      <c r="E88" s="43"/>
      <c r="F88" s="43"/>
      <c r="G88" s="42" t="str">
        <f>IF(E88=0," ",(VLOOKUP(E88,PROTOKOL!$A$1:$E$29,2,FALSE))*F88)</f>
        <v xml:space="preserve"> </v>
      </c>
      <c r="H88" s="175" t="str">
        <f t="shared" si="209"/>
        <v xml:space="preserve"> </v>
      </c>
      <c r="I88" s="212" t="str">
        <f>IF(E88=0," ",VLOOKUP(E88,PROTOKOL!$A:$E,5,FALSE))</f>
        <v xml:space="preserve"> </v>
      </c>
      <c r="J88" s="176"/>
      <c r="K88" s="177" t="str">
        <f t="shared" si="269"/>
        <v xml:space="preserve"> </v>
      </c>
      <c r="L88" s="217" t="str">
        <f>IF(N88=0," ",VLOOKUP(N88,PROTOKOL!$A:$F,6,FALSE))</f>
        <v xml:space="preserve"> </v>
      </c>
      <c r="M88" s="43"/>
      <c r="N88" s="43"/>
      <c r="O88" s="43"/>
      <c r="P88" s="91" t="str">
        <f>IF(N88=0," ",(VLOOKUP(N88,PROTOKOL!$A$1:$E$29,2,FALSE))*O88)</f>
        <v xml:space="preserve"> </v>
      </c>
      <c r="Q88" s="175" t="str">
        <f t="shared" si="210"/>
        <v xml:space="preserve"> </v>
      </c>
      <c r="R88" s="176" t="str">
        <f>IF(N88=0," ",VLOOKUP(N88,PROTOKOL!$A:$E,5,FALSE))</f>
        <v xml:space="preserve"> </v>
      </c>
      <c r="S88" s="212" t="str">
        <f t="shared" si="270"/>
        <v xml:space="preserve"> </v>
      </c>
      <c r="T88" s="176">
        <f t="shared" si="271"/>
        <v>0</v>
      </c>
      <c r="U88" s="177" t="str">
        <f t="shared" si="272"/>
        <v xml:space="preserve"> </v>
      </c>
      <c r="W88" s="173">
        <v>22</v>
      </c>
      <c r="X88" s="230"/>
      <c r="Y88" s="174" t="str">
        <f>IF(AA88=0," ",VLOOKUP(AA88,PROTOKOL!$A:$F,6,FALSE))</f>
        <v xml:space="preserve"> </v>
      </c>
      <c r="Z88" s="43"/>
      <c r="AA88" s="43"/>
      <c r="AB88" s="43"/>
      <c r="AC88" s="42" t="str">
        <f>IF(AA88=0," ",(VLOOKUP(AA88,PROTOKOL!$A$1:$E$29,2,FALSE))*AB88)</f>
        <v xml:space="preserve"> </v>
      </c>
      <c r="AD88" s="175" t="str">
        <f t="shared" si="211"/>
        <v xml:space="preserve"> </v>
      </c>
      <c r="AE88" s="212" t="str">
        <f>IF(AA88=0," ",VLOOKUP(AA88,PROTOKOL!$A:$E,5,FALSE))</f>
        <v xml:space="preserve"> </v>
      </c>
      <c r="AF88" s="176"/>
      <c r="AG88" s="177" t="str">
        <f t="shared" si="273"/>
        <v xml:space="preserve"> </v>
      </c>
      <c r="AH88" s="217" t="str">
        <f>IF(AJ88=0," ",VLOOKUP(AJ88,PROTOKOL!$A:$F,6,FALSE))</f>
        <v xml:space="preserve"> </v>
      </c>
      <c r="AI88" s="43"/>
      <c r="AJ88" s="43"/>
      <c r="AK88" s="43"/>
      <c r="AL88" s="91" t="str">
        <f>IF(AJ88=0," ",(VLOOKUP(AJ88,PROTOKOL!$A$1:$E$29,2,FALSE))*AK88)</f>
        <v xml:space="preserve"> </v>
      </c>
      <c r="AM88" s="175" t="str">
        <f t="shared" si="212"/>
        <v xml:space="preserve"> </v>
      </c>
      <c r="AN88" s="176" t="str">
        <f>IF(AJ88=0," ",VLOOKUP(AJ88,PROTOKOL!$A:$E,5,FALSE))</f>
        <v xml:space="preserve"> </v>
      </c>
      <c r="AO88" s="212" t="str">
        <f t="shared" si="360"/>
        <v xml:space="preserve"> </v>
      </c>
      <c r="AP88" s="176">
        <f t="shared" si="274"/>
        <v>0</v>
      </c>
      <c r="AQ88" s="177" t="str">
        <f t="shared" si="275"/>
        <v xml:space="preserve"> </v>
      </c>
      <c r="AS88" s="173">
        <v>22</v>
      </c>
      <c r="AT88" s="230"/>
      <c r="AU88" s="174" t="str">
        <f>IF(AW88=0," ",VLOOKUP(AW88,PROTOKOL!$A:$F,6,FALSE))</f>
        <v xml:space="preserve"> </v>
      </c>
      <c r="AV88" s="43"/>
      <c r="AW88" s="43"/>
      <c r="AX88" s="43"/>
      <c r="AY88" s="42" t="str">
        <f>IF(AW88=0," ",(VLOOKUP(AW88,PROTOKOL!$A$1:$E$29,2,FALSE))*AX88)</f>
        <v xml:space="preserve"> </v>
      </c>
      <c r="AZ88" s="175" t="str">
        <f t="shared" si="213"/>
        <v xml:space="preserve"> </v>
      </c>
      <c r="BA88" s="212" t="str">
        <f>IF(AW88=0," ",VLOOKUP(AW88,PROTOKOL!$A:$E,5,FALSE))</f>
        <v xml:space="preserve"> </v>
      </c>
      <c r="BB88" s="176"/>
      <c r="BC88" s="177" t="str">
        <f t="shared" si="276"/>
        <v xml:space="preserve"> </v>
      </c>
      <c r="BD88" s="217" t="str">
        <f>IF(BF88=0," ",VLOOKUP(BF88,PROTOKOL!$A:$F,6,FALSE))</f>
        <v xml:space="preserve"> </v>
      </c>
      <c r="BE88" s="43"/>
      <c r="BF88" s="43"/>
      <c r="BG88" s="43"/>
      <c r="BH88" s="91" t="str">
        <f>IF(BF88=0," ",(VLOOKUP(BF88,PROTOKOL!$A$1:$E$29,2,FALSE))*BG88)</f>
        <v xml:space="preserve"> </v>
      </c>
      <c r="BI88" s="175" t="str">
        <f t="shared" si="214"/>
        <v xml:space="preserve"> </v>
      </c>
      <c r="BJ88" s="176" t="str">
        <f>IF(BF88=0," ",VLOOKUP(BF88,PROTOKOL!$A:$E,5,FALSE))</f>
        <v xml:space="preserve"> </v>
      </c>
      <c r="BK88" s="212" t="str">
        <f t="shared" si="361"/>
        <v xml:space="preserve"> </v>
      </c>
      <c r="BL88" s="176">
        <f t="shared" si="277"/>
        <v>0</v>
      </c>
      <c r="BM88" s="177" t="str">
        <f t="shared" si="278"/>
        <v xml:space="preserve"> </v>
      </c>
      <c r="BO88" s="173">
        <v>22</v>
      </c>
      <c r="BP88" s="230"/>
      <c r="BQ88" s="174" t="str">
        <f>IF(BS88=0," ",VLOOKUP(BS88,PROTOKOL!$A:$F,6,FALSE))</f>
        <v xml:space="preserve"> </v>
      </c>
      <c r="BR88" s="43"/>
      <c r="BS88" s="43"/>
      <c r="BT88" s="43"/>
      <c r="BU88" s="42" t="str">
        <f>IF(BS88=0," ",(VLOOKUP(BS88,PROTOKOL!$A$1:$E$29,2,FALSE))*BT88)</f>
        <v xml:space="preserve"> </v>
      </c>
      <c r="BV88" s="175" t="str">
        <f t="shared" si="215"/>
        <v xml:space="preserve"> </v>
      </c>
      <c r="BW88" s="212" t="str">
        <f>IF(BS88=0," ",VLOOKUP(BS88,PROTOKOL!$A:$E,5,FALSE))</f>
        <v xml:space="preserve"> </v>
      </c>
      <c r="BX88" s="176"/>
      <c r="BY88" s="177" t="str">
        <f t="shared" si="279"/>
        <v xml:space="preserve"> </v>
      </c>
      <c r="BZ88" s="217" t="str">
        <f>IF(CB88=0," ",VLOOKUP(CB88,PROTOKOL!$A:$F,6,FALSE))</f>
        <v xml:space="preserve"> </v>
      </c>
      <c r="CA88" s="43"/>
      <c r="CB88" s="43"/>
      <c r="CC88" s="43"/>
      <c r="CD88" s="91" t="str">
        <f>IF(CB88=0," ",(VLOOKUP(CB88,PROTOKOL!$A$1:$E$29,2,FALSE))*CC88)</f>
        <v xml:space="preserve"> </v>
      </c>
      <c r="CE88" s="175" t="str">
        <f t="shared" si="216"/>
        <v xml:space="preserve"> </v>
      </c>
      <c r="CF88" s="176" t="str">
        <f>IF(CB88=0," ",VLOOKUP(CB88,PROTOKOL!$A:$E,5,FALSE))</f>
        <v xml:space="preserve"> </v>
      </c>
      <c r="CG88" s="212" t="str">
        <f t="shared" si="362"/>
        <v xml:space="preserve"> </v>
      </c>
      <c r="CH88" s="176">
        <f t="shared" si="280"/>
        <v>0</v>
      </c>
      <c r="CI88" s="177" t="str">
        <f t="shared" si="281"/>
        <v xml:space="preserve"> </v>
      </c>
      <c r="CK88" s="173">
        <v>22</v>
      </c>
      <c r="CL88" s="230"/>
      <c r="CM88" s="174" t="str">
        <f>IF(CO88=0," ",VLOOKUP(CO88,PROTOKOL!$A:$F,6,FALSE))</f>
        <v xml:space="preserve"> </v>
      </c>
      <c r="CN88" s="43"/>
      <c r="CO88" s="43"/>
      <c r="CP88" s="43"/>
      <c r="CQ88" s="42" t="str">
        <f>IF(CO88=0," ",(VLOOKUP(CO88,PROTOKOL!$A$1:$E$29,2,FALSE))*CP88)</f>
        <v xml:space="preserve"> </v>
      </c>
      <c r="CR88" s="175" t="str">
        <f t="shared" si="217"/>
        <v xml:space="preserve"> </v>
      </c>
      <c r="CS88" s="212" t="str">
        <f>IF(CO88=0," ",VLOOKUP(CO88,PROTOKOL!$A:$E,5,FALSE))</f>
        <v xml:space="preserve"> </v>
      </c>
      <c r="CT88" s="176"/>
      <c r="CU88" s="177" t="str">
        <f t="shared" si="282"/>
        <v xml:space="preserve"> </v>
      </c>
      <c r="CV88" s="217" t="str">
        <f>IF(CX88=0," ",VLOOKUP(CX88,PROTOKOL!$A:$F,6,FALSE))</f>
        <v xml:space="preserve"> </v>
      </c>
      <c r="CW88" s="43"/>
      <c r="CX88" s="43"/>
      <c r="CY88" s="43"/>
      <c r="CZ88" s="91" t="str">
        <f>IF(CX88=0," ",(VLOOKUP(CX88,PROTOKOL!$A$1:$E$29,2,FALSE))*CY88)</f>
        <v xml:space="preserve"> </v>
      </c>
      <c r="DA88" s="175" t="str">
        <f t="shared" si="218"/>
        <v xml:space="preserve"> </v>
      </c>
      <c r="DB88" s="176" t="str">
        <f>IF(CX88=0," ",VLOOKUP(CX88,PROTOKOL!$A:$E,5,FALSE))</f>
        <v xml:space="preserve"> </v>
      </c>
      <c r="DC88" s="212" t="str">
        <f t="shared" si="363"/>
        <v xml:space="preserve"> </v>
      </c>
      <c r="DD88" s="176">
        <f t="shared" si="283"/>
        <v>0</v>
      </c>
      <c r="DE88" s="177" t="str">
        <f t="shared" si="284"/>
        <v xml:space="preserve"> </v>
      </c>
      <c r="DG88" s="173">
        <v>22</v>
      </c>
      <c r="DH88" s="230"/>
      <c r="DI88" s="174" t="str">
        <f>IF(DK88=0," ",VLOOKUP(DK88,PROTOKOL!$A:$F,6,FALSE))</f>
        <v xml:space="preserve"> </v>
      </c>
      <c r="DJ88" s="43"/>
      <c r="DK88" s="43"/>
      <c r="DL88" s="43"/>
      <c r="DM88" s="42" t="str">
        <f>IF(DK88=0," ",(VLOOKUP(DK88,PROTOKOL!$A$1:$E$29,2,FALSE))*DL88)</f>
        <v xml:space="preserve"> </v>
      </c>
      <c r="DN88" s="175" t="str">
        <f t="shared" si="219"/>
        <v xml:space="preserve"> </v>
      </c>
      <c r="DO88" s="212" t="str">
        <f>IF(DK88=0," ",VLOOKUP(DK88,PROTOKOL!$A:$E,5,FALSE))</f>
        <v xml:space="preserve"> </v>
      </c>
      <c r="DP88" s="176"/>
      <c r="DQ88" s="177" t="str">
        <f t="shared" si="285"/>
        <v xml:space="preserve"> </v>
      </c>
      <c r="DR88" s="217" t="str">
        <f>IF(DT88=0," ",VLOOKUP(DT88,PROTOKOL!$A:$F,6,FALSE))</f>
        <v xml:space="preserve"> </v>
      </c>
      <c r="DS88" s="43"/>
      <c r="DT88" s="43"/>
      <c r="DU88" s="43"/>
      <c r="DV88" s="91" t="str">
        <f>IF(DT88=0," ",(VLOOKUP(DT88,PROTOKOL!$A$1:$E$29,2,FALSE))*DU88)</f>
        <v xml:space="preserve"> </v>
      </c>
      <c r="DW88" s="175" t="str">
        <f t="shared" si="220"/>
        <v xml:space="preserve"> </v>
      </c>
      <c r="DX88" s="176" t="str">
        <f>IF(DT88=0," ",VLOOKUP(DT88,PROTOKOL!$A:$E,5,FALSE))</f>
        <v xml:space="preserve"> </v>
      </c>
      <c r="DY88" s="212" t="str">
        <f t="shared" si="364"/>
        <v xml:space="preserve"> </v>
      </c>
      <c r="DZ88" s="176">
        <f t="shared" si="286"/>
        <v>0</v>
      </c>
      <c r="EA88" s="177" t="str">
        <f t="shared" si="287"/>
        <v xml:space="preserve"> </v>
      </c>
      <c r="EC88" s="173">
        <v>22</v>
      </c>
      <c r="ED88" s="230"/>
      <c r="EE88" s="174" t="str">
        <f>IF(EG88=0," ",VLOOKUP(EG88,PROTOKOL!$A:$F,6,FALSE))</f>
        <v xml:space="preserve"> </v>
      </c>
      <c r="EF88" s="43"/>
      <c r="EG88" s="43"/>
      <c r="EH88" s="43"/>
      <c r="EI88" s="42" t="str">
        <f>IF(EG88=0," ",(VLOOKUP(EG88,PROTOKOL!$A$1:$E$29,2,FALSE))*EH88)</f>
        <v xml:space="preserve"> </v>
      </c>
      <c r="EJ88" s="175" t="str">
        <f t="shared" si="221"/>
        <v xml:space="preserve"> </v>
      </c>
      <c r="EK88" s="212" t="str">
        <f>IF(EG88=0," ",VLOOKUP(EG88,PROTOKOL!$A:$E,5,FALSE))</f>
        <v xml:space="preserve"> </v>
      </c>
      <c r="EL88" s="176"/>
      <c r="EM88" s="177" t="str">
        <f t="shared" si="288"/>
        <v xml:space="preserve"> </v>
      </c>
      <c r="EN88" s="217" t="str">
        <f>IF(EP88=0," ",VLOOKUP(EP88,PROTOKOL!$A:$F,6,FALSE))</f>
        <v xml:space="preserve"> </v>
      </c>
      <c r="EO88" s="43"/>
      <c r="EP88" s="43"/>
      <c r="EQ88" s="43"/>
      <c r="ER88" s="91" t="str">
        <f>IF(EP88=0," ",(VLOOKUP(EP88,PROTOKOL!$A$1:$E$29,2,FALSE))*EQ88)</f>
        <v xml:space="preserve"> </v>
      </c>
      <c r="ES88" s="175" t="str">
        <f t="shared" si="222"/>
        <v xml:space="preserve"> </v>
      </c>
      <c r="ET88" s="176" t="str">
        <f>IF(EP88=0," ",VLOOKUP(EP88,PROTOKOL!$A:$E,5,FALSE))</f>
        <v xml:space="preserve"> </v>
      </c>
      <c r="EU88" s="212" t="str">
        <f t="shared" si="365"/>
        <v xml:space="preserve"> </v>
      </c>
      <c r="EV88" s="176">
        <f t="shared" si="289"/>
        <v>0</v>
      </c>
      <c r="EW88" s="177" t="str">
        <f t="shared" si="290"/>
        <v xml:space="preserve"> </v>
      </c>
      <c r="EY88" s="173">
        <v>22</v>
      </c>
      <c r="EZ88" s="230"/>
      <c r="FA88" s="174" t="str">
        <f>IF(FC88=0," ",VLOOKUP(FC88,PROTOKOL!$A:$F,6,FALSE))</f>
        <v xml:space="preserve"> </v>
      </c>
      <c r="FB88" s="43"/>
      <c r="FC88" s="43"/>
      <c r="FD88" s="43"/>
      <c r="FE88" s="42" t="str">
        <f>IF(FC88=0," ",(VLOOKUP(FC88,PROTOKOL!$A$1:$E$29,2,FALSE))*FD88)</f>
        <v xml:space="preserve"> </v>
      </c>
      <c r="FF88" s="175" t="str">
        <f t="shared" si="223"/>
        <v xml:space="preserve"> </v>
      </c>
      <c r="FG88" s="212" t="str">
        <f>IF(FC88=0," ",VLOOKUP(FC88,PROTOKOL!$A:$E,5,FALSE))</f>
        <v xml:space="preserve"> </v>
      </c>
      <c r="FH88" s="176"/>
      <c r="FI88" s="177" t="str">
        <f t="shared" si="291"/>
        <v xml:space="preserve"> </v>
      </c>
      <c r="FJ88" s="217" t="str">
        <f>IF(FL88=0," ",VLOOKUP(FL88,PROTOKOL!$A:$F,6,FALSE))</f>
        <v xml:space="preserve"> </v>
      </c>
      <c r="FK88" s="43"/>
      <c r="FL88" s="43"/>
      <c r="FM88" s="43"/>
      <c r="FN88" s="91" t="str">
        <f>IF(FL88=0," ",(VLOOKUP(FL88,PROTOKOL!$A$1:$E$29,2,FALSE))*FM88)</f>
        <v xml:space="preserve"> </v>
      </c>
      <c r="FO88" s="175" t="str">
        <f t="shared" si="224"/>
        <v xml:space="preserve"> </v>
      </c>
      <c r="FP88" s="176" t="str">
        <f>IF(FL88=0," ",VLOOKUP(FL88,PROTOKOL!$A:$E,5,FALSE))</f>
        <v xml:space="preserve"> </v>
      </c>
      <c r="FQ88" s="212" t="str">
        <f t="shared" si="366"/>
        <v xml:space="preserve"> </v>
      </c>
      <c r="FR88" s="176">
        <f t="shared" si="292"/>
        <v>0</v>
      </c>
      <c r="FS88" s="177" t="str">
        <f t="shared" si="293"/>
        <v xml:space="preserve"> </v>
      </c>
      <c r="FU88" s="173">
        <v>22</v>
      </c>
      <c r="FV88" s="230"/>
      <c r="FW88" s="174" t="str">
        <f>IF(FY88=0," ",VLOOKUP(FY88,PROTOKOL!$A:$F,6,FALSE))</f>
        <v xml:space="preserve"> </v>
      </c>
      <c r="FX88" s="43"/>
      <c r="FY88" s="43"/>
      <c r="FZ88" s="43"/>
      <c r="GA88" s="42" t="str">
        <f>IF(FY88=0," ",(VLOOKUP(FY88,PROTOKOL!$A$1:$E$29,2,FALSE))*FZ88)</f>
        <v xml:space="preserve"> </v>
      </c>
      <c r="GB88" s="175" t="str">
        <f t="shared" si="225"/>
        <v xml:space="preserve"> </v>
      </c>
      <c r="GC88" s="212" t="str">
        <f>IF(FY88=0," ",VLOOKUP(FY88,PROTOKOL!$A:$E,5,FALSE))</f>
        <v xml:space="preserve"> </v>
      </c>
      <c r="GD88" s="176"/>
      <c r="GE88" s="177" t="str">
        <f t="shared" si="294"/>
        <v xml:space="preserve"> </v>
      </c>
      <c r="GF88" s="217" t="str">
        <f>IF(GH88=0," ",VLOOKUP(GH88,PROTOKOL!$A:$F,6,FALSE))</f>
        <v xml:space="preserve"> </v>
      </c>
      <c r="GG88" s="43"/>
      <c r="GH88" s="43"/>
      <c r="GI88" s="43"/>
      <c r="GJ88" s="91" t="str">
        <f>IF(GH88=0," ",(VLOOKUP(GH88,PROTOKOL!$A$1:$E$29,2,FALSE))*GI88)</f>
        <v xml:space="preserve"> </v>
      </c>
      <c r="GK88" s="175" t="str">
        <f t="shared" si="226"/>
        <v xml:space="preserve"> </v>
      </c>
      <c r="GL88" s="176" t="str">
        <f>IF(GH88=0," ",VLOOKUP(GH88,PROTOKOL!$A:$E,5,FALSE))</f>
        <v xml:space="preserve"> </v>
      </c>
      <c r="GM88" s="212" t="str">
        <f t="shared" si="367"/>
        <v xml:space="preserve"> </v>
      </c>
      <c r="GN88" s="176">
        <f t="shared" si="295"/>
        <v>0</v>
      </c>
      <c r="GO88" s="177" t="str">
        <f t="shared" si="296"/>
        <v xml:space="preserve"> </v>
      </c>
      <c r="GQ88" s="173">
        <v>22</v>
      </c>
      <c r="GR88" s="230"/>
      <c r="GS88" s="174" t="str">
        <f>IF(GU88=0," ",VLOOKUP(GU88,PROTOKOL!$A:$F,6,FALSE))</f>
        <v xml:space="preserve"> </v>
      </c>
      <c r="GT88" s="43"/>
      <c r="GU88" s="43"/>
      <c r="GV88" s="43"/>
      <c r="GW88" s="42" t="str">
        <f>IF(GU88=0," ",(VLOOKUP(GU88,PROTOKOL!$A$1:$E$29,2,FALSE))*GV88)</f>
        <v xml:space="preserve"> </v>
      </c>
      <c r="GX88" s="175" t="str">
        <f t="shared" si="227"/>
        <v xml:space="preserve"> </v>
      </c>
      <c r="GY88" s="212" t="str">
        <f>IF(GU88=0," ",VLOOKUP(GU88,PROTOKOL!$A:$E,5,FALSE))</f>
        <v xml:space="preserve"> </v>
      </c>
      <c r="GZ88" s="176"/>
      <c r="HA88" s="177" t="str">
        <f t="shared" si="297"/>
        <v xml:space="preserve"> </v>
      </c>
      <c r="HB88" s="217" t="str">
        <f>IF(HD88=0," ",VLOOKUP(HD88,PROTOKOL!$A:$F,6,FALSE))</f>
        <v xml:space="preserve"> </v>
      </c>
      <c r="HC88" s="43"/>
      <c r="HD88" s="43"/>
      <c r="HE88" s="43"/>
      <c r="HF88" s="91" t="str">
        <f>IF(HD88=0," ",(VLOOKUP(HD88,PROTOKOL!$A$1:$E$29,2,FALSE))*HE88)</f>
        <v xml:space="preserve"> </v>
      </c>
      <c r="HG88" s="175" t="str">
        <f t="shared" si="228"/>
        <v xml:space="preserve"> </v>
      </c>
      <c r="HH88" s="176" t="str">
        <f>IF(HD88=0," ",VLOOKUP(HD88,PROTOKOL!$A:$E,5,FALSE))</f>
        <v xml:space="preserve"> </v>
      </c>
      <c r="HI88" s="212" t="str">
        <f t="shared" si="368"/>
        <v xml:space="preserve"> </v>
      </c>
      <c r="HJ88" s="176">
        <f t="shared" si="298"/>
        <v>0</v>
      </c>
      <c r="HK88" s="177" t="str">
        <f t="shared" si="299"/>
        <v xml:space="preserve"> </v>
      </c>
      <c r="HM88" s="173">
        <v>22</v>
      </c>
      <c r="HN88" s="230"/>
      <c r="HO88" s="174" t="str">
        <f>IF(HQ88=0," ",VLOOKUP(HQ88,PROTOKOL!$A:$F,6,FALSE))</f>
        <v xml:space="preserve"> </v>
      </c>
      <c r="HP88" s="43"/>
      <c r="HQ88" s="43"/>
      <c r="HR88" s="43"/>
      <c r="HS88" s="42" t="str">
        <f>IF(HQ88=0," ",(VLOOKUP(HQ88,PROTOKOL!$A$1:$E$29,2,FALSE))*HR88)</f>
        <v xml:space="preserve"> </v>
      </c>
      <c r="HT88" s="175" t="str">
        <f t="shared" si="229"/>
        <v xml:space="preserve"> </v>
      </c>
      <c r="HU88" s="212" t="str">
        <f>IF(HQ88=0," ",VLOOKUP(HQ88,PROTOKOL!$A:$E,5,FALSE))</f>
        <v xml:space="preserve"> </v>
      </c>
      <c r="HV88" s="176"/>
      <c r="HW88" s="177" t="str">
        <f t="shared" si="300"/>
        <v xml:space="preserve"> </v>
      </c>
      <c r="HX88" s="217" t="str">
        <f>IF(HZ88=0," ",VLOOKUP(HZ88,PROTOKOL!$A:$F,6,FALSE))</f>
        <v xml:space="preserve"> </v>
      </c>
      <c r="HY88" s="43"/>
      <c r="HZ88" s="43"/>
      <c r="IA88" s="43"/>
      <c r="IB88" s="91" t="str">
        <f>IF(HZ88=0," ",(VLOOKUP(HZ88,PROTOKOL!$A$1:$E$29,2,FALSE))*IA88)</f>
        <v xml:space="preserve"> </v>
      </c>
      <c r="IC88" s="175" t="str">
        <f t="shared" si="230"/>
        <v xml:space="preserve"> </v>
      </c>
      <c r="ID88" s="176" t="str">
        <f>IF(HZ88=0," ",VLOOKUP(HZ88,PROTOKOL!$A:$E,5,FALSE))</f>
        <v xml:space="preserve"> </v>
      </c>
      <c r="IE88" s="212" t="str">
        <f t="shared" si="369"/>
        <v xml:space="preserve"> </v>
      </c>
      <c r="IF88" s="176">
        <f t="shared" si="301"/>
        <v>0</v>
      </c>
      <c r="IG88" s="177" t="str">
        <f t="shared" si="302"/>
        <v xml:space="preserve"> </v>
      </c>
      <c r="II88" s="173">
        <v>22</v>
      </c>
      <c r="IJ88" s="230"/>
      <c r="IK88" s="174" t="str">
        <f>IF(IM88=0," ",VLOOKUP(IM88,PROTOKOL!$A:$F,6,FALSE))</f>
        <v xml:space="preserve"> </v>
      </c>
      <c r="IL88" s="43"/>
      <c r="IM88" s="43"/>
      <c r="IN88" s="43"/>
      <c r="IO88" s="42" t="str">
        <f>IF(IM88=0," ",(VLOOKUP(IM88,PROTOKOL!$A$1:$E$29,2,FALSE))*IN88)</f>
        <v xml:space="preserve"> </v>
      </c>
      <c r="IP88" s="175" t="str">
        <f t="shared" si="231"/>
        <v xml:space="preserve"> </v>
      </c>
      <c r="IQ88" s="212" t="str">
        <f>IF(IM88=0," ",VLOOKUP(IM88,PROTOKOL!$A:$E,5,FALSE))</f>
        <v xml:space="preserve"> </v>
      </c>
      <c r="IR88" s="176"/>
      <c r="IS88" s="177" t="str">
        <f t="shared" si="303"/>
        <v xml:space="preserve"> </v>
      </c>
      <c r="IT88" s="217" t="str">
        <f>IF(IV88=0," ",VLOOKUP(IV88,PROTOKOL!$A:$F,6,FALSE))</f>
        <v xml:space="preserve"> </v>
      </c>
      <c r="IU88" s="43"/>
      <c r="IV88" s="43"/>
      <c r="IW88" s="43"/>
      <c r="IX88" s="91" t="str">
        <f>IF(IV88=0," ",(VLOOKUP(IV88,PROTOKOL!$A$1:$E$29,2,FALSE))*IW88)</f>
        <v xml:space="preserve"> </v>
      </c>
      <c r="IY88" s="175" t="str">
        <f t="shared" si="232"/>
        <v xml:space="preserve"> </v>
      </c>
      <c r="IZ88" s="176" t="str">
        <f>IF(IV88=0," ",VLOOKUP(IV88,PROTOKOL!$A:$E,5,FALSE))</f>
        <v xml:space="preserve"> </v>
      </c>
      <c r="JA88" s="212" t="str">
        <f t="shared" si="370"/>
        <v xml:space="preserve"> </v>
      </c>
      <c r="JB88" s="176">
        <f t="shared" si="304"/>
        <v>0</v>
      </c>
      <c r="JC88" s="177" t="str">
        <f t="shared" si="305"/>
        <v xml:space="preserve"> </v>
      </c>
      <c r="JE88" s="173">
        <v>22</v>
      </c>
      <c r="JF88" s="230"/>
      <c r="JG88" s="174" t="str">
        <f>IF(JI88=0," ",VLOOKUP(JI88,PROTOKOL!$A:$F,6,FALSE))</f>
        <v xml:space="preserve"> </v>
      </c>
      <c r="JH88" s="43"/>
      <c r="JI88" s="43"/>
      <c r="JJ88" s="43"/>
      <c r="JK88" s="42" t="str">
        <f>IF(JI88=0," ",(VLOOKUP(JI88,PROTOKOL!$A$1:$E$29,2,FALSE))*JJ88)</f>
        <v xml:space="preserve"> </v>
      </c>
      <c r="JL88" s="175" t="str">
        <f t="shared" si="233"/>
        <v xml:space="preserve"> </v>
      </c>
      <c r="JM88" s="212" t="str">
        <f>IF(JI88=0," ",VLOOKUP(JI88,PROTOKOL!$A:$E,5,FALSE))</f>
        <v xml:space="preserve"> </v>
      </c>
      <c r="JN88" s="176"/>
      <c r="JO88" s="177" t="str">
        <f t="shared" si="306"/>
        <v xml:space="preserve"> </v>
      </c>
      <c r="JP88" s="217" t="str">
        <f>IF(JR88=0," ",VLOOKUP(JR88,PROTOKOL!$A:$F,6,FALSE))</f>
        <v xml:space="preserve"> </v>
      </c>
      <c r="JQ88" s="43"/>
      <c r="JR88" s="43"/>
      <c r="JS88" s="43"/>
      <c r="JT88" s="91" t="str">
        <f>IF(JR88=0," ",(VLOOKUP(JR88,PROTOKOL!$A$1:$E$29,2,FALSE))*JS88)</f>
        <v xml:space="preserve"> </v>
      </c>
      <c r="JU88" s="175" t="str">
        <f t="shared" si="234"/>
        <v xml:space="preserve"> </v>
      </c>
      <c r="JV88" s="176" t="str">
        <f>IF(JR88=0," ",VLOOKUP(JR88,PROTOKOL!$A:$E,5,FALSE))</f>
        <v xml:space="preserve"> </v>
      </c>
      <c r="JW88" s="212" t="str">
        <f t="shared" si="371"/>
        <v xml:space="preserve"> </v>
      </c>
      <c r="JX88" s="176">
        <f t="shared" si="307"/>
        <v>0</v>
      </c>
      <c r="JY88" s="177" t="str">
        <f t="shared" si="308"/>
        <v xml:space="preserve"> </v>
      </c>
      <c r="KA88" s="173">
        <v>22</v>
      </c>
      <c r="KB88" s="230"/>
      <c r="KC88" s="174" t="str">
        <f>IF(KE88=0," ",VLOOKUP(KE88,PROTOKOL!$A:$F,6,FALSE))</f>
        <v xml:space="preserve"> </v>
      </c>
      <c r="KD88" s="43"/>
      <c r="KE88" s="43"/>
      <c r="KF88" s="43"/>
      <c r="KG88" s="42" t="str">
        <f>IF(KE88=0," ",(VLOOKUP(KE88,PROTOKOL!$A$1:$E$29,2,FALSE))*KF88)</f>
        <v xml:space="preserve"> </v>
      </c>
      <c r="KH88" s="175" t="str">
        <f t="shared" si="235"/>
        <v xml:space="preserve"> </v>
      </c>
      <c r="KI88" s="212" t="str">
        <f>IF(KE88=0," ",VLOOKUP(KE88,PROTOKOL!$A:$E,5,FALSE))</f>
        <v xml:space="preserve"> </v>
      </c>
      <c r="KJ88" s="176"/>
      <c r="KK88" s="177" t="str">
        <f t="shared" si="309"/>
        <v xml:space="preserve"> </v>
      </c>
      <c r="KL88" s="217" t="str">
        <f>IF(KN88=0," ",VLOOKUP(KN88,PROTOKOL!$A:$F,6,FALSE))</f>
        <v xml:space="preserve"> </v>
      </c>
      <c r="KM88" s="43"/>
      <c r="KN88" s="43"/>
      <c r="KO88" s="43"/>
      <c r="KP88" s="91" t="str">
        <f>IF(KN88=0," ",(VLOOKUP(KN88,PROTOKOL!$A$1:$E$29,2,FALSE))*KO88)</f>
        <v xml:space="preserve"> </v>
      </c>
      <c r="KQ88" s="175" t="str">
        <f t="shared" si="236"/>
        <v xml:space="preserve"> </v>
      </c>
      <c r="KR88" s="176" t="str">
        <f>IF(KN88=0," ",VLOOKUP(KN88,PROTOKOL!$A:$E,5,FALSE))</f>
        <v xml:space="preserve"> </v>
      </c>
      <c r="KS88" s="212" t="str">
        <f t="shared" si="372"/>
        <v xml:space="preserve"> </v>
      </c>
      <c r="KT88" s="176">
        <f t="shared" si="310"/>
        <v>0</v>
      </c>
      <c r="KU88" s="177" t="str">
        <f t="shared" si="311"/>
        <v xml:space="preserve"> </v>
      </c>
      <c r="KW88" s="173">
        <v>22</v>
      </c>
      <c r="KX88" s="230"/>
      <c r="KY88" s="174" t="str">
        <f>IF(LA88=0," ",VLOOKUP(LA88,PROTOKOL!$A:$F,6,FALSE))</f>
        <v xml:space="preserve"> </v>
      </c>
      <c r="KZ88" s="43"/>
      <c r="LA88" s="43"/>
      <c r="LB88" s="43"/>
      <c r="LC88" s="42" t="str">
        <f>IF(LA88=0," ",(VLOOKUP(LA88,PROTOKOL!$A$1:$E$29,2,FALSE))*LB88)</f>
        <v xml:space="preserve"> </v>
      </c>
      <c r="LD88" s="175" t="str">
        <f t="shared" si="237"/>
        <v xml:space="preserve"> </v>
      </c>
      <c r="LE88" s="212" t="str">
        <f>IF(LA88=0," ",VLOOKUP(LA88,PROTOKOL!$A:$E,5,FALSE))</f>
        <v xml:space="preserve"> </v>
      </c>
      <c r="LF88" s="176"/>
      <c r="LG88" s="177" t="str">
        <f t="shared" si="312"/>
        <v xml:space="preserve"> </v>
      </c>
      <c r="LH88" s="217" t="str">
        <f>IF(LJ88=0," ",VLOOKUP(LJ88,PROTOKOL!$A:$F,6,FALSE))</f>
        <v xml:space="preserve"> </v>
      </c>
      <c r="LI88" s="43"/>
      <c r="LJ88" s="43"/>
      <c r="LK88" s="43"/>
      <c r="LL88" s="91" t="str">
        <f>IF(LJ88=0," ",(VLOOKUP(LJ88,PROTOKOL!$A$1:$E$29,2,FALSE))*LK88)</f>
        <v xml:space="preserve"> </v>
      </c>
      <c r="LM88" s="175" t="str">
        <f t="shared" si="238"/>
        <v xml:space="preserve"> </v>
      </c>
      <c r="LN88" s="176" t="str">
        <f>IF(LJ88=0," ",VLOOKUP(LJ88,PROTOKOL!$A:$E,5,FALSE))</f>
        <v xml:space="preserve"> </v>
      </c>
      <c r="LO88" s="212" t="str">
        <f t="shared" si="373"/>
        <v xml:space="preserve"> </v>
      </c>
      <c r="LP88" s="176">
        <f t="shared" si="313"/>
        <v>0</v>
      </c>
      <c r="LQ88" s="177" t="str">
        <f t="shared" si="314"/>
        <v xml:space="preserve"> </v>
      </c>
      <c r="LS88" s="173">
        <v>22</v>
      </c>
      <c r="LT88" s="230"/>
      <c r="LU88" s="174" t="str">
        <f>IF(LW88=0," ",VLOOKUP(LW88,PROTOKOL!$A:$F,6,FALSE))</f>
        <v xml:space="preserve"> </v>
      </c>
      <c r="LV88" s="43"/>
      <c r="LW88" s="43"/>
      <c r="LX88" s="43"/>
      <c r="LY88" s="42" t="str">
        <f>IF(LW88=0," ",(VLOOKUP(LW88,PROTOKOL!$A$1:$E$29,2,FALSE))*LX88)</f>
        <v xml:space="preserve"> </v>
      </c>
      <c r="LZ88" s="175" t="str">
        <f t="shared" si="239"/>
        <v xml:space="preserve"> </v>
      </c>
      <c r="MA88" s="212" t="str">
        <f>IF(LW88=0," ",VLOOKUP(LW88,PROTOKOL!$A:$E,5,FALSE))</f>
        <v xml:space="preserve"> </v>
      </c>
      <c r="MB88" s="176"/>
      <c r="MC88" s="177" t="str">
        <f t="shared" si="315"/>
        <v xml:space="preserve"> </v>
      </c>
      <c r="MD88" s="217" t="str">
        <f>IF(MF88=0," ",VLOOKUP(MF88,PROTOKOL!$A:$F,6,FALSE))</f>
        <v xml:space="preserve"> </v>
      </c>
      <c r="ME88" s="43"/>
      <c r="MF88" s="43"/>
      <c r="MG88" s="43"/>
      <c r="MH88" s="91" t="str">
        <f>IF(MF88=0," ",(VLOOKUP(MF88,PROTOKOL!$A$1:$E$29,2,FALSE))*MG88)</f>
        <v xml:space="preserve"> </v>
      </c>
      <c r="MI88" s="175" t="str">
        <f t="shared" si="240"/>
        <v xml:space="preserve"> </v>
      </c>
      <c r="MJ88" s="176" t="str">
        <f>IF(MF88=0," ",VLOOKUP(MF88,PROTOKOL!$A:$E,5,FALSE))</f>
        <v xml:space="preserve"> </v>
      </c>
      <c r="MK88" s="212" t="str">
        <f t="shared" si="374"/>
        <v xml:space="preserve"> </v>
      </c>
      <c r="ML88" s="176">
        <f t="shared" si="316"/>
        <v>0</v>
      </c>
      <c r="MM88" s="177" t="str">
        <f t="shared" si="317"/>
        <v xml:space="preserve"> </v>
      </c>
      <c r="MO88" s="173">
        <v>22</v>
      </c>
      <c r="MP88" s="230"/>
      <c r="MQ88" s="174" t="str">
        <f>IF(MS88=0," ",VLOOKUP(MS88,PROTOKOL!$A:$F,6,FALSE))</f>
        <v xml:space="preserve"> </v>
      </c>
      <c r="MR88" s="43"/>
      <c r="MS88" s="43"/>
      <c r="MT88" s="43"/>
      <c r="MU88" s="42" t="str">
        <f>IF(MS88=0," ",(VLOOKUP(MS88,PROTOKOL!$A$1:$E$29,2,FALSE))*MT88)</f>
        <v xml:space="preserve"> </v>
      </c>
      <c r="MV88" s="175" t="str">
        <f t="shared" si="241"/>
        <v xml:space="preserve"> </v>
      </c>
      <c r="MW88" s="212" t="str">
        <f>IF(MS88=0," ",VLOOKUP(MS88,PROTOKOL!$A:$E,5,FALSE))</f>
        <v xml:space="preserve"> </v>
      </c>
      <c r="MX88" s="176"/>
      <c r="MY88" s="177" t="str">
        <f t="shared" si="318"/>
        <v xml:space="preserve"> </v>
      </c>
      <c r="MZ88" s="217" t="str">
        <f>IF(NB88=0," ",VLOOKUP(NB88,PROTOKOL!$A:$F,6,FALSE))</f>
        <v xml:space="preserve"> </v>
      </c>
      <c r="NA88" s="43"/>
      <c r="NB88" s="43"/>
      <c r="NC88" s="43"/>
      <c r="ND88" s="91" t="str">
        <f>IF(NB88=0," ",(VLOOKUP(NB88,PROTOKOL!$A$1:$E$29,2,FALSE))*NC88)</f>
        <v xml:space="preserve"> </v>
      </c>
      <c r="NE88" s="175" t="str">
        <f t="shared" si="242"/>
        <v xml:space="preserve"> </v>
      </c>
      <c r="NF88" s="176" t="str">
        <f>IF(NB88=0," ",VLOOKUP(NB88,PROTOKOL!$A:$E,5,FALSE))</f>
        <v xml:space="preserve"> </v>
      </c>
      <c r="NG88" s="212" t="str">
        <f t="shared" si="375"/>
        <v xml:space="preserve"> </v>
      </c>
      <c r="NH88" s="176">
        <f t="shared" si="319"/>
        <v>0</v>
      </c>
      <c r="NI88" s="177" t="str">
        <f t="shared" si="320"/>
        <v xml:space="preserve"> </v>
      </c>
      <c r="NK88" s="173">
        <v>22</v>
      </c>
      <c r="NL88" s="230"/>
      <c r="NM88" s="174" t="str">
        <f>IF(NO88=0," ",VLOOKUP(NO88,PROTOKOL!$A:$F,6,FALSE))</f>
        <v xml:space="preserve"> </v>
      </c>
      <c r="NN88" s="43"/>
      <c r="NO88" s="43"/>
      <c r="NP88" s="43"/>
      <c r="NQ88" s="42" t="str">
        <f>IF(NO88=0," ",(VLOOKUP(NO88,PROTOKOL!$A$1:$E$29,2,FALSE))*NP88)</f>
        <v xml:space="preserve"> </v>
      </c>
      <c r="NR88" s="175" t="str">
        <f t="shared" si="243"/>
        <v xml:space="preserve"> </v>
      </c>
      <c r="NS88" s="212" t="str">
        <f>IF(NO88=0," ",VLOOKUP(NO88,PROTOKOL!$A:$E,5,FALSE))</f>
        <v xml:space="preserve"> </v>
      </c>
      <c r="NT88" s="176"/>
      <c r="NU88" s="177" t="str">
        <f t="shared" si="321"/>
        <v xml:space="preserve"> </v>
      </c>
      <c r="NV88" s="217" t="str">
        <f>IF(NX88=0," ",VLOOKUP(NX88,PROTOKOL!$A:$F,6,FALSE))</f>
        <v xml:space="preserve"> </v>
      </c>
      <c r="NW88" s="43"/>
      <c r="NX88" s="43"/>
      <c r="NY88" s="43"/>
      <c r="NZ88" s="91" t="str">
        <f>IF(NX88=0," ",(VLOOKUP(NX88,PROTOKOL!$A$1:$E$29,2,FALSE))*NY88)</f>
        <v xml:space="preserve"> </v>
      </c>
      <c r="OA88" s="175" t="str">
        <f t="shared" si="244"/>
        <v xml:space="preserve"> </v>
      </c>
      <c r="OB88" s="176" t="str">
        <f>IF(NX88=0," ",VLOOKUP(NX88,PROTOKOL!$A:$E,5,FALSE))</f>
        <v xml:space="preserve"> </v>
      </c>
      <c r="OC88" s="212" t="str">
        <f t="shared" si="376"/>
        <v xml:space="preserve"> </v>
      </c>
      <c r="OD88" s="176">
        <f t="shared" si="322"/>
        <v>0</v>
      </c>
      <c r="OE88" s="177" t="str">
        <f t="shared" si="323"/>
        <v xml:space="preserve"> </v>
      </c>
      <c r="OG88" s="173">
        <v>22</v>
      </c>
      <c r="OH88" s="230"/>
      <c r="OI88" s="174" t="str">
        <f>IF(OK88=0," ",VLOOKUP(OK88,PROTOKOL!$A:$F,6,FALSE))</f>
        <v xml:space="preserve"> </v>
      </c>
      <c r="OJ88" s="43"/>
      <c r="OK88" s="43"/>
      <c r="OL88" s="43"/>
      <c r="OM88" s="42" t="str">
        <f>IF(OK88=0," ",(VLOOKUP(OK88,PROTOKOL!$A$1:$E$29,2,FALSE))*OL88)</f>
        <v xml:space="preserve"> </v>
      </c>
      <c r="ON88" s="175" t="str">
        <f t="shared" si="245"/>
        <v xml:space="preserve"> </v>
      </c>
      <c r="OO88" s="212" t="str">
        <f>IF(OK88=0," ",VLOOKUP(OK88,PROTOKOL!$A:$E,5,FALSE))</f>
        <v xml:space="preserve"> </v>
      </c>
      <c r="OP88" s="176"/>
      <c r="OQ88" s="177" t="str">
        <f t="shared" si="324"/>
        <v xml:space="preserve"> </v>
      </c>
      <c r="OR88" s="217" t="str">
        <f>IF(OT88=0," ",VLOOKUP(OT88,PROTOKOL!$A:$F,6,FALSE))</f>
        <v xml:space="preserve"> </v>
      </c>
      <c r="OS88" s="43"/>
      <c r="OT88" s="43"/>
      <c r="OU88" s="43"/>
      <c r="OV88" s="91" t="str">
        <f>IF(OT88=0," ",(VLOOKUP(OT88,PROTOKOL!$A$1:$E$29,2,FALSE))*OU88)</f>
        <v xml:space="preserve"> </v>
      </c>
      <c r="OW88" s="175" t="str">
        <f t="shared" si="246"/>
        <v xml:space="preserve"> </v>
      </c>
      <c r="OX88" s="176" t="str">
        <f>IF(OT88=0," ",VLOOKUP(OT88,PROTOKOL!$A:$E,5,FALSE))</f>
        <v xml:space="preserve"> </v>
      </c>
      <c r="OY88" s="212" t="str">
        <f t="shared" si="377"/>
        <v xml:space="preserve"> </v>
      </c>
      <c r="OZ88" s="176">
        <f t="shared" si="325"/>
        <v>0</v>
      </c>
      <c r="PA88" s="177" t="str">
        <f t="shared" si="326"/>
        <v xml:space="preserve"> </v>
      </c>
      <c r="PC88" s="173">
        <v>22</v>
      </c>
      <c r="PD88" s="230"/>
      <c r="PE88" s="174" t="str">
        <f>IF(PG88=0," ",VLOOKUP(PG88,PROTOKOL!$A:$F,6,FALSE))</f>
        <v xml:space="preserve"> </v>
      </c>
      <c r="PF88" s="43"/>
      <c r="PG88" s="43"/>
      <c r="PH88" s="43"/>
      <c r="PI88" s="42" t="str">
        <f>IF(PG88=0," ",(VLOOKUP(PG88,PROTOKOL!$A$1:$E$29,2,FALSE))*PH88)</f>
        <v xml:space="preserve"> </v>
      </c>
      <c r="PJ88" s="175" t="str">
        <f t="shared" si="247"/>
        <v xml:space="preserve"> </v>
      </c>
      <c r="PK88" s="212" t="str">
        <f>IF(PG88=0," ",VLOOKUP(PG88,PROTOKOL!$A:$E,5,FALSE))</f>
        <v xml:space="preserve"> </v>
      </c>
      <c r="PL88" s="176"/>
      <c r="PM88" s="177" t="str">
        <f t="shared" si="327"/>
        <v xml:space="preserve"> </v>
      </c>
      <c r="PN88" s="217" t="str">
        <f>IF(PP88=0," ",VLOOKUP(PP88,PROTOKOL!$A:$F,6,FALSE))</f>
        <v xml:space="preserve"> </v>
      </c>
      <c r="PO88" s="43"/>
      <c r="PP88" s="43"/>
      <c r="PQ88" s="43"/>
      <c r="PR88" s="91" t="str">
        <f>IF(PP88=0," ",(VLOOKUP(PP88,PROTOKOL!$A$1:$E$29,2,FALSE))*PQ88)</f>
        <v xml:space="preserve"> </v>
      </c>
      <c r="PS88" s="175" t="str">
        <f t="shared" si="248"/>
        <v xml:space="preserve"> </v>
      </c>
      <c r="PT88" s="176" t="str">
        <f>IF(PP88=0," ",VLOOKUP(PP88,PROTOKOL!$A:$E,5,FALSE))</f>
        <v xml:space="preserve"> </v>
      </c>
      <c r="PU88" s="212" t="str">
        <f t="shared" si="378"/>
        <v xml:space="preserve"> </v>
      </c>
      <c r="PV88" s="176">
        <f t="shared" si="328"/>
        <v>0</v>
      </c>
      <c r="PW88" s="177" t="str">
        <f t="shared" si="329"/>
        <v xml:space="preserve"> </v>
      </c>
      <c r="PY88" s="173">
        <v>22</v>
      </c>
      <c r="PZ88" s="230"/>
      <c r="QA88" s="174" t="str">
        <f>IF(QC88=0," ",VLOOKUP(QC88,PROTOKOL!$A:$F,6,FALSE))</f>
        <v xml:space="preserve"> </v>
      </c>
      <c r="QB88" s="43"/>
      <c r="QC88" s="43"/>
      <c r="QD88" s="43"/>
      <c r="QE88" s="42" t="str">
        <f>IF(QC88=0," ",(VLOOKUP(QC88,PROTOKOL!$A$1:$E$29,2,FALSE))*QD88)</f>
        <v xml:space="preserve"> </v>
      </c>
      <c r="QF88" s="175" t="str">
        <f t="shared" si="249"/>
        <v xml:space="preserve"> </v>
      </c>
      <c r="QG88" s="212" t="str">
        <f>IF(QC88=0," ",VLOOKUP(QC88,PROTOKOL!$A:$E,5,FALSE))</f>
        <v xml:space="preserve"> </v>
      </c>
      <c r="QH88" s="176"/>
      <c r="QI88" s="177" t="str">
        <f t="shared" si="330"/>
        <v xml:space="preserve"> </v>
      </c>
      <c r="QJ88" s="217" t="str">
        <f>IF(QL88=0," ",VLOOKUP(QL88,PROTOKOL!$A:$F,6,FALSE))</f>
        <v xml:space="preserve"> </v>
      </c>
      <c r="QK88" s="43"/>
      <c r="QL88" s="43"/>
      <c r="QM88" s="43"/>
      <c r="QN88" s="91" t="str">
        <f>IF(QL88=0," ",(VLOOKUP(QL88,PROTOKOL!$A$1:$E$29,2,FALSE))*QM88)</f>
        <v xml:space="preserve"> </v>
      </c>
      <c r="QO88" s="175" t="str">
        <f t="shared" si="250"/>
        <v xml:space="preserve"> </v>
      </c>
      <c r="QP88" s="176" t="str">
        <f>IF(QL88=0," ",VLOOKUP(QL88,PROTOKOL!$A:$E,5,FALSE))</f>
        <v xml:space="preserve"> </v>
      </c>
      <c r="QQ88" s="212" t="str">
        <f t="shared" si="379"/>
        <v xml:space="preserve"> </v>
      </c>
      <c r="QR88" s="176">
        <f t="shared" si="331"/>
        <v>0</v>
      </c>
      <c r="QS88" s="177" t="str">
        <f t="shared" si="332"/>
        <v xml:space="preserve"> </v>
      </c>
      <c r="QU88" s="173">
        <v>22</v>
      </c>
      <c r="QV88" s="230"/>
      <c r="QW88" s="174" t="str">
        <f>IF(QY88=0," ",VLOOKUP(QY88,PROTOKOL!$A:$F,6,FALSE))</f>
        <v xml:space="preserve"> </v>
      </c>
      <c r="QX88" s="43"/>
      <c r="QY88" s="43"/>
      <c r="QZ88" s="43"/>
      <c r="RA88" s="42" t="str">
        <f>IF(QY88=0," ",(VLOOKUP(QY88,PROTOKOL!$A$1:$E$29,2,FALSE))*QZ88)</f>
        <v xml:space="preserve"> </v>
      </c>
      <c r="RB88" s="175" t="str">
        <f t="shared" si="251"/>
        <v xml:space="preserve"> </v>
      </c>
      <c r="RC88" s="212" t="str">
        <f>IF(QY88=0," ",VLOOKUP(QY88,PROTOKOL!$A:$E,5,FALSE))</f>
        <v xml:space="preserve"> </v>
      </c>
      <c r="RD88" s="176"/>
      <c r="RE88" s="177" t="str">
        <f t="shared" si="333"/>
        <v xml:space="preserve"> </v>
      </c>
      <c r="RF88" s="217" t="str">
        <f>IF(RH88=0," ",VLOOKUP(RH88,PROTOKOL!$A:$F,6,FALSE))</f>
        <v xml:space="preserve"> </v>
      </c>
      <c r="RG88" s="43"/>
      <c r="RH88" s="43"/>
      <c r="RI88" s="43"/>
      <c r="RJ88" s="91" t="str">
        <f>IF(RH88=0," ",(VLOOKUP(RH88,PROTOKOL!$A$1:$E$29,2,FALSE))*RI88)</f>
        <v xml:space="preserve"> </v>
      </c>
      <c r="RK88" s="175" t="str">
        <f t="shared" si="252"/>
        <v xml:space="preserve"> </v>
      </c>
      <c r="RL88" s="176" t="str">
        <f>IF(RH88=0," ",VLOOKUP(RH88,PROTOKOL!$A:$E,5,FALSE))</f>
        <v xml:space="preserve"> </v>
      </c>
      <c r="RM88" s="212" t="str">
        <f t="shared" si="380"/>
        <v xml:space="preserve"> </v>
      </c>
      <c r="RN88" s="176">
        <f t="shared" si="334"/>
        <v>0</v>
      </c>
      <c r="RO88" s="177" t="str">
        <f t="shared" si="335"/>
        <v xml:space="preserve"> </v>
      </c>
      <c r="RQ88" s="173">
        <v>22</v>
      </c>
      <c r="RR88" s="230"/>
      <c r="RS88" s="174" t="str">
        <f>IF(RU88=0," ",VLOOKUP(RU88,PROTOKOL!$A:$F,6,FALSE))</f>
        <v xml:space="preserve"> </v>
      </c>
      <c r="RT88" s="43"/>
      <c r="RU88" s="43"/>
      <c r="RV88" s="43"/>
      <c r="RW88" s="42" t="str">
        <f>IF(RU88=0," ",(VLOOKUP(RU88,PROTOKOL!$A$1:$E$29,2,FALSE))*RV88)</f>
        <v xml:space="preserve"> </v>
      </c>
      <c r="RX88" s="175" t="str">
        <f t="shared" si="253"/>
        <v xml:space="preserve"> </v>
      </c>
      <c r="RY88" s="212" t="str">
        <f>IF(RU88=0," ",VLOOKUP(RU88,PROTOKOL!$A:$E,5,FALSE))</f>
        <v xml:space="preserve"> </v>
      </c>
      <c r="RZ88" s="176"/>
      <c r="SA88" s="177" t="str">
        <f t="shared" si="336"/>
        <v xml:space="preserve"> </v>
      </c>
      <c r="SB88" s="217" t="str">
        <f>IF(SD88=0," ",VLOOKUP(SD88,PROTOKOL!$A:$F,6,FALSE))</f>
        <v xml:space="preserve"> </v>
      </c>
      <c r="SC88" s="43"/>
      <c r="SD88" s="43"/>
      <c r="SE88" s="43"/>
      <c r="SF88" s="91" t="str">
        <f>IF(SD88=0," ",(VLOOKUP(SD88,PROTOKOL!$A$1:$E$29,2,FALSE))*SE88)</f>
        <v xml:space="preserve"> </v>
      </c>
      <c r="SG88" s="175" t="str">
        <f t="shared" si="254"/>
        <v xml:space="preserve"> </v>
      </c>
      <c r="SH88" s="176" t="str">
        <f>IF(SD88=0," ",VLOOKUP(SD88,PROTOKOL!$A:$E,5,FALSE))</f>
        <v xml:space="preserve"> </v>
      </c>
      <c r="SI88" s="212" t="str">
        <f t="shared" si="381"/>
        <v xml:space="preserve"> </v>
      </c>
      <c r="SJ88" s="176">
        <f t="shared" si="337"/>
        <v>0</v>
      </c>
      <c r="SK88" s="177" t="str">
        <f t="shared" si="338"/>
        <v xml:space="preserve"> </v>
      </c>
      <c r="SM88" s="173">
        <v>22</v>
      </c>
      <c r="SN88" s="230"/>
      <c r="SO88" s="174" t="str">
        <f>IF(SQ88=0," ",VLOOKUP(SQ88,PROTOKOL!$A:$F,6,FALSE))</f>
        <v xml:space="preserve"> </v>
      </c>
      <c r="SP88" s="43"/>
      <c r="SQ88" s="43"/>
      <c r="SR88" s="43"/>
      <c r="SS88" s="42" t="str">
        <f>IF(SQ88=0," ",(VLOOKUP(SQ88,PROTOKOL!$A$1:$E$29,2,FALSE))*SR88)</f>
        <v xml:space="preserve"> </v>
      </c>
      <c r="ST88" s="175" t="str">
        <f t="shared" si="255"/>
        <v xml:space="preserve"> </v>
      </c>
      <c r="SU88" s="212" t="str">
        <f>IF(SQ88=0," ",VLOOKUP(SQ88,PROTOKOL!$A:$E,5,FALSE))</f>
        <v xml:space="preserve"> </v>
      </c>
      <c r="SV88" s="176"/>
      <c r="SW88" s="177" t="str">
        <f t="shared" si="339"/>
        <v xml:space="preserve"> </v>
      </c>
      <c r="SX88" s="217" t="str">
        <f>IF(SZ88=0," ",VLOOKUP(SZ88,PROTOKOL!$A:$F,6,FALSE))</f>
        <v xml:space="preserve"> </v>
      </c>
      <c r="SY88" s="43"/>
      <c r="SZ88" s="43"/>
      <c r="TA88" s="43"/>
      <c r="TB88" s="91" t="str">
        <f>IF(SZ88=0," ",(VLOOKUP(SZ88,PROTOKOL!$A$1:$E$29,2,FALSE))*TA88)</f>
        <v xml:space="preserve"> </v>
      </c>
      <c r="TC88" s="175" t="str">
        <f t="shared" si="256"/>
        <v xml:space="preserve"> </v>
      </c>
      <c r="TD88" s="176" t="str">
        <f>IF(SZ88=0," ",VLOOKUP(SZ88,PROTOKOL!$A:$E,5,FALSE))</f>
        <v xml:space="preserve"> </v>
      </c>
      <c r="TE88" s="212" t="str">
        <f t="shared" si="382"/>
        <v xml:space="preserve"> </v>
      </c>
      <c r="TF88" s="176">
        <f t="shared" si="340"/>
        <v>0</v>
      </c>
      <c r="TG88" s="177" t="str">
        <f t="shared" si="341"/>
        <v xml:space="preserve"> </v>
      </c>
      <c r="TI88" s="173">
        <v>22</v>
      </c>
      <c r="TJ88" s="230"/>
      <c r="TK88" s="174" t="str">
        <f>IF(TM88=0," ",VLOOKUP(TM88,PROTOKOL!$A:$F,6,FALSE))</f>
        <v xml:space="preserve"> </v>
      </c>
      <c r="TL88" s="43"/>
      <c r="TM88" s="43"/>
      <c r="TN88" s="43"/>
      <c r="TO88" s="42" t="str">
        <f>IF(TM88=0," ",(VLOOKUP(TM88,PROTOKOL!$A$1:$E$29,2,FALSE))*TN88)</f>
        <v xml:space="preserve"> </v>
      </c>
      <c r="TP88" s="175" t="str">
        <f t="shared" si="257"/>
        <v xml:space="preserve"> </v>
      </c>
      <c r="TQ88" s="212" t="str">
        <f>IF(TM88=0," ",VLOOKUP(TM88,PROTOKOL!$A:$E,5,FALSE))</f>
        <v xml:space="preserve"> </v>
      </c>
      <c r="TR88" s="176"/>
      <c r="TS88" s="177" t="str">
        <f t="shared" si="342"/>
        <v xml:space="preserve"> </v>
      </c>
      <c r="TT88" s="217" t="str">
        <f>IF(TV88=0," ",VLOOKUP(TV88,PROTOKOL!$A:$F,6,FALSE))</f>
        <v xml:space="preserve"> </v>
      </c>
      <c r="TU88" s="43"/>
      <c r="TV88" s="43"/>
      <c r="TW88" s="43"/>
      <c r="TX88" s="91" t="str">
        <f>IF(TV88=0," ",(VLOOKUP(TV88,PROTOKOL!$A$1:$E$29,2,FALSE))*TW88)</f>
        <v xml:space="preserve"> </v>
      </c>
      <c r="TY88" s="175" t="str">
        <f t="shared" si="258"/>
        <v xml:space="preserve"> </v>
      </c>
      <c r="TZ88" s="176" t="str">
        <f>IF(TV88=0," ",VLOOKUP(TV88,PROTOKOL!$A:$E,5,FALSE))</f>
        <v xml:space="preserve"> </v>
      </c>
      <c r="UA88" s="212" t="str">
        <f t="shared" si="383"/>
        <v xml:space="preserve"> </v>
      </c>
      <c r="UB88" s="176">
        <f t="shared" si="343"/>
        <v>0</v>
      </c>
      <c r="UC88" s="177" t="str">
        <f t="shared" si="344"/>
        <v xml:space="preserve"> </v>
      </c>
      <c r="UE88" s="173">
        <v>22</v>
      </c>
      <c r="UF88" s="230"/>
      <c r="UG88" s="174" t="str">
        <f>IF(UI88=0," ",VLOOKUP(UI88,PROTOKOL!$A:$F,6,FALSE))</f>
        <v xml:space="preserve"> </v>
      </c>
      <c r="UH88" s="43"/>
      <c r="UI88" s="43"/>
      <c r="UJ88" s="43"/>
      <c r="UK88" s="42" t="str">
        <f>IF(UI88=0," ",(VLOOKUP(UI88,PROTOKOL!$A$1:$E$29,2,FALSE))*UJ88)</f>
        <v xml:space="preserve"> </v>
      </c>
      <c r="UL88" s="175" t="str">
        <f t="shared" si="259"/>
        <v xml:space="preserve"> </v>
      </c>
      <c r="UM88" s="212" t="str">
        <f>IF(UI88=0," ",VLOOKUP(UI88,PROTOKOL!$A:$E,5,FALSE))</f>
        <v xml:space="preserve"> </v>
      </c>
      <c r="UN88" s="176"/>
      <c r="UO88" s="177" t="str">
        <f t="shared" si="345"/>
        <v xml:space="preserve"> </v>
      </c>
      <c r="UP88" s="217" t="str">
        <f>IF(UR88=0," ",VLOOKUP(UR88,PROTOKOL!$A:$F,6,FALSE))</f>
        <v xml:space="preserve"> </v>
      </c>
      <c r="UQ88" s="43"/>
      <c r="UR88" s="43"/>
      <c r="US88" s="43"/>
      <c r="UT88" s="91" t="str">
        <f>IF(UR88=0," ",(VLOOKUP(UR88,PROTOKOL!$A$1:$E$29,2,FALSE))*US88)</f>
        <v xml:space="preserve"> </v>
      </c>
      <c r="UU88" s="175" t="str">
        <f t="shared" si="260"/>
        <v xml:space="preserve"> </v>
      </c>
      <c r="UV88" s="176" t="str">
        <f>IF(UR88=0," ",VLOOKUP(UR88,PROTOKOL!$A:$E,5,FALSE))</f>
        <v xml:space="preserve"> </v>
      </c>
      <c r="UW88" s="212" t="str">
        <f t="shared" si="384"/>
        <v xml:space="preserve"> </v>
      </c>
      <c r="UX88" s="176">
        <f t="shared" si="346"/>
        <v>0</v>
      </c>
      <c r="UY88" s="177" t="str">
        <f t="shared" si="347"/>
        <v xml:space="preserve"> </v>
      </c>
      <c r="VA88" s="173">
        <v>22</v>
      </c>
      <c r="VB88" s="230"/>
      <c r="VC88" s="174" t="str">
        <f>IF(VE88=0," ",VLOOKUP(VE88,PROTOKOL!$A:$F,6,FALSE))</f>
        <v xml:space="preserve"> </v>
      </c>
      <c r="VD88" s="43"/>
      <c r="VE88" s="43"/>
      <c r="VF88" s="43"/>
      <c r="VG88" s="42" t="str">
        <f>IF(VE88=0," ",(VLOOKUP(VE88,PROTOKOL!$A$1:$E$29,2,FALSE))*VF88)</f>
        <v xml:space="preserve"> </v>
      </c>
      <c r="VH88" s="175" t="str">
        <f t="shared" si="261"/>
        <v xml:space="preserve"> </v>
      </c>
      <c r="VI88" s="212" t="str">
        <f>IF(VE88=0," ",VLOOKUP(VE88,PROTOKOL!$A:$E,5,FALSE))</f>
        <v xml:space="preserve"> </v>
      </c>
      <c r="VJ88" s="176"/>
      <c r="VK88" s="177" t="str">
        <f t="shared" si="348"/>
        <v xml:space="preserve"> </v>
      </c>
      <c r="VL88" s="217" t="str">
        <f>IF(VN88=0," ",VLOOKUP(VN88,PROTOKOL!$A:$F,6,FALSE))</f>
        <v xml:space="preserve"> </v>
      </c>
      <c r="VM88" s="43"/>
      <c r="VN88" s="43"/>
      <c r="VO88" s="43"/>
      <c r="VP88" s="91" t="str">
        <f>IF(VN88=0," ",(VLOOKUP(VN88,PROTOKOL!$A$1:$E$29,2,FALSE))*VO88)</f>
        <v xml:space="preserve"> </v>
      </c>
      <c r="VQ88" s="175" t="str">
        <f t="shared" si="262"/>
        <v xml:space="preserve"> </v>
      </c>
      <c r="VR88" s="176" t="str">
        <f>IF(VN88=0," ",VLOOKUP(VN88,PROTOKOL!$A:$E,5,FALSE))</f>
        <v xml:space="preserve"> </v>
      </c>
      <c r="VS88" s="212" t="str">
        <f t="shared" si="385"/>
        <v xml:space="preserve"> </v>
      </c>
      <c r="VT88" s="176">
        <f t="shared" si="349"/>
        <v>0</v>
      </c>
      <c r="VU88" s="177" t="str">
        <f t="shared" si="350"/>
        <v xml:space="preserve"> </v>
      </c>
      <c r="VW88" s="173">
        <v>22</v>
      </c>
      <c r="VX88" s="230"/>
      <c r="VY88" s="174" t="str">
        <f>IF(WA88=0," ",VLOOKUP(WA88,PROTOKOL!$A:$F,6,FALSE))</f>
        <v xml:space="preserve"> </v>
      </c>
      <c r="VZ88" s="43"/>
      <c r="WA88" s="43"/>
      <c r="WB88" s="43"/>
      <c r="WC88" s="42" t="str">
        <f>IF(WA88=0," ",(VLOOKUP(WA88,PROTOKOL!$A$1:$E$29,2,FALSE))*WB88)</f>
        <v xml:space="preserve"> </v>
      </c>
      <c r="WD88" s="175" t="str">
        <f t="shared" si="263"/>
        <v xml:space="preserve"> </v>
      </c>
      <c r="WE88" s="212" t="str">
        <f>IF(WA88=0," ",VLOOKUP(WA88,PROTOKOL!$A:$E,5,FALSE))</f>
        <v xml:space="preserve"> </v>
      </c>
      <c r="WF88" s="176"/>
      <c r="WG88" s="177" t="str">
        <f t="shared" si="351"/>
        <v xml:space="preserve"> </v>
      </c>
      <c r="WH88" s="217" t="str">
        <f>IF(WJ88=0," ",VLOOKUP(WJ88,PROTOKOL!$A:$F,6,FALSE))</f>
        <v xml:space="preserve"> </v>
      </c>
      <c r="WI88" s="43"/>
      <c r="WJ88" s="43"/>
      <c r="WK88" s="43"/>
      <c r="WL88" s="91" t="str">
        <f>IF(WJ88=0," ",(VLOOKUP(WJ88,PROTOKOL!$A$1:$E$29,2,FALSE))*WK88)</f>
        <v xml:space="preserve"> </v>
      </c>
      <c r="WM88" s="175" t="str">
        <f t="shared" si="264"/>
        <v xml:space="preserve"> </v>
      </c>
      <c r="WN88" s="176" t="str">
        <f>IF(WJ88=0," ",VLOOKUP(WJ88,PROTOKOL!$A:$E,5,FALSE))</f>
        <v xml:space="preserve"> </v>
      </c>
      <c r="WO88" s="212" t="str">
        <f t="shared" si="386"/>
        <v xml:space="preserve"> </v>
      </c>
      <c r="WP88" s="176">
        <f t="shared" si="352"/>
        <v>0</v>
      </c>
      <c r="WQ88" s="177" t="str">
        <f t="shared" si="353"/>
        <v xml:space="preserve"> </v>
      </c>
      <c r="WS88" s="173">
        <v>22</v>
      </c>
      <c r="WT88" s="230"/>
      <c r="WU88" s="174" t="str">
        <f>IF(WW88=0," ",VLOOKUP(WW88,PROTOKOL!$A:$F,6,FALSE))</f>
        <v xml:space="preserve"> </v>
      </c>
      <c r="WV88" s="43"/>
      <c r="WW88" s="43"/>
      <c r="WX88" s="43"/>
      <c r="WY88" s="42" t="str">
        <f>IF(WW88=0," ",(VLOOKUP(WW88,PROTOKOL!$A$1:$E$29,2,FALSE))*WX88)</f>
        <v xml:space="preserve"> </v>
      </c>
      <c r="WZ88" s="175" t="str">
        <f t="shared" si="265"/>
        <v xml:space="preserve"> </v>
      </c>
      <c r="XA88" s="212" t="str">
        <f>IF(WW88=0," ",VLOOKUP(WW88,PROTOKOL!$A:$E,5,FALSE))</f>
        <v xml:space="preserve"> </v>
      </c>
      <c r="XB88" s="176"/>
      <c r="XC88" s="177" t="str">
        <f t="shared" si="354"/>
        <v xml:space="preserve"> </v>
      </c>
      <c r="XD88" s="217" t="str">
        <f>IF(XF88=0," ",VLOOKUP(XF88,PROTOKOL!$A:$F,6,FALSE))</f>
        <v xml:space="preserve"> </v>
      </c>
      <c r="XE88" s="43"/>
      <c r="XF88" s="43"/>
      <c r="XG88" s="43"/>
      <c r="XH88" s="91" t="str">
        <f>IF(XF88=0," ",(VLOOKUP(XF88,PROTOKOL!$A$1:$E$29,2,FALSE))*XG88)</f>
        <v xml:space="preserve"> </v>
      </c>
      <c r="XI88" s="175" t="str">
        <f t="shared" si="266"/>
        <v xml:space="preserve"> </v>
      </c>
      <c r="XJ88" s="176" t="str">
        <f>IF(XF88=0," ",VLOOKUP(XF88,PROTOKOL!$A:$E,5,FALSE))</f>
        <v xml:space="preserve"> </v>
      </c>
      <c r="XK88" s="212" t="str">
        <f t="shared" si="387"/>
        <v xml:space="preserve"> </v>
      </c>
      <c r="XL88" s="176">
        <f t="shared" si="355"/>
        <v>0</v>
      </c>
      <c r="XM88" s="177" t="str">
        <f t="shared" si="356"/>
        <v xml:space="preserve"> </v>
      </c>
      <c r="XO88" s="173">
        <v>22</v>
      </c>
      <c r="XP88" s="230"/>
      <c r="XQ88" s="174" t="str">
        <f>IF(XS88=0," ",VLOOKUP(XS88,PROTOKOL!$A:$F,6,FALSE))</f>
        <v xml:space="preserve"> </v>
      </c>
      <c r="XR88" s="43"/>
      <c r="XS88" s="43"/>
      <c r="XT88" s="43"/>
      <c r="XU88" s="42" t="str">
        <f>IF(XS88=0," ",(VLOOKUP(XS88,PROTOKOL!$A$1:$E$29,2,FALSE))*XT88)</f>
        <v xml:space="preserve"> </v>
      </c>
      <c r="XV88" s="175" t="str">
        <f t="shared" si="267"/>
        <v xml:space="preserve"> </v>
      </c>
      <c r="XW88" s="212" t="str">
        <f>IF(XS88=0," ",VLOOKUP(XS88,PROTOKOL!$A:$E,5,FALSE))</f>
        <v xml:space="preserve"> </v>
      </c>
      <c r="XX88" s="176"/>
      <c r="XY88" s="177" t="str">
        <f t="shared" si="357"/>
        <v xml:space="preserve"> </v>
      </c>
      <c r="XZ88" s="217" t="str">
        <f>IF(YB88=0," ",VLOOKUP(YB88,PROTOKOL!$A:$F,6,FALSE))</f>
        <v xml:space="preserve"> </v>
      </c>
      <c r="YA88" s="43"/>
      <c r="YB88" s="43"/>
      <c r="YC88" s="43"/>
      <c r="YD88" s="91" t="str">
        <f>IF(YB88=0," ",(VLOOKUP(YB88,PROTOKOL!$A$1:$E$29,2,FALSE))*YC88)</f>
        <v xml:space="preserve"> </v>
      </c>
      <c r="YE88" s="175" t="str">
        <f t="shared" si="268"/>
        <v xml:space="preserve"> </v>
      </c>
      <c r="YF88" s="176" t="str">
        <f>IF(YB88=0," ",VLOOKUP(YB88,PROTOKOL!$A:$E,5,FALSE))</f>
        <v xml:space="preserve"> </v>
      </c>
      <c r="YG88" s="212" t="str">
        <f t="shared" si="388"/>
        <v xml:space="preserve"> </v>
      </c>
      <c r="YH88" s="176">
        <f t="shared" si="358"/>
        <v>0</v>
      </c>
      <c r="YI88" s="177" t="str">
        <f t="shared" si="359"/>
        <v xml:space="preserve"> </v>
      </c>
    </row>
    <row r="89" spans="1:659" ht="13.8">
      <c r="A89" s="173">
        <v>23</v>
      </c>
      <c r="B89" s="231">
        <v>23</v>
      </c>
      <c r="C89" s="174" t="str">
        <f>IF(E89=0," ",VLOOKUP(E89,PROTOKOL!$A:$F,6,FALSE))</f>
        <v xml:space="preserve"> </v>
      </c>
      <c r="D89" s="43"/>
      <c r="E89" s="43"/>
      <c r="F89" s="43"/>
      <c r="G89" s="42" t="str">
        <f>IF(E89=0," ",(VLOOKUP(E89,PROTOKOL!$A$1:$E$29,2,FALSE))*F89)</f>
        <v xml:space="preserve"> </v>
      </c>
      <c r="H89" s="175" t="str">
        <f t="shared" si="209"/>
        <v xml:space="preserve"> </v>
      </c>
      <c r="I89" s="212" t="str">
        <f>IF(E89=0," ",VLOOKUP(E89,PROTOKOL!$A:$E,5,FALSE))</f>
        <v xml:space="preserve"> </v>
      </c>
      <c r="J89" s="176"/>
      <c r="K89" s="177" t="str">
        <f t="shared" si="269"/>
        <v xml:space="preserve"> </v>
      </c>
      <c r="L89" s="217" t="str">
        <f>IF(N89=0," ",VLOOKUP(N89,PROTOKOL!$A:$F,6,FALSE))</f>
        <v xml:space="preserve"> </v>
      </c>
      <c r="M89" s="43"/>
      <c r="N89" s="43"/>
      <c r="O89" s="43"/>
      <c r="P89" s="91" t="str">
        <f>IF(N89=0," ",(VLOOKUP(N89,PROTOKOL!$A$1:$E$29,2,FALSE))*O89)</f>
        <v xml:space="preserve"> </v>
      </c>
      <c r="Q89" s="175" t="str">
        <f t="shared" si="210"/>
        <v xml:space="preserve"> </v>
      </c>
      <c r="R89" s="176" t="str">
        <f>IF(N89=0," ",VLOOKUP(N89,PROTOKOL!$A:$E,5,FALSE))</f>
        <v xml:space="preserve"> </v>
      </c>
      <c r="S89" s="212" t="str">
        <f t="shared" si="270"/>
        <v xml:space="preserve"> </v>
      </c>
      <c r="T89" s="176">
        <f t="shared" si="271"/>
        <v>0</v>
      </c>
      <c r="U89" s="177" t="str">
        <f t="shared" si="272"/>
        <v xml:space="preserve"> </v>
      </c>
      <c r="W89" s="173">
        <v>23</v>
      </c>
      <c r="X89" s="231">
        <v>23</v>
      </c>
      <c r="Y89" s="174" t="str">
        <f>IF(AA89=0," ",VLOOKUP(AA89,PROTOKOL!$A:$F,6,FALSE))</f>
        <v xml:space="preserve"> </v>
      </c>
      <c r="Z89" s="43"/>
      <c r="AA89" s="43"/>
      <c r="AB89" s="43"/>
      <c r="AC89" s="42" t="str">
        <f>IF(AA89=0," ",(VLOOKUP(AA89,PROTOKOL!$A$1:$E$29,2,FALSE))*AB89)</f>
        <v xml:space="preserve"> </v>
      </c>
      <c r="AD89" s="175" t="str">
        <f t="shared" si="211"/>
        <v xml:space="preserve"> </v>
      </c>
      <c r="AE89" s="212" t="str">
        <f>IF(AA89=0," ",VLOOKUP(AA89,PROTOKOL!$A:$E,5,FALSE))</f>
        <v xml:space="preserve"> </v>
      </c>
      <c r="AF89" s="176"/>
      <c r="AG89" s="177" t="str">
        <f t="shared" si="273"/>
        <v xml:space="preserve"> </v>
      </c>
      <c r="AH89" s="217" t="str">
        <f>IF(AJ89=0," ",VLOOKUP(AJ89,PROTOKOL!$A:$F,6,FALSE))</f>
        <v xml:space="preserve"> </v>
      </c>
      <c r="AI89" s="43"/>
      <c r="AJ89" s="43"/>
      <c r="AK89" s="43"/>
      <c r="AL89" s="91" t="str">
        <f>IF(AJ89=0," ",(VLOOKUP(AJ89,PROTOKOL!$A$1:$E$29,2,FALSE))*AK89)</f>
        <v xml:space="preserve"> </v>
      </c>
      <c r="AM89" s="175" t="str">
        <f t="shared" si="212"/>
        <v xml:space="preserve"> </v>
      </c>
      <c r="AN89" s="176" t="str">
        <f>IF(AJ89=0," ",VLOOKUP(AJ89,PROTOKOL!$A:$E,5,FALSE))</f>
        <v xml:space="preserve"> </v>
      </c>
      <c r="AO89" s="212" t="str">
        <f t="shared" si="360"/>
        <v xml:space="preserve"> </v>
      </c>
      <c r="AP89" s="176">
        <f t="shared" si="274"/>
        <v>0</v>
      </c>
      <c r="AQ89" s="177" t="str">
        <f t="shared" si="275"/>
        <v xml:space="preserve"> </v>
      </c>
      <c r="AS89" s="173">
        <v>23</v>
      </c>
      <c r="AT89" s="231">
        <v>23</v>
      </c>
      <c r="AU89" s="174" t="str">
        <f>IF(AW89=0," ",VLOOKUP(AW89,PROTOKOL!$A:$F,6,FALSE))</f>
        <v xml:space="preserve"> </v>
      </c>
      <c r="AV89" s="43"/>
      <c r="AW89" s="43"/>
      <c r="AX89" s="43"/>
      <c r="AY89" s="42" t="str">
        <f>IF(AW89=0," ",(VLOOKUP(AW89,PROTOKOL!$A$1:$E$29,2,FALSE))*AX89)</f>
        <v xml:space="preserve"> </v>
      </c>
      <c r="AZ89" s="175" t="str">
        <f t="shared" si="213"/>
        <v xml:space="preserve"> </v>
      </c>
      <c r="BA89" s="212" t="str">
        <f>IF(AW89=0," ",VLOOKUP(AW89,PROTOKOL!$A:$E,5,FALSE))</f>
        <v xml:space="preserve"> </v>
      </c>
      <c r="BB89" s="176"/>
      <c r="BC89" s="177" t="str">
        <f t="shared" si="276"/>
        <v xml:space="preserve"> </v>
      </c>
      <c r="BD89" s="217" t="str">
        <f>IF(BF89=0," ",VLOOKUP(BF89,PROTOKOL!$A:$F,6,FALSE))</f>
        <v xml:space="preserve"> </v>
      </c>
      <c r="BE89" s="43"/>
      <c r="BF89" s="43"/>
      <c r="BG89" s="43"/>
      <c r="BH89" s="91" t="str">
        <f>IF(BF89=0," ",(VLOOKUP(BF89,PROTOKOL!$A$1:$E$29,2,FALSE))*BG89)</f>
        <v xml:space="preserve"> </v>
      </c>
      <c r="BI89" s="175" t="str">
        <f t="shared" si="214"/>
        <v xml:space="preserve"> </v>
      </c>
      <c r="BJ89" s="176" t="str">
        <f>IF(BF89=0," ",VLOOKUP(BF89,PROTOKOL!$A:$E,5,FALSE))</f>
        <v xml:space="preserve"> </v>
      </c>
      <c r="BK89" s="212" t="str">
        <f t="shared" si="361"/>
        <v xml:space="preserve"> </v>
      </c>
      <c r="BL89" s="176">
        <f t="shared" si="277"/>
        <v>0</v>
      </c>
      <c r="BM89" s="177" t="str">
        <f t="shared" si="278"/>
        <v xml:space="preserve"> </v>
      </c>
      <c r="BO89" s="173">
        <v>23</v>
      </c>
      <c r="BP89" s="231">
        <v>23</v>
      </c>
      <c r="BQ89" s="174" t="str">
        <f>IF(BS89=0," ",VLOOKUP(BS89,PROTOKOL!$A:$F,6,FALSE))</f>
        <v xml:space="preserve"> </v>
      </c>
      <c r="BR89" s="43"/>
      <c r="BS89" s="43"/>
      <c r="BT89" s="43"/>
      <c r="BU89" s="42" t="str">
        <f>IF(BS89=0," ",(VLOOKUP(BS89,PROTOKOL!$A$1:$E$29,2,FALSE))*BT89)</f>
        <v xml:space="preserve"> </v>
      </c>
      <c r="BV89" s="175" t="str">
        <f t="shared" si="215"/>
        <v xml:space="preserve"> </v>
      </c>
      <c r="BW89" s="212" t="str">
        <f>IF(BS89=0," ",VLOOKUP(BS89,PROTOKOL!$A:$E,5,FALSE))</f>
        <v xml:space="preserve"> </v>
      </c>
      <c r="BX89" s="176"/>
      <c r="BY89" s="177" t="str">
        <f t="shared" si="279"/>
        <v xml:space="preserve"> </v>
      </c>
      <c r="BZ89" s="217" t="str">
        <f>IF(CB89=0," ",VLOOKUP(CB89,PROTOKOL!$A:$F,6,FALSE))</f>
        <v xml:space="preserve"> </v>
      </c>
      <c r="CA89" s="43"/>
      <c r="CB89" s="43"/>
      <c r="CC89" s="43"/>
      <c r="CD89" s="91" t="str">
        <f>IF(CB89=0," ",(VLOOKUP(CB89,PROTOKOL!$A$1:$E$29,2,FALSE))*CC89)</f>
        <v xml:space="preserve"> </v>
      </c>
      <c r="CE89" s="175" t="str">
        <f t="shared" si="216"/>
        <v xml:space="preserve"> </v>
      </c>
      <c r="CF89" s="176" t="str">
        <f>IF(CB89=0," ",VLOOKUP(CB89,PROTOKOL!$A:$E,5,FALSE))</f>
        <v xml:space="preserve"> </v>
      </c>
      <c r="CG89" s="212" t="str">
        <f t="shared" si="362"/>
        <v xml:space="preserve"> </v>
      </c>
      <c r="CH89" s="176">
        <f t="shared" si="280"/>
        <v>0</v>
      </c>
      <c r="CI89" s="177" t="str">
        <f t="shared" si="281"/>
        <v xml:space="preserve"> </v>
      </c>
      <c r="CK89" s="173">
        <v>23</v>
      </c>
      <c r="CL89" s="231">
        <v>23</v>
      </c>
      <c r="CM89" s="174" t="str">
        <f>IF(CO89=0," ",VLOOKUP(CO89,PROTOKOL!$A:$F,6,FALSE))</f>
        <v xml:space="preserve"> </v>
      </c>
      <c r="CN89" s="43"/>
      <c r="CO89" s="43"/>
      <c r="CP89" s="43"/>
      <c r="CQ89" s="42" t="str">
        <f>IF(CO89=0," ",(VLOOKUP(CO89,PROTOKOL!$A$1:$E$29,2,FALSE))*CP89)</f>
        <v xml:space="preserve"> </v>
      </c>
      <c r="CR89" s="175" t="str">
        <f t="shared" si="217"/>
        <v xml:space="preserve"> </v>
      </c>
      <c r="CS89" s="212" t="str">
        <f>IF(CO89=0," ",VLOOKUP(CO89,PROTOKOL!$A:$E,5,FALSE))</f>
        <v xml:space="preserve"> </v>
      </c>
      <c r="CT89" s="176"/>
      <c r="CU89" s="177" t="str">
        <f t="shared" si="282"/>
        <v xml:space="preserve"> </v>
      </c>
      <c r="CV89" s="217" t="str">
        <f>IF(CX89=0," ",VLOOKUP(CX89,PROTOKOL!$A:$F,6,FALSE))</f>
        <v xml:space="preserve"> </v>
      </c>
      <c r="CW89" s="43"/>
      <c r="CX89" s="43"/>
      <c r="CY89" s="43"/>
      <c r="CZ89" s="91" t="str">
        <f>IF(CX89=0," ",(VLOOKUP(CX89,PROTOKOL!$A$1:$E$29,2,FALSE))*CY89)</f>
        <v xml:space="preserve"> </v>
      </c>
      <c r="DA89" s="175" t="str">
        <f t="shared" si="218"/>
        <v xml:space="preserve"> </v>
      </c>
      <c r="DB89" s="176" t="str">
        <f>IF(CX89=0," ",VLOOKUP(CX89,PROTOKOL!$A:$E,5,FALSE))</f>
        <v xml:space="preserve"> </v>
      </c>
      <c r="DC89" s="212" t="str">
        <f t="shared" si="363"/>
        <v xml:space="preserve"> </v>
      </c>
      <c r="DD89" s="176">
        <f t="shared" si="283"/>
        <v>0</v>
      </c>
      <c r="DE89" s="177" t="str">
        <f t="shared" si="284"/>
        <v xml:space="preserve"> </v>
      </c>
      <c r="DG89" s="173">
        <v>23</v>
      </c>
      <c r="DH89" s="231">
        <v>23</v>
      </c>
      <c r="DI89" s="174" t="str">
        <f>IF(DK89=0," ",VLOOKUP(DK89,PROTOKOL!$A:$F,6,FALSE))</f>
        <v xml:space="preserve"> </v>
      </c>
      <c r="DJ89" s="43"/>
      <c r="DK89" s="43"/>
      <c r="DL89" s="43"/>
      <c r="DM89" s="42" t="str">
        <f>IF(DK89=0," ",(VLOOKUP(DK89,PROTOKOL!$A$1:$E$29,2,FALSE))*DL89)</f>
        <v xml:space="preserve"> </v>
      </c>
      <c r="DN89" s="175" t="str">
        <f t="shared" si="219"/>
        <v xml:space="preserve"> </v>
      </c>
      <c r="DO89" s="212" t="str">
        <f>IF(DK89=0," ",VLOOKUP(DK89,PROTOKOL!$A:$E,5,FALSE))</f>
        <v xml:space="preserve"> </v>
      </c>
      <c r="DP89" s="176"/>
      <c r="DQ89" s="177" t="str">
        <f t="shared" si="285"/>
        <v xml:space="preserve"> </v>
      </c>
      <c r="DR89" s="217" t="str">
        <f>IF(DT89=0," ",VLOOKUP(DT89,PROTOKOL!$A:$F,6,FALSE))</f>
        <v xml:space="preserve"> </v>
      </c>
      <c r="DS89" s="43"/>
      <c r="DT89" s="43"/>
      <c r="DU89" s="43"/>
      <c r="DV89" s="91" t="str">
        <f>IF(DT89=0," ",(VLOOKUP(DT89,PROTOKOL!$A$1:$E$29,2,FALSE))*DU89)</f>
        <v xml:space="preserve"> </v>
      </c>
      <c r="DW89" s="175" t="str">
        <f t="shared" si="220"/>
        <v xml:space="preserve"> </v>
      </c>
      <c r="DX89" s="176" t="str">
        <f>IF(DT89=0," ",VLOOKUP(DT89,PROTOKOL!$A:$E,5,FALSE))</f>
        <v xml:space="preserve"> </v>
      </c>
      <c r="DY89" s="212" t="str">
        <f t="shared" si="364"/>
        <v xml:space="preserve"> </v>
      </c>
      <c r="DZ89" s="176">
        <f t="shared" si="286"/>
        <v>0</v>
      </c>
      <c r="EA89" s="177" t="str">
        <f t="shared" si="287"/>
        <v xml:space="preserve"> </v>
      </c>
      <c r="EC89" s="173">
        <v>23</v>
      </c>
      <c r="ED89" s="231">
        <v>23</v>
      </c>
      <c r="EE89" s="174" t="str">
        <f>IF(EG89=0," ",VLOOKUP(EG89,PROTOKOL!$A:$F,6,FALSE))</f>
        <v xml:space="preserve"> </v>
      </c>
      <c r="EF89" s="43"/>
      <c r="EG89" s="43"/>
      <c r="EH89" s="43"/>
      <c r="EI89" s="42" t="str">
        <f>IF(EG89=0," ",(VLOOKUP(EG89,PROTOKOL!$A$1:$E$29,2,FALSE))*EH89)</f>
        <v xml:space="preserve"> </v>
      </c>
      <c r="EJ89" s="175" t="str">
        <f t="shared" si="221"/>
        <v xml:space="preserve"> </v>
      </c>
      <c r="EK89" s="212" t="str">
        <f>IF(EG89=0," ",VLOOKUP(EG89,PROTOKOL!$A:$E,5,FALSE))</f>
        <v xml:space="preserve"> </v>
      </c>
      <c r="EL89" s="176"/>
      <c r="EM89" s="177" t="str">
        <f t="shared" si="288"/>
        <v xml:space="preserve"> </v>
      </c>
      <c r="EN89" s="217" t="str">
        <f>IF(EP89=0," ",VLOOKUP(EP89,PROTOKOL!$A:$F,6,FALSE))</f>
        <v xml:space="preserve"> </v>
      </c>
      <c r="EO89" s="43"/>
      <c r="EP89" s="43"/>
      <c r="EQ89" s="43"/>
      <c r="ER89" s="91" t="str">
        <f>IF(EP89=0," ",(VLOOKUP(EP89,PROTOKOL!$A$1:$E$29,2,FALSE))*EQ89)</f>
        <v xml:space="preserve"> </v>
      </c>
      <c r="ES89" s="175" t="str">
        <f t="shared" si="222"/>
        <v xml:space="preserve"> </v>
      </c>
      <c r="ET89" s="176" t="str">
        <f>IF(EP89=0," ",VLOOKUP(EP89,PROTOKOL!$A:$E,5,FALSE))</f>
        <v xml:space="preserve"> </v>
      </c>
      <c r="EU89" s="212" t="str">
        <f t="shared" si="365"/>
        <v xml:space="preserve"> </v>
      </c>
      <c r="EV89" s="176">
        <f t="shared" si="289"/>
        <v>0</v>
      </c>
      <c r="EW89" s="177" t="str">
        <f t="shared" si="290"/>
        <v xml:space="preserve"> </v>
      </c>
      <c r="EY89" s="173">
        <v>23</v>
      </c>
      <c r="EZ89" s="231">
        <v>23</v>
      </c>
      <c r="FA89" s="174" t="str">
        <f>IF(FC89=0," ",VLOOKUP(FC89,PROTOKOL!$A:$F,6,FALSE))</f>
        <v xml:space="preserve"> </v>
      </c>
      <c r="FB89" s="43"/>
      <c r="FC89" s="43"/>
      <c r="FD89" s="43"/>
      <c r="FE89" s="42" t="str">
        <f>IF(FC89=0," ",(VLOOKUP(FC89,PROTOKOL!$A$1:$E$29,2,FALSE))*FD89)</f>
        <v xml:space="preserve"> </v>
      </c>
      <c r="FF89" s="175" t="str">
        <f t="shared" si="223"/>
        <v xml:space="preserve"> </v>
      </c>
      <c r="FG89" s="212" t="str">
        <f>IF(FC89=0," ",VLOOKUP(FC89,PROTOKOL!$A:$E,5,FALSE))</f>
        <v xml:space="preserve"> </v>
      </c>
      <c r="FH89" s="176"/>
      <c r="FI89" s="177" t="str">
        <f t="shared" si="291"/>
        <v xml:space="preserve"> </v>
      </c>
      <c r="FJ89" s="217" t="str">
        <f>IF(FL89=0," ",VLOOKUP(FL89,PROTOKOL!$A:$F,6,FALSE))</f>
        <v xml:space="preserve"> </v>
      </c>
      <c r="FK89" s="43"/>
      <c r="FL89" s="43"/>
      <c r="FM89" s="43"/>
      <c r="FN89" s="91" t="str">
        <f>IF(FL89=0," ",(VLOOKUP(FL89,PROTOKOL!$A$1:$E$29,2,FALSE))*FM89)</f>
        <v xml:space="preserve"> </v>
      </c>
      <c r="FO89" s="175" t="str">
        <f t="shared" si="224"/>
        <v xml:space="preserve"> </v>
      </c>
      <c r="FP89" s="176" t="str">
        <f>IF(FL89=0," ",VLOOKUP(FL89,PROTOKOL!$A:$E,5,FALSE))</f>
        <v xml:space="preserve"> </v>
      </c>
      <c r="FQ89" s="212" t="str">
        <f t="shared" si="366"/>
        <v xml:space="preserve"> </v>
      </c>
      <c r="FR89" s="176">
        <f t="shared" si="292"/>
        <v>0</v>
      </c>
      <c r="FS89" s="177" t="str">
        <f t="shared" si="293"/>
        <v xml:space="preserve"> </v>
      </c>
      <c r="FU89" s="173">
        <v>23</v>
      </c>
      <c r="FV89" s="231">
        <v>23</v>
      </c>
      <c r="FW89" s="174" t="str">
        <f>IF(FY89=0," ",VLOOKUP(FY89,PROTOKOL!$A:$F,6,FALSE))</f>
        <v xml:space="preserve"> </v>
      </c>
      <c r="FX89" s="43"/>
      <c r="FY89" s="43"/>
      <c r="FZ89" s="43"/>
      <c r="GA89" s="42" t="str">
        <f>IF(FY89=0," ",(VLOOKUP(FY89,PROTOKOL!$A$1:$E$29,2,FALSE))*FZ89)</f>
        <v xml:space="preserve"> </v>
      </c>
      <c r="GB89" s="175" t="str">
        <f t="shared" si="225"/>
        <v xml:space="preserve"> </v>
      </c>
      <c r="GC89" s="212" t="str">
        <f>IF(FY89=0," ",VLOOKUP(FY89,PROTOKOL!$A:$E,5,FALSE))</f>
        <v xml:space="preserve"> </v>
      </c>
      <c r="GD89" s="176"/>
      <c r="GE89" s="177" t="str">
        <f t="shared" si="294"/>
        <v xml:space="preserve"> </v>
      </c>
      <c r="GF89" s="217" t="str">
        <f>IF(GH89=0," ",VLOOKUP(GH89,PROTOKOL!$A:$F,6,FALSE))</f>
        <v xml:space="preserve"> </v>
      </c>
      <c r="GG89" s="43"/>
      <c r="GH89" s="43"/>
      <c r="GI89" s="43"/>
      <c r="GJ89" s="91" t="str">
        <f>IF(GH89=0," ",(VLOOKUP(GH89,PROTOKOL!$A$1:$E$29,2,FALSE))*GI89)</f>
        <v xml:space="preserve"> </v>
      </c>
      <c r="GK89" s="175" t="str">
        <f t="shared" si="226"/>
        <v xml:space="preserve"> </v>
      </c>
      <c r="GL89" s="176" t="str">
        <f>IF(GH89=0," ",VLOOKUP(GH89,PROTOKOL!$A:$E,5,FALSE))</f>
        <v xml:space="preserve"> </v>
      </c>
      <c r="GM89" s="212" t="str">
        <f t="shared" si="367"/>
        <v xml:space="preserve"> </v>
      </c>
      <c r="GN89" s="176">
        <f t="shared" si="295"/>
        <v>0</v>
      </c>
      <c r="GO89" s="177" t="str">
        <f t="shared" si="296"/>
        <v xml:space="preserve"> </v>
      </c>
      <c r="GQ89" s="173">
        <v>23</v>
      </c>
      <c r="GR89" s="231">
        <v>23</v>
      </c>
      <c r="GS89" s="174" t="str">
        <f>IF(GU89=0," ",VLOOKUP(GU89,PROTOKOL!$A:$F,6,FALSE))</f>
        <v xml:space="preserve"> </v>
      </c>
      <c r="GT89" s="43"/>
      <c r="GU89" s="43"/>
      <c r="GV89" s="43"/>
      <c r="GW89" s="42" t="str">
        <f>IF(GU89=0," ",(VLOOKUP(GU89,PROTOKOL!$A$1:$E$29,2,FALSE))*GV89)</f>
        <v xml:space="preserve"> </v>
      </c>
      <c r="GX89" s="175" t="str">
        <f t="shared" si="227"/>
        <v xml:space="preserve"> </v>
      </c>
      <c r="GY89" s="212" t="str">
        <f>IF(GU89=0," ",VLOOKUP(GU89,PROTOKOL!$A:$E,5,FALSE))</f>
        <v xml:space="preserve"> </v>
      </c>
      <c r="GZ89" s="176"/>
      <c r="HA89" s="177" t="str">
        <f t="shared" si="297"/>
        <v xml:space="preserve"> </v>
      </c>
      <c r="HB89" s="217" t="str">
        <f>IF(HD89=0," ",VLOOKUP(HD89,PROTOKOL!$A:$F,6,FALSE))</f>
        <v xml:space="preserve"> </v>
      </c>
      <c r="HC89" s="43"/>
      <c r="HD89" s="43"/>
      <c r="HE89" s="43"/>
      <c r="HF89" s="91" t="str">
        <f>IF(HD89=0," ",(VLOOKUP(HD89,PROTOKOL!$A$1:$E$29,2,FALSE))*HE89)</f>
        <v xml:space="preserve"> </v>
      </c>
      <c r="HG89" s="175" t="str">
        <f t="shared" si="228"/>
        <v xml:space="preserve"> </v>
      </c>
      <c r="HH89" s="176" t="str">
        <f>IF(HD89=0," ",VLOOKUP(HD89,PROTOKOL!$A:$E,5,FALSE))</f>
        <v xml:space="preserve"> </v>
      </c>
      <c r="HI89" s="212" t="str">
        <f t="shared" si="368"/>
        <v xml:space="preserve"> </v>
      </c>
      <c r="HJ89" s="176">
        <f t="shared" si="298"/>
        <v>0</v>
      </c>
      <c r="HK89" s="177" t="str">
        <f t="shared" si="299"/>
        <v xml:space="preserve"> </v>
      </c>
      <c r="HM89" s="173">
        <v>23</v>
      </c>
      <c r="HN89" s="231">
        <v>23</v>
      </c>
      <c r="HO89" s="174" t="str">
        <f>IF(HQ89=0," ",VLOOKUP(HQ89,PROTOKOL!$A:$F,6,FALSE))</f>
        <v xml:space="preserve"> </v>
      </c>
      <c r="HP89" s="43"/>
      <c r="HQ89" s="43"/>
      <c r="HR89" s="43"/>
      <c r="HS89" s="42" t="str">
        <f>IF(HQ89=0," ",(VLOOKUP(HQ89,PROTOKOL!$A$1:$E$29,2,FALSE))*HR89)</f>
        <v xml:space="preserve"> </v>
      </c>
      <c r="HT89" s="175" t="str">
        <f t="shared" si="229"/>
        <v xml:space="preserve"> </v>
      </c>
      <c r="HU89" s="212" t="str">
        <f>IF(HQ89=0," ",VLOOKUP(HQ89,PROTOKOL!$A:$E,5,FALSE))</f>
        <v xml:space="preserve"> </v>
      </c>
      <c r="HV89" s="176"/>
      <c r="HW89" s="177" t="str">
        <f t="shared" si="300"/>
        <v xml:space="preserve"> </v>
      </c>
      <c r="HX89" s="217" t="str">
        <f>IF(HZ89=0," ",VLOOKUP(HZ89,PROTOKOL!$A:$F,6,FALSE))</f>
        <v xml:space="preserve"> </v>
      </c>
      <c r="HY89" s="43"/>
      <c r="HZ89" s="43"/>
      <c r="IA89" s="43"/>
      <c r="IB89" s="91" t="str">
        <f>IF(HZ89=0," ",(VLOOKUP(HZ89,PROTOKOL!$A$1:$E$29,2,FALSE))*IA89)</f>
        <v xml:space="preserve"> </v>
      </c>
      <c r="IC89" s="175" t="str">
        <f t="shared" si="230"/>
        <v xml:space="preserve"> </v>
      </c>
      <c r="ID89" s="176" t="str">
        <f>IF(HZ89=0," ",VLOOKUP(HZ89,PROTOKOL!$A:$E,5,FALSE))</f>
        <v xml:space="preserve"> </v>
      </c>
      <c r="IE89" s="212" t="str">
        <f t="shared" si="369"/>
        <v xml:space="preserve"> </v>
      </c>
      <c r="IF89" s="176">
        <f t="shared" si="301"/>
        <v>0</v>
      </c>
      <c r="IG89" s="177" t="str">
        <f t="shared" si="302"/>
        <v xml:space="preserve"> </v>
      </c>
      <c r="II89" s="173">
        <v>23</v>
      </c>
      <c r="IJ89" s="231">
        <v>23</v>
      </c>
      <c r="IK89" s="174" t="str">
        <f>IF(IM89=0," ",VLOOKUP(IM89,PROTOKOL!$A:$F,6,FALSE))</f>
        <v xml:space="preserve"> </v>
      </c>
      <c r="IL89" s="43"/>
      <c r="IM89" s="43"/>
      <c r="IN89" s="43"/>
      <c r="IO89" s="42" t="str">
        <f>IF(IM89=0," ",(VLOOKUP(IM89,PROTOKOL!$A$1:$E$29,2,FALSE))*IN89)</f>
        <v xml:space="preserve"> </v>
      </c>
      <c r="IP89" s="175" t="str">
        <f t="shared" si="231"/>
        <v xml:space="preserve"> </v>
      </c>
      <c r="IQ89" s="212" t="str">
        <f>IF(IM89=0," ",VLOOKUP(IM89,PROTOKOL!$A:$E,5,FALSE))</f>
        <v xml:space="preserve"> </v>
      </c>
      <c r="IR89" s="176"/>
      <c r="IS89" s="177" t="str">
        <f t="shared" si="303"/>
        <v xml:space="preserve"> </v>
      </c>
      <c r="IT89" s="217" t="str">
        <f>IF(IV89=0," ",VLOOKUP(IV89,PROTOKOL!$A:$F,6,FALSE))</f>
        <v xml:space="preserve"> </v>
      </c>
      <c r="IU89" s="43"/>
      <c r="IV89" s="43"/>
      <c r="IW89" s="43"/>
      <c r="IX89" s="91" t="str">
        <f>IF(IV89=0," ",(VLOOKUP(IV89,PROTOKOL!$A$1:$E$29,2,FALSE))*IW89)</f>
        <v xml:space="preserve"> </v>
      </c>
      <c r="IY89" s="175" t="str">
        <f t="shared" si="232"/>
        <v xml:space="preserve"> </v>
      </c>
      <c r="IZ89" s="176" t="str">
        <f>IF(IV89=0," ",VLOOKUP(IV89,PROTOKOL!$A:$E,5,FALSE))</f>
        <v xml:space="preserve"> </v>
      </c>
      <c r="JA89" s="212" t="str">
        <f t="shared" si="370"/>
        <v xml:space="preserve"> </v>
      </c>
      <c r="JB89" s="176">
        <f t="shared" si="304"/>
        <v>0</v>
      </c>
      <c r="JC89" s="177" t="str">
        <f t="shared" si="305"/>
        <v xml:space="preserve"> </v>
      </c>
      <c r="JE89" s="173">
        <v>23</v>
      </c>
      <c r="JF89" s="231">
        <v>23</v>
      </c>
      <c r="JG89" s="174" t="str">
        <f>IF(JI89=0," ",VLOOKUP(JI89,PROTOKOL!$A:$F,6,FALSE))</f>
        <v xml:space="preserve"> </v>
      </c>
      <c r="JH89" s="43"/>
      <c r="JI89" s="43"/>
      <c r="JJ89" s="43"/>
      <c r="JK89" s="42" t="str">
        <f>IF(JI89=0," ",(VLOOKUP(JI89,PROTOKOL!$A$1:$E$29,2,FALSE))*JJ89)</f>
        <v xml:space="preserve"> </v>
      </c>
      <c r="JL89" s="175" t="str">
        <f t="shared" si="233"/>
        <v xml:space="preserve"> </v>
      </c>
      <c r="JM89" s="212" t="str">
        <f>IF(JI89=0," ",VLOOKUP(JI89,PROTOKOL!$A:$E,5,FALSE))</f>
        <v xml:space="preserve"> </v>
      </c>
      <c r="JN89" s="176"/>
      <c r="JO89" s="177" t="str">
        <f t="shared" si="306"/>
        <v xml:space="preserve"> </v>
      </c>
      <c r="JP89" s="217" t="str">
        <f>IF(JR89=0," ",VLOOKUP(JR89,PROTOKOL!$A:$F,6,FALSE))</f>
        <v xml:space="preserve"> </v>
      </c>
      <c r="JQ89" s="43"/>
      <c r="JR89" s="43"/>
      <c r="JS89" s="43"/>
      <c r="JT89" s="91" t="str">
        <f>IF(JR89=0," ",(VLOOKUP(JR89,PROTOKOL!$A$1:$E$29,2,FALSE))*JS89)</f>
        <v xml:space="preserve"> </v>
      </c>
      <c r="JU89" s="175" t="str">
        <f t="shared" si="234"/>
        <v xml:space="preserve"> </v>
      </c>
      <c r="JV89" s="176" t="str">
        <f>IF(JR89=0," ",VLOOKUP(JR89,PROTOKOL!$A:$E,5,FALSE))</f>
        <v xml:space="preserve"> </v>
      </c>
      <c r="JW89" s="212" t="str">
        <f t="shared" si="371"/>
        <v xml:space="preserve"> </v>
      </c>
      <c r="JX89" s="176">
        <f t="shared" si="307"/>
        <v>0</v>
      </c>
      <c r="JY89" s="177" t="str">
        <f t="shared" si="308"/>
        <v xml:space="preserve"> </v>
      </c>
      <c r="KA89" s="173">
        <v>23</v>
      </c>
      <c r="KB89" s="231">
        <v>23</v>
      </c>
      <c r="KC89" s="174" t="str">
        <f>IF(KE89=0," ",VLOOKUP(KE89,PROTOKOL!$A:$F,6,FALSE))</f>
        <v xml:space="preserve"> </v>
      </c>
      <c r="KD89" s="43"/>
      <c r="KE89" s="43"/>
      <c r="KF89" s="43"/>
      <c r="KG89" s="42" t="str">
        <f>IF(KE89=0," ",(VLOOKUP(KE89,PROTOKOL!$A$1:$E$29,2,FALSE))*KF89)</f>
        <v xml:space="preserve"> </v>
      </c>
      <c r="KH89" s="175" t="str">
        <f t="shared" si="235"/>
        <v xml:space="preserve"> </v>
      </c>
      <c r="KI89" s="212" t="str">
        <f>IF(KE89=0," ",VLOOKUP(KE89,PROTOKOL!$A:$E,5,FALSE))</f>
        <v xml:space="preserve"> </v>
      </c>
      <c r="KJ89" s="176"/>
      <c r="KK89" s="177" t="str">
        <f t="shared" si="309"/>
        <v xml:space="preserve"> </v>
      </c>
      <c r="KL89" s="217" t="str">
        <f>IF(KN89=0," ",VLOOKUP(KN89,PROTOKOL!$A:$F,6,FALSE))</f>
        <v xml:space="preserve"> </v>
      </c>
      <c r="KM89" s="43"/>
      <c r="KN89" s="43"/>
      <c r="KO89" s="43"/>
      <c r="KP89" s="91" t="str">
        <f>IF(KN89=0," ",(VLOOKUP(KN89,PROTOKOL!$A$1:$E$29,2,FALSE))*KO89)</f>
        <v xml:space="preserve"> </v>
      </c>
      <c r="KQ89" s="175" t="str">
        <f t="shared" si="236"/>
        <v xml:space="preserve"> </v>
      </c>
      <c r="KR89" s="176" t="str">
        <f>IF(KN89=0," ",VLOOKUP(KN89,PROTOKOL!$A:$E,5,FALSE))</f>
        <v xml:space="preserve"> </v>
      </c>
      <c r="KS89" s="212" t="str">
        <f t="shared" si="372"/>
        <v xml:space="preserve"> </v>
      </c>
      <c r="KT89" s="176">
        <f t="shared" si="310"/>
        <v>0</v>
      </c>
      <c r="KU89" s="177" t="str">
        <f t="shared" si="311"/>
        <v xml:space="preserve"> </v>
      </c>
      <c r="KW89" s="173">
        <v>23</v>
      </c>
      <c r="KX89" s="231">
        <v>23</v>
      </c>
      <c r="KY89" s="174" t="str">
        <f>IF(LA89=0," ",VLOOKUP(LA89,PROTOKOL!$A:$F,6,FALSE))</f>
        <v xml:space="preserve"> </v>
      </c>
      <c r="KZ89" s="43"/>
      <c r="LA89" s="43"/>
      <c r="LB89" s="43"/>
      <c r="LC89" s="42" t="str">
        <f>IF(LA89=0," ",(VLOOKUP(LA89,PROTOKOL!$A$1:$E$29,2,FALSE))*LB89)</f>
        <v xml:space="preserve"> </v>
      </c>
      <c r="LD89" s="175" t="str">
        <f t="shared" si="237"/>
        <v xml:space="preserve"> </v>
      </c>
      <c r="LE89" s="212" t="str">
        <f>IF(LA89=0," ",VLOOKUP(LA89,PROTOKOL!$A:$E,5,FALSE))</f>
        <v xml:space="preserve"> </v>
      </c>
      <c r="LF89" s="176"/>
      <c r="LG89" s="177" t="str">
        <f t="shared" si="312"/>
        <v xml:space="preserve"> </v>
      </c>
      <c r="LH89" s="217" t="str">
        <f>IF(LJ89=0," ",VLOOKUP(LJ89,PROTOKOL!$A:$F,6,FALSE))</f>
        <v xml:space="preserve"> </v>
      </c>
      <c r="LI89" s="43"/>
      <c r="LJ89" s="43"/>
      <c r="LK89" s="43"/>
      <c r="LL89" s="91" t="str">
        <f>IF(LJ89=0," ",(VLOOKUP(LJ89,PROTOKOL!$A$1:$E$29,2,FALSE))*LK89)</f>
        <v xml:space="preserve"> </v>
      </c>
      <c r="LM89" s="175" t="str">
        <f t="shared" si="238"/>
        <v xml:space="preserve"> </v>
      </c>
      <c r="LN89" s="176" t="str">
        <f>IF(LJ89=0," ",VLOOKUP(LJ89,PROTOKOL!$A:$E,5,FALSE))</f>
        <v xml:space="preserve"> </v>
      </c>
      <c r="LO89" s="212" t="str">
        <f t="shared" si="373"/>
        <v xml:space="preserve"> </v>
      </c>
      <c r="LP89" s="176">
        <f t="shared" si="313"/>
        <v>0</v>
      </c>
      <c r="LQ89" s="177" t="str">
        <f t="shared" si="314"/>
        <v xml:space="preserve"> </v>
      </c>
      <c r="LS89" s="173">
        <v>23</v>
      </c>
      <c r="LT89" s="231">
        <v>23</v>
      </c>
      <c r="LU89" s="174" t="str">
        <f>IF(LW89=0," ",VLOOKUP(LW89,PROTOKOL!$A:$F,6,FALSE))</f>
        <v xml:space="preserve"> </v>
      </c>
      <c r="LV89" s="43"/>
      <c r="LW89" s="43"/>
      <c r="LX89" s="43"/>
      <c r="LY89" s="42" t="str">
        <f>IF(LW89=0," ",(VLOOKUP(LW89,PROTOKOL!$A$1:$E$29,2,FALSE))*LX89)</f>
        <v xml:space="preserve"> </v>
      </c>
      <c r="LZ89" s="175" t="str">
        <f t="shared" si="239"/>
        <v xml:space="preserve"> </v>
      </c>
      <c r="MA89" s="212" t="str">
        <f>IF(LW89=0," ",VLOOKUP(LW89,PROTOKOL!$A:$E,5,FALSE))</f>
        <v xml:space="preserve"> </v>
      </c>
      <c r="MB89" s="176"/>
      <c r="MC89" s="177" t="str">
        <f t="shared" si="315"/>
        <v xml:space="preserve"> </v>
      </c>
      <c r="MD89" s="217" t="str">
        <f>IF(MF89=0," ",VLOOKUP(MF89,PROTOKOL!$A:$F,6,FALSE))</f>
        <v xml:space="preserve"> </v>
      </c>
      <c r="ME89" s="43"/>
      <c r="MF89" s="43"/>
      <c r="MG89" s="43"/>
      <c r="MH89" s="91" t="str">
        <f>IF(MF89=0," ",(VLOOKUP(MF89,PROTOKOL!$A$1:$E$29,2,FALSE))*MG89)</f>
        <v xml:space="preserve"> </v>
      </c>
      <c r="MI89" s="175" t="str">
        <f t="shared" si="240"/>
        <v xml:space="preserve"> </v>
      </c>
      <c r="MJ89" s="176" t="str">
        <f>IF(MF89=0," ",VLOOKUP(MF89,PROTOKOL!$A:$E,5,FALSE))</f>
        <v xml:space="preserve"> </v>
      </c>
      <c r="MK89" s="212" t="str">
        <f t="shared" si="374"/>
        <v xml:space="preserve"> </v>
      </c>
      <c r="ML89" s="176">
        <f t="shared" si="316"/>
        <v>0</v>
      </c>
      <c r="MM89" s="177" t="str">
        <f t="shared" si="317"/>
        <v xml:space="preserve"> </v>
      </c>
      <c r="MO89" s="173">
        <v>23</v>
      </c>
      <c r="MP89" s="231">
        <v>23</v>
      </c>
      <c r="MQ89" s="174" t="str">
        <f>IF(MS89=0," ",VLOOKUP(MS89,PROTOKOL!$A:$F,6,FALSE))</f>
        <v xml:space="preserve"> </v>
      </c>
      <c r="MR89" s="43"/>
      <c r="MS89" s="43"/>
      <c r="MT89" s="43"/>
      <c r="MU89" s="42" t="str">
        <f>IF(MS89=0," ",(VLOOKUP(MS89,PROTOKOL!$A$1:$E$29,2,FALSE))*MT89)</f>
        <v xml:space="preserve"> </v>
      </c>
      <c r="MV89" s="175" t="str">
        <f t="shared" si="241"/>
        <v xml:space="preserve"> </v>
      </c>
      <c r="MW89" s="212" t="str">
        <f>IF(MS89=0," ",VLOOKUP(MS89,PROTOKOL!$A:$E,5,FALSE))</f>
        <v xml:space="preserve"> </v>
      </c>
      <c r="MX89" s="176"/>
      <c r="MY89" s="177" t="str">
        <f t="shared" si="318"/>
        <v xml:space="preserve"> </v>
      </c>
      <c r="MZ89" s="217" t="str">
        <f>IF(NB89=0," ",VLOOKUP(NB89,PROTOKOL!$A:$F,6,FALSE))</f>
        <v xml:space="preserve"> </v>
      </c>
      <c r="NA89" s="43"/>
      <c r="NB89" s="43"/>
      <c r="NC89" s="43"/>
      <c r="ND89" s="91" t="str">
        <f>IF(NB89=0," ",(VLOOKUP(NB89,PROTOKOL!$A$1:$E$29,2,FALSE))*NC89)</f>
        <v xml:space="preserve"> </v>
      </c>
      <c r="NE89" s="175" t="str">
        <f t="shared" si="242"/>
        <v xml:space="preserve"> </v>
      </c>
      <c r="NF89" s="176" t="str">
        <f>IF(NB89=0," ",VLOOKUP(NB89,PROTOKOL!$A:$E,5,FALSE))</f>
        <v xml:space="preserve"> </v>
      </c>
      <c r="NG89" s="212" t="str">
        <f t="shared" si="375"/>
        <v xml:space="preserve"> </v>
      </c>
      <c r="NH89" s="176">
        <f t="shared" si="319"/>
        <v>0</v>
      </c>
      <c r="NI89" s="177" t="str">
        <f t="shared" si="320"/>
        <v xml:space="preserve"> </v>
      </c>
      <c r="NK89" s="173">
        <v>23</v>
      </c>
      <c r="NL89" s="231">
        <v>23</v>
      </c>
      <c r="NM89" s="174" t="str">
        <f>IF(NO89=0," ",VLOOKUP(NO89,PROTOKOL!$A:$F,6,FALSE))</f>
        <v xml:space="preserve"> </v>
      </c>
      <c r="NN89" s="43"/>
      <c r="NO89" s="43"/>
      <c r="NP89" s="43"/>
      <c r="NQ89" s="42" t="str">
        <f>IF(NO89=0," ",(VLOOKUP(NO89,PROTOKOL!$A$1:$E$29,2,FALSE))*NP89)</f>
        <v xml:space="preserve"> </v>
      </c>
      <c r="NR89" s="175" t="str">
        <f t="shared" si="243"/>
        <v xml:space="preserve"> </v>
      </c>
      <c r="NS89" s="212" t="str">
        <f>IF(NO89=0," ",VLOOKUP(NO89,PROTOKOL!$A:$E,5,FALSE))</f>
        <v xml:space="preserve"> </v>
      </c>
      <c r="NT89" s="176"/>
      <c r="NU89" s="177" t="str">
        <f t="shared" si="321"/>
        <v xml:space="preserve"> </v>
      </c>
      <c r="NV89" s="217" t="str">
        <f>IF(NX89=0," ",VLOOKUP(NX89,PROTOKOL!$A:$F,6,FALSE))</f>
        <v xml:space="preserve"> </v>
      </c>
      <c r="NW89" s="43"/>
      <c r="NX89" s="43"/>
      <c r="NY89" s="43"/>
      <c r="NZ89" s="91" t="str">
        <f>IF(NX89=0," ",(VLOOKUP(NX89,PROTOKOL!$A$1:$E$29,2,FALSE))*NY89)</f>
        <v xml:space="preserve"> </v>
      </c>
      <c r="OA89" s="175" t="str">
        <f t="shared" si="244"/>
        <v xml:space="preserve"> </v>
      </c>
      <c r="OB89" s="176" t="str">
        <f>IF(NX89=0," ",VLOOKUP(NX89,PROTOKOL!$A:$E,5,FALSE))</f>
        <v xml:space="preserve"> </v>
      </c>
      <c r="OC89" s="212" t="str">
        <f t="shared" si="376"/>
        <v xml:space="preserve"> </v>
      </c>
      <c r="OD89" s="176">
        <f t="shared" si="322"/>
        <v>0</v>
      </c>
      <c r="OE89" s="177" t="str">
        <f t="shared" si="323"/>
        <v xml:space="preserve"> </v>
      </c>
      <c r="OG89" s="173">
        <v>23</v>
      </c>
      <c r="OH89" s="231">
        <v>23</v>
      </c>
      <c r="OI89" s="174" t="str">
        <f>IF(OK89=0," ",VLOOKUP(OK89,PROTOKOL!$A:$F,6,FALSE))</f>
        <v xml:space="preserve"> </v>
      </c>
      <c r="OJ89" s="43"/>
      <c r="OK89" s="43"/>
      <c r="OL89" s="43"/>
      <c r="OM89" s="42" t="str">
        <f>IF(OK89=0," ",(VLOOKUP(OK89,PROTOKOL!$A$1:$E$29,2,FALSE))*OL89)</f>
        <v xml:space="preserve"> </v>
      </c>
      <c r="ON89" s="175" t="str">
        <f t="shared" si="245"/>
        <v xml:space="preserve"> </v>
      </c>
      <c r="OO89" s="212" t="str">
        <f>IF(OK89=0," ",VLOOKUP(OK89,PROTOKOL!$A:$E,5,FALSE))</f>
        <v xml:space="preserve"> </v>
      </c>
      <c r="OP89" s="176"/>
      <c r="OQ89" s="177" t="str">
        <f t="shared" si="324"/>
        <v xml:space="preserve"> </v>
      </c>
      <c r="OR89" s="217" t="str">
        <f>IF(OT89=0," ",VLOOKUP(OT89,PROTOKOL!$A:$F,6,FALSE))</f>
        <v xml:space="preserve"> </v>
      </c>
      <c r="OS89" s="43"/>
      <c r="OT89" s="43"/>
      <c r="OU89" s="43"/>
      <c r="OV89" s="91" t="str">
        <f>IF(OT89=0," ",(VLOOKUP(OT89,PROTOKOL!$A$1:$E$29,2,FALSE))*OU89)</f>
        <v xml:space="preserve"> </v>
      </c>
      <c r="OW89" s="175" t="str">
        <f t="shared" si="246"/>
        <v xml:space="preserve"> </v>
      </c>
      <c r="OX89" s="176" t="str">
        <f>IF(OT89=0," ",VLOOKUP(OT89,PROTOKOL!$A:$E,5,FALSE))</f>
        <v xml:space="preserve"> </v>
      </c>
      <c r="OY89" s="212" t="str">
        <f t="shared" si="377"/>
        <v xml:space="preserve"> </v>
      </c>
      <c r="OZ89" s="176">
        <f t="shared" si="325"/>
        <v>0</v>
      </c>
      <c r="PA89" s="177" t="str">
        <f t="shared" si="326"/>
        <v xml:space="preserve"> </v>
      </c>
      <c r="PC89" s="173">
        <v>23</v>
      </c>
      <c r="PD89" s="231">
        <v>23</v>
      </c>
      <c r="PE89" s="174" t="str">
        <f>IF(PG89=0," ",VLOOKUP(PG89,PROTOKOL!$A:$F,6,FALSE))</f>
        <v xml:space="preserve"> </v>
      </c>
      <c r="PF89" s="43"/>
      <c r="PG89" s="43"/>
      <c r="PH89" s="43"/>
      <c r="PI89" s="42" t="str">
        <f>IF(PG89=0," ",(VLOOKUP(PG89,PROTOKOL!$A$1:$E$29,2,FALSE))*PH89)</f>
        <v xml:space="preserve"> </v>
      </c>
      <c r="PJ89" s="175" t="str">
        <f t="shared" si="247"/>
        <v xml:space="preserve"> </v>
      </c>
      <c r="PK89" s="212" t="str">
        <f>IF(PG89=0," ",VLOOKUP(PG89,PROTOKOL!$A:$E,5,FALSE))</f>
        <v xml:space="preserve"> </v>
      </c>
      <c r="PL89" s="176"/>
      <c r="PM89" s="177" t="str">
        <f t="shared" si="327"/>
        <v xml:space="preserve"> </v>
      </c>
      <c r="PN89" s="217" t="str">
        <f>IF(PP89=0," ",VLOOKUP(PP89,PROTOKOL!$A:$F,6,FALSE))</f>
        <v xml:space="preserve"> </v>
      </c>
      <c r="PO89" s="43"/>
      <c r="PP89" s="43"/>
      <c r="PQ89" s="43"/>
      <c r="PR89" s="91" t="str">
        <f>IF(PP89=0," ",(VLOOKUP(PP89,PROTOKOL!$A$1:$E$29,2,FALSE))*PQ89)</f>
        <v xml:space="preserve"> </v>
      </c>
      <c r="PS89" s="175" t="str">
        <f t="shared" si="248"/>
        <v xml:space="preserve"> </v>
      </c>
      <c r="PT89" s="176" t="str">
        <f>IF(PP89=0," ",VLOOKUP(PP89,PROTOKOL!$A:$E,5,FALSE))</f>
        <v xml:space="preserve"> </v>
      </c>
      <c r="PU89" s="212" t="str">
        <f t="shared" si="378"/>
        <v xml:space="preserve"> </v>
      </c>
      <c r="PV89" s="176">
        <f t="shared" si="328"/>
        <v>0</v>
      </c>
      <c r="PW89" s="177" t="str">
        <f t="shared" si="329"/>
        <v xml:space="preserve"> </v>
      </c>
      <c r="PY89" s="173">
        <v>23</v>
      </c>
      <c r="PZ89" s="231">
        <v>23</v>
      </c>
      <c r="QA89" s="174" t="str">
        <f>IF(QC89=0," ",VLOOKUP(QC89,PROTOKOL!$A:$F,6,FALSE))</f>
        <v xml:space="preserve"> </v>
      </c>
      <c r="QB89" s="43"/>
      <c r="QC89" s="43"/>
      <c r="QD89" s="43"/>
      <c r="QE89" s="42" t="str">
        <f>IF(QC89=0," ",(VLOOKUP(QC89,PROTOKOL!$A$1:$E$29,2,FALSE))*QD89)</f>
        <v xml:space="preserve"> </v>
      </c>
      <c r="QF89" s="175" t="str">
        <f t="shared" si="249"/>
        <v xml:space="preserve"> </v>
      </c>
      <c r="QG89" s="212" t="str">
        <f>IF(QC89=0," ",VLOOKUP(QC89,PROTOKOL!$A:$E,5,FALSE))</f>
        <v xml:space="preserve"> </v>
      </c>
      <c r="QH89" s="176"/>
      <c r="QI89" s="177" t="str">
        <f t="shared" si="330"/>
        <v xml:space="preserve"> </v>
      </c>
      <c r="QJ89" s="217" t="str">
        <f>IF(QL89=0," ",VLOOKUP(QL89,PROTOKOL!$A:$F,6,FALSE))</f>
        <v xml:space="preserve"> </v>
      </c>
      <c r="QK89" s="43"/>
      <c r="QL89" s="43"/>
      <c r="QM89" s="43"/>
      <c r="QN89" s="91" t="str">
        <f>IF(QL89=0," ",(VLOOKUP(QL89,PROTOKOL!$A$1:$E$29,2,FALSE))*QM89)</f>
        <v xml:space="preserve"> </v>
      </c>
      <c r="QO89" s="175" t="str">
        <f t="shared" si="250"/>
        <v xml:space="preserve"> </v>
      </c>
      <c r="QP89" s="176" t="str">
        <f>IF(QL89=0," ",VLOOKUP(QL89,PROTOKOL!$A:$E,5,FALSE))</f>
        <v xml:space="preserve"> </v>
      </c>
      <c r="QQ89" s="212" t="str">
        <f t="shared" si="379"/>
        <v xml:space="preserve"> </v>
      </c>
      <c r="QR89" s="176">
        <f t="shared" si="331"/>
        <v>0</v>
      </c>
      <c r="QS89" s="177" t="str">
        <f t="shared" si="332"/>
        <v xml:space="preserve"> </v>
      </c>
      <c r="QU89" s="173">
        <v>23</v>
      </c>
      <c r="QV89" s="231">
        <v>23</v>
      </c>
      <c r="QW89" s="174" t="str">
        <f>IF(QY89=0," ",VLOOKUP(QY89,PROTOKOL!$A:$F,6,FALSE))</f>
        <v xml:space="preserve"> </v>
      </c>
      <c r="QX89" s="43"/>
      <c r="QY89" s="43"/>
      <c r="QZ89" s="43"/>
      <c r="RA89" s="42" t="str">
        <f>IF(QY89=0," ",(VLOOKUP(QY89,PROTOKOL!$A$1:$E$29,2,FALSE))*QZ89)</f>
        <v xml:space="preserve"> </v>
      </c>
      <c r="RB89" s="175" t="str">
        <f t="shared" si="251"/>
        <v xml:space="preserve"> </v>
      </c>
      <c r="RC89" s="212" t="str">
        <f>IF(QY89=0," ",VLOOKUP(QY89,PROTOKOL!$A:$E,5,FALSE))</f>
        <v xml:space="preserve"> </v>
      </c>
      <c r="RD89" s="176"/>
      <c r="RE89" s="177" t="str">
        <f t="shared" si="333"/>
        <v xml:space="preserve"> </v>
      </c>
      <c r="RF89" s="217" t="str">
        <f>IF(RH89=0," ",VLOOKUP(RH89,PROTOKOL!$A:$F,6,FALSE))</f>
        <v xml:space="preserve"> </v>
      </c>
      <c r="RG89" s="43"/>
      <c r="RH89" s="43"/>
      <c r="RI89" s="43"/>
      <c r="RJ89" s="91" t="str">
        <f>IF(RH89=0," ",(VLOOKUP(RH89,PROTOKOL!$A$1:$E$29,2,FALSE))*RI89)</f>
        <v xml:space="preserve"> </v>
      </c>
      <c r="RK89" s="175" t="str">
        <f t="shared" si="252"/>
        <v xml:space="preserve"> </v>
      </c>
      <c r="RL89" s="176" t="str">
        <f>IF(RH89=0," ",VLOOKUP(RH89,PROTOKOL!$A:$E,5,FALSE))</f>
        <v xml:space="preserve"> </v>
      </c>
      <c r="RM89" s="212" t="str">
        <f t="shared" si="380"/>
        <v xml:space="preserve"> </v>
      </c>
      <c r="RN89" s="176">
        <f t="shared" si="334"/>
        <v>0</v>
      </c>
      <c r="RO89" s="177" t="str">
        <f t="shared" si="335"/>
        <v xml:space="preserve"> </v>
      </c>
      <c r="RQ89" s="173">
        <v>23</v>
      </c>
      <c r="RR89" s="231">
        <v>23</v>
      </c>
      <c r="RS89" s="174" t="str">
        <f>IF(RU89=0," ",VLOOKUP(RU89,PROTOKOL!$A:$F,6,FALSE))</f>
        <v xml:space="preserve"> </v>
      </c>
      <c r="RT89" s="43"/>
      <c r="RU89" s="43"/>
      <c r="RV89" s="43"/>
      <c r="RW89" s="42" t="str">
        <f>IF(RU89=0," ",(VLOOKUP(RU89,PROTOKOL!$A$1:$E$29,2,FALSE))*RV89)</f>
        <v xml:space="preserve"> </v>
      </c>
      <c r="RX89" s="175" t="str">
        <f t="shared" si="253"/>
        <v xml:space="preserve"> </v>
      </c>
      <c r="RY89" s="212" t="str">
        <f>IF(RU89=0," ",VLOOKUP(RU89,PROTOKOL!$A:$E,5,FALSE))</f>
        <v xml:space="preserve"> </v>
      </c>
      <c r="RZ89" s="176"/>
      <c r="SA89" s="177" t="str">
        <f t="shared" si="336"/>
        <v xml:space="preserve"> </v>
      </c>
      <c r="SB89" s="217" t="str">
        <f>IF(SD89=0," ",VLOOKUP(SD89,PROTOKOL!$A:$F,6,FALSE))</f>
        <v xml:space="preserve"> </v>
      </c>
      <c r="SC89" s="43"/>
      <c r="SD89" s="43"/>
      <c r="SE89" s="43"/>
      <c r="SF89" s="91" t="str">
        <f>IF(SD89=0," ",(VLOOKUP(SD89,PROTOKOL!$A$1:$E$29,2,FALSE))*SE89)</f>
        <v xml:space="preserve"> </v>
      </c>
      <c r="SG89" s="175" t="str">
        <f t="shared" si="254"/>
        <v xml:space="preserve"> </v>
      </c>
      <c r="SH89" s="176" t="str">
        <f>IF(SD89=0," ",VLOOKUP(SD89,PROTOKOL!$A:$E,5,FALSE))</f>
        <v xml:space="preserve"> </v>
      </c>
      <c r="SI89" s="212" t="str">
        <f t="shared" si="381"/>
        <v xml:space="preserve"> </v>
      </c>
      <c r="SJ89" s="176">
        <f t="shared" si="337"/>
        <v>0</v>
      </c>
      <c r="SK89" s="177" t="str">
        <f t="shared" si="338"/>
        <v xml:space="preserve"> </v>
      </c>
      <c r="SM89" s="173">
        <v>23</v>
      </c>
      <c r="SN89" s="231">
        <v>23</v>
      </c>
      <c r="SO89" s="174" t="str">
        <f>IF(SQ89=0," ",VLOOKUP(SQ89,PROTOKOL!$A:$F,6,FALSE))</f>
        <v xml:space="preserve"> </v>
      </c>
      <c r="SP89" s="43"/>
      <c r="SQ89" s="43"/>
      <c r="SR89" s="43"/>
      <c r="SS89" s="42" t="str">
        <f>IF(SQ89=0," ",(VLOOKUP(SQ89,PROTOKOL!$A$1:$E$29,2,FALSE))*SR89)</f>
        <v xml:space="preserve"> </v>
      </c>
      <c r="ST89" s="175" t="str">
        <f t="shared" si="255"/>
        <v xml:space="preserve"> </v>
      </c>
      <c r="SU89" s="212" t="str">
        <f>IF(SQ89=0," ",VLOOKUP(SQ89,PROTOKOL!$A:$E,5,FALSE))</f>
        <v xml:space="preserve"> </v>
      </c>
      <c r="SV89" s="176"/>
      <c r="SW89" s="177" t="str">
        <f t="shared" si="339"/>
        <v xml:space="preserve"> </v>
      </c>
      <c r="SX89" s="217" t="str">
        <f>IF(SZ89=0," ",VLOOKUP(SZ89,PROTOKOL!$A:$F,6,FALSE))</f>
        <v xml:space="preserve"> </v>
      </c>
      <c r="SY89" s="43"/>
      <c r="SZ89" s="43"/>
      <c r="TA89" s="43"/>
      <c r="TB89" s="91" t="str">
        <f>IF(SZ89=0," ",(VLOOKUP(SZ89,PROTOKOL!$A$1:$E$29,2,FALSE))*TA89)</f>
        <v xml:space="preserve"> </v>
      </c>
      <c r="TC89" s="175" t="str">
        <f t="shared" si="256"/>
        <v xml:space="preserve"> </v>
      </c>
      <c r="TD89" s="176" t="str">
        <f>IF(SZ89=0," ",VLOOKUP(SZ89,PROTOKOL!$A:$E,5,FALSE))</f>
        <v xml:space="preserve"> </v>
      </c>
      <c r="TE89" s="212" t="str">
        <f t="shared" si="382"/>
        <v xml:space="preserve"> </v>
      </c>
      <c r="TF89" s="176">
        <f t="shared" si="340"/>
        <v>0</v>
      </c>
      <c r="TG89" s="177" t="str">
        <f t="shared" si="341"/>
        <v xml:space="preserve"> </v>
      </c>
      <c r="TI89" s="173">
        <v>23</v>
      </c>
      <c r="TJ89" s="231">
        <v>23</v>
      </c>
      <c r="TK89" s="174" t="str">
        <f>IF(TM89=0," ",VLOOKUP(TM89,PROTOKOL!$A:$F,6,FALSE))</f>
        <v xml:space="preserve"> </v>
      </c>
      <c r="TL89" s="43"/>
      <c r="TM89" s="43"/>
      <c r="TN89" s="43"/>
      <c r="TO89" s="42" t="str">
        <f>IF(TM89=0," ",(VLOOKUP(TM89,PROTOKOL!$A$1:$E$29,2,FALSE))*TN89)</f>
        <v xml:space="preserve"> </v>
      </c>
      <c r="TP89" s="175" t="str">
        <f t="shared" si="257"/>
        <v xml:space="preserve"> </v>
      </c>
      <c r="TQ89" s="212" t="str">
        <f>IF(TM89=0," ",VLOOKUP(TM89,PROTOKOL!$A:$E,5,FALSE))</f>
        <v xml:space="preserve"> </v>
      </c>
      <c r="TR89" s="176"/>
      <c r="TS89" s="177" t="str">
        <f t="shared" si="342"/>
        <v xml:space="preserve"> </v>
      </c>
      <c r="TT89" s="217" t="str">
        <f>IF(TV89=0," ",VLOOKUP(TV89,PROTOKOL!$A:$F,6,FALSE))</f>
        <v xml:space="preserve"> </v>
      </c>
      <c r="TU89" s="43"/>
      <c r="TV89" s="43"/>
      <c r="TW89" s="43"/>
      <c r="TX89" s="91" t="str">
        <f>IF(TV89=0," ",(VLOOKUP(TV89,PROTOKOL!$A$1:$E$29,2,FALSE))*TW89)</f>
        <v xml:space="preserve"> </v>
      </c>
      <c r="TY89" s="175" t="str">
        <f t="shared" si="258"/>
        <v xml:space="preserve"> </v>
      </c>
      <c r="TZ89" s="176" t="str">
        <f>IF(TV89=0," ",VLOOKUP(TV89,PROTOKOL!$A:$E,5,FALSE))</f>
        <v xml:space="preserve"> </v>
      </c>
      <c r="UA89" s="212" t="str">
        <f t="shared" si="383"/>
        <v xml:space="preserve"> </v>
      </c>
      <c r="UB89" s="176">
        <f t="shared" si="343"/>
        <v>0</v>
      </c>
      <c r="UC89" s="177" t="str">
        <f t="shared" si="344"/>
        <v xml:space="preserve"> </v>
      </c>
      <c r="UE89" s="173">
        <v>23</v>
      </c>
      <c r="UF89" s="231">
        <v>23</v>
      </c>
      <c r="UG89" s="174" t="str">
        <f>IF(UI89=0," ",VLOOKUP(UI89,PROTOKOL!$A:$F,6,FALSE))</f>
        <v xml:space="preserve"> </v>
      </c>
      <c r="UH89" s="43"/>
      <c r="UI89" s="43"/>
      <c r="UJ89" s="43"/>
      <c r="UK89" s="42" t="str">
        <f>IF(UI89=0," ",(VLOOKUP(UI89,PROTOKOL!$A$1:$E$29,2,FALSE))*UJ89)</f>
        <v xml:space="preserve"> </v>
      </c>
      <c r="UL89" s="175" t="str">
        <f t="shared" si="259"/>
        <v xml:space="preserve"> </v>
      </c>
      <c r="UM89" s="212" t="str">
        <f>IF(UI89=0," ",VLOOKUP(UI89,PROTOKOL!$A:$E,5,FALSE))</f>
        <v xml:space="preserve"> </v>
      </c>
      <c r="UN89" s="176"/>
      <c r="UO89" s="177" t="str">
        <f t="shared" si="345"/>
        <v xml:space="preserve"> </v>
      </c>
      <c r="UP89" s="217" t="str">
        <f>IF(UR89=0," ",VLOOKUP(UR89,PROTOKOL!$A:$F,6,FALSE))</f>
        <v xml:space="preserve"> </v>
      </c>
      <c r="UQ89" s="43"/>
      <c r="UR89" s="43"/>
      <c r="US89" s="43"/>
      <c r="UT89" s="91" t="str">
        <f>IF(UR89=0," ",(VLOOKUP(UR89,PROTOKOL!$A$1:$E$29,2,FALSE))*US89)</f>
        <v xml:space="preserve"> </v>
      </c>
      <c r="UU89" s="175" t="str">
        <f t="shared" si="260"/>
        <v xml:space="preserve"> </v>
      </c>
      <c r="UV89" s="176" t="str">
        <f>IF(UR89=0," ",VLOOKUP(UR89,PROTOKOL!$A:$E,5,FALSE))</f>
        <v xml:space="preserve"> </v>
      </c>
      <c r="UW89" s="212" t="str">
        <f t="shared" si="384"/>
        <v xml:space="preserve"> </v>
      </c>
      <c r="UX89" s="176">
        <f t="shared" si="346"/>
        <v>0</v>
      </c>
      <c r="UY89" s="177" t="str">
        <f t="shared" si="347"/>
        <v xml:space="preserve"> </v>
      </c>
      <c r="VA89" s="173">
        <v>23</v>
      </c>
      <c r="VB89" s="231">
        <v>23</v>
      </c>
      <c r="VC89" s="174" t="str">
        <f>IF(VE89=0," ",VLOOKUP(VE89,PROTOKOL!$A:$F,6,FALSE))</f>
        <v xml:space="preserve"> </v>
      </c>
      <c r="VD89" s="43"/>
      <c r="VE89" s="43"/>
      <c r="VF89" s="43"/>
      <c r="VG89" s="42" t="str">
        <f>IF(VE89=0," ",(VLOOKUP(VE89,PROTOKOL!$A$1:$E$29,2,FALSE))*VF89)</f>
        <v xml:space="preserve"> </v>
      </c>
      <c r="VH89" s="175" t="str">
        <f t="shared" si="261"/>
        <v xml:space="preserve"> </v>
      </c>
      <c r="VI89" s="212" t="str">
        <f>IF(VE89=0," ",VLOOKUP(VE89,PROTOKOL!$A:$E,5,FALSE))</f>
        <v xml:space="preserve"> </v>
      </c>
      <c r="VJ89" s="176"/>
      <c r="VK89" s="177" t="str">
        <f t="shared" si="348"/>
        <v xml:space="preserve"> </v>
      </c>
      <c r="VL89" s="217" t="str">
        <f>IF(VN89=0," ",VLOOKUP(VN89,PROTOKOL!$A:$F,6,FALSE))</f>
        <v xml:space="preserve"> </v>
      </c>
      <c r="VM89" s="43"/>
      <c r="VN89" s="43"/>
      <c r="VO89" s="43"/>
      <c r="VP89" s="91" t="str">
        <f>IF(VN89=0," ",(VLOOKUP(VN89,PROTOKOL!$A$1:$E$29,2,FALSE))*VO89)</f>
        <v xml:space="preserve"> </v>
      </c>
      <c r="VQ89" s="175" t="str">
        <f t="shared" si="262"/>
        <v xml:space="preserve"> </v>
      </c>
      <c r="VR89" s="176" t="str">
        <f>IF(VN89=0," ",VLOOKUP(VN89,PROTOKOL!$A:$E,5,FALSE))</f>
        <v xml:space="preserve"> </v>
      </c>
      <c r="VS89" s="212" t="str">
        <f t="shared" si="385"/>
        <v xml:space="preserve"> </v>
      </c>
      <c r="VT89" s="176">
        <f t="shared" si="349"/>
        <v>0</v>
      </c>
      <c r="VU89" s="177" t="str">
        <f t="shared" si="350"/>
        <v xml:space="preserve"> </v>
      </c>
      <c r="VW89" s="173">
        <v>23</v>
      </c>
      <c r="VX89" s="231">
        <v>23</v>
      </c>
      <c r="VY89" s="174" t="str">
        <f>IF(WA89=0," ",VLOOKUP(WA89,PROTOKOL!$A:$F,6,FALSE))</f>
        <v xml:space="preserve"> </v>
      </c>
      <c r="VZ89" s="43"/>
      <c r="WA89" s="43"/>
      <c r="WB89" s="43"/>
      <c r="WC89" s="42" t="str">
        <f>IF(WA89=0," ",(VLOOKUP(WA89,PROTOKOL!$A$1:$E$29,2,FALSE))*WB89)</f>
        <v xml:space="preserve"> </v>
      </c>
      <c r="WD89" s="175" t="str">
        <f t="shared" si="263"/>
        <v xml:space="preserve"> </v>
      </c>
      <c r="WE89" s="212" t="str">
        <f>IF(WA89=0," ",VLOOKUP(WA89,PROTOKOL!$A:$E,5,FALSE))</f>
        <v xml:space="preserve"> </v>
      </c>
      <c r="WF89" s="176"/>
      <c r="WG89" s="177" t="str">
        <f t="shared" si="351"/>
        <v xml:space="preserve"> </v>
      </c>
      <c r="WH89" s="217" t="str">
        <f>IF(WJ89=0," ",VLOOKUP(WJ89,PROTOKOL!$A:$F,6,FALSE))</f>
        <v xml:space="preserve"> </v>
      </c>
      <c r="WI89" s="43"/>
      <c r="WJ89" s="43"/>
      <c r="WK89" s="43"/>
      <c r="WL89" s="91" t="str">
        <f>IF(WJ89=0," ",(VLOOKUP(WJ89,PROTOKOL!$A$1:$E$29,2,FALSE))*WK89)</f>
        <v xml:space="preserve"> </v>
      </c>
      <c r="WM89" s="175" t="str">
        <f t="shared" si="264"/>
        <v xml:space="preserve"> </v>
      </c>
      <c r="WN89" s="176" t="str">
        <f>IF(WJ89=0," ",VLOOKUP(WJ89,PROTOKOL!$A:$E,5,FALSE))</f>
        <v xml:space="preserve"> </v>
      </c>
      <c r="WO89" s="212" t="str">
        <f t="shared" si="386"/>
        <v xml:space="preserve"> </v>
      </c>
      <c r="WP89" s="176">
        <f t="shared" si="352"/>
        <v>0</v>
      </c>
      <c r="WQ89" s="177" t="str">
        <f t="shared" si="353"/>
        <v xml:space="preserve"> </v>
      </c>
      <c r="WS89" s="173">
        <v>23</v>
      </c>
      <c r="WT89" s="231">
        <v>23</v>
      </c>
      <c r="WU89" s="174" t="str">
        <f>IF(WW89=0," ",VLOOKUP(WW89,PROTOKOL!$A:$F,6,FALSE))</f>
        <v xml:space="preserve"> </v>
      </c>
      <c r="WV89" s="43"/>
      <c r="WW89" s="43"/>
      <c r="WX89" s="43"/>
      <c r="WY89" s="42" t="str">
        <f>IF(WW89=0," ",(VLOOKUP(WW89,PROTOKOL!$A$1:$E$29,2,FALSE))*WX89)</f>
        <v xml:space="preserve"> </v>
      </c>
      <c r="WZ89" s="175" t="str">
        <f t="shared" si="265"/>
        <v xml:space="preserve"> </v>
      </c>
      <c r="XA89" s="212" t="str">
        <f>IF(WW89=0," ",VLOOKUP(WW89,PROTOKOL!$A:$E,5,FALSE))</f>
        <v xml:space="preserve"> </v>
      </c>
      <c r="XB89" s="176"/>
      <c r="XC89" s="177" t="str">
        <f t="shared" si="354"/>
        <v xml:space="preserve"> </v>
      </c>
      <c r="XD89" s="217" t="str">
        <f>IF(XF89=0," ",VLOOKUP(XF89,PROTOKOL!$A:$F,6,FALSE))</f>
        <v xml:space="preserve"> </v>
      </c>
      <c r="XE89" s="43"/>
      <c r="XF89" s="43"/>
      <c r="XG89" s="43"/>
      <c r="XH89" s="91" t="str">
        <f>IF(XF89=0," ",(VLOOKUP(XF89,PROTOKOL!$A$1:$E$29,2,FALSE))*XG89)</f>
        <v xml:space="preserve"> </v>
      </c>
      <c r="XI89" s="175" t="str">
        <f t="shared" si="266"/>
        <v xml:space="preserve"> </v>
      </c>
      <c r="XJ89" s="176" t="str">
        <f>IF(XF89=0," ",VLOOKUP(XF89,PROTOKOL!$A:$E,5,FALSE))</f>
        <v xml:space="preserve"> </v>
      </c>
      <c r="XK89" s="212" t="str">
        <f t="shared" si="387"/>
        <v xml:space="preserve"> </v>
      </c>
      <c r="XL89" s="176">
        <f t="shared" si="355"/>
        <v>0</v>
      </c>
      <c r="XM89" s="177" t="str">
        <f t="shared" si="356"/>
        <v xml:space="preserve"> </v>
      </c>
      <c r="XO89" s="173">
        <v>23</v>
      </c>
      <c r="XP89" s="231">
        <v>23</v>
      </c>
      <c r="XQ89" s="174" t="str">
        <f>IF(XS89=0," ",VLOOKUP(XS89,PROTOKOL!$A:$F,6,FALSE))</f>
        <v xml:space="preserve"> </v>
      </c>
      <c r="XR89" s="43"/>
      <c r="XS89" s="43"/>
      <c r="XT89" s="43"/>
      <c r="XU89" s="42" t="str">
        <f>IF(XS89=0," ",(VLOOKUP(XS89,PROTOKOL!$A$1:$E$29,2,FALSE))*XT89)</f>
        <v xml:space="preserve"> </v>
      </c>
      <c r="XV89" s="175" t="str">
        <f t="shared" si="267"/>
        <v xml:space="preserve"> </v>
      </c>
      <c r="XW89" s="212" t="str">
        <f>IF(XS89=0," ",VLOOKUP(XS89,PROTOKOL!$A:$E,5,FALSE))</f>
        <v xml:space="preserve"> </v>
      </c>
      <c r="XX89" s="176"/>
      <c r="XY89" s="177" t="str">
        <f t="shared" si="357"/>
        <v xml:space="preserve"> </v>
      </c>
      <c r="XZ89" s="217" t="str">
        <f>IF(YB89=0," ",VLOOKUP(YB89,PROTOKOL!$A:$F,6,FALSE))</f>
        <v xml:space="preserve"> </v>
      </c>
      <c r="YA89" s="43"/>
      <c r="YB89" s="43"/>
      <c r="YC89" s="43"/>
      <c r="YD89" s="91" t="str">
        <f>IF(YB89=0," ",(VLOOKUP(YB89,PROTOKOL!$A$1:$E$29,2,FALSE))*YC89)</f>
        <v xml:space="preserve"> </v>
      </c>
      <c r="YE89" s="175" t="str">
        <f t="shared" si="268"/>
        <v xml:space="preserve"> </v>
      </c>
      <c r="YF89" s="176" t="str">
        <f>IF(YB89=0," ",VLOOKUP(YB89,PROTOKOL!$A:$E,5,FALSE))</f>
        <v xml:space="preserve"> </v>
      </c>
      <c r="YG89" s="212" t="str">
        <f t="shared" si="388"/>
        <v xml:space="preserve"> </v>
      </c>
      <c r="YH89" s="176">
        <f t="shared" si="358"/>
        <v>0</v>
      </c>
      <c r="YI89" s="177" t="str">
        <f t="shared" si="359"/>
        <v xml:space="preserve"> </v>
      </c>
    </row>
    <row r="90" spans="1:659" ht="13.8">
      <c r="A90" s="173">
        <v>23</v>
      </c>
      <c r="B90" s="229"/>
      <c r="C90" s="174" t="str">
        <f>IF(E90=0," ",VLOOKUP(E90,PROTOKOL!$A:$F,6,FALSE))</f>
        <v xml:space="preserve"> </v>
      </c>
      <c r="D90" s="43"/>
      <c r="E90" s="43"/>
      <c r="F90" s="43"/>
      <c r="G90" s="42" t="str">
        <f>IF(E90=0," ",(VLOOKUP(E90,PROTOKOL!$A$1:$E$29,2,FALSE))*F90)</f>
        <v xml:space="preserve"> </v>
      </c>
      <c r="H90" s="175" t="str">
        <f t="shared" si="209"/>
        <v xml:space="preserve"> </v>
      </c>
      <c r="I90" s="212" t="str">
        <f>IF(E90=0," ",VLOOKUP(E90,PROTOKOL!$A:$E,5,FALSE))</f>
        <v xml:space="preserve"> </v>
      </c>
      <c r="J90" s="176"/>
      <c r="K90" s="177" t="str">
        <f t="shared" si="269"/>
        <v xml:space="preserve"> </v>
      </c>
      <c r="L90" s="217" t="str">
        <f>IF(N90=0," ",VLOOKUP(N90,PROTOKOL!$A:$F,6,FALSE))</f>
        <v xml:space="preserve"> </v>
      </c>
      <c r="M90" s="43"/>
      <c r="N90" s="43"/>
      <c r="O90" s="43"/>
      <c r="P90" s="91" t="str">
        <f>IF(N90=0," ",(VLOOKUP(N90,PROTOKOL!$A$1:$E$29,2,FALSE))*O90)</f>
        <v xml:space="preserve"> </v>
      </c>
      <c r="Q90" s="175" t="str">
        <f t="shared" si="210"/>
        <v xml:space="preserve"> </v>
      </c>
      <c r="R90" s="176" t="str">
        <f>IF(N90=0," ",VLOOKUP(N90,PROTOKOL!$A:$E,5,FALSE))</f>
        <v xml:space="preserve"> </v>
      </c>
      <c r="S90" s="212" t="str">
        <f t="shared" si="270"/>
        <v xml:space="preserve"> </v>
      </c>
      <c r="T90" s="176">
        <f t="shared" si="271"/>
        <v>0</v>
      </c>
      <c r="U90" s="177" t="str">
        <f t="shared" si="272"/>
        <v xml:space="preserve"> </v>
      </c>
      <c r="W90" s="173">
        <v>23</v>
      </c>
      <c r="X90" s="229"/>
      <c r="Y90" s="174" t="str">
        <f>IF(AA90=0," ",VLOOKUP(AA90,PROTOKOL!$A:$F,6,FALSE))</f>
        <v xml:space="preserve"> </v>
      </c>
      <c r="Z90" s="43"/>
      <c r="AA90" s="43"/>
      <c r="AB90" s="43"/>
      <c r="AC90" s="42" t="str">
        <f>IF(AA90=0," ",(VLOOKUP(AA90,PROTOKOL!$A$1:$E$29,2,FALSE))*AB90)</f>
        <v xml:space="preserve"> </v>
      </c>
      <c r="AD90" s="175" t="str">
        <f t="shared" si="211"/>
        <v xml:space="preserve"> </v>
      </c>
      <c r="AE90" s="212" t="str">
        <f>IF(AA90=0," ",VLOOKUP(AA90,PROTOKOL!$A:$E,5,FALSE))</f>
        <v xml:space="preserve"> </v>
      </c>
      <c r="AF90" s="176"/>
      <c r="AG90" s="177" t="str">
        <f t="shared" si="273"/>
        <v xml:space="preserve"> </v>
      </c>
      <c r="AH90" s="217" t="str">
        <f>IF(AJ90=0," ",VLOOKUP(AJ90,PROTOKOL!$A:$F,6,FALSE))</f>
        <v xml:space="preserve"> </v>
      </c>
      <c r="AI90" s="43"/>
      <c r="AJ90" s="43"/>
      <c r="AK90" s="43"/>
      <c r="AL90" s="91" t="str">
        <f>IF(AJ90=0," ",(VLOOKUP(AJ90,PROTOKOL!$A$1:$E$29,2,FALSE))*AK90)</f>
        <v xml:space="preserve"> </v>
      </c>
      <c r="AM90" s="175" t="str">
        <f t="shared" si="212"/>
        <v xml:space="preserve"> </v>
      </c>
      <c r="AN90" s="176" t="str">
        <f>IF(AJ90=0," ",VLOOKUP(AJ90,PROTOKOL!$A:$E,5,FALSE))</f>
        <v xml:space="preserve"> </v>
      </c>
      <c r="AO90" s="212" t="str">
        <f t="shared" si="360"/>
        <v xml:space="preserve"> </v>
      </c>
      <c r="AP90" s="176">
        <f t="shared" si="274"/>
        <v>0</v>
      </c>
      <c r="AQ90" s="177" t="str">
        <f t="shared" si="275"/>
        <v xml:space="preserve"> </v>
      </c>
      <c r="AS90" s="173">
        <v>23</v>
      </c>
      <c r="AT90" s="229"/>
      <c r="AU90" s="174" t="str">
        <f>IF(AW90=0," ",VLOOKUP(AW90,PROTOKOL!$A:$F,6,FALSE))</f>
        <v xml:space="preserve"> </v>
      </c>
      <c r="AV90" s="43"/>
      <c r="AW90" s="43"/>
      <c r="AX90" s="43"/>
      <c r="AY90" s="42" t="str">
        <f>IF(AW90=0," ",(VLOOKUP(AW90,PROTOKOL!$A$1:$E$29,2,FALSE))*AX90)</f>
        <v xml:space="preserve"> </v>
      </c>
      <c r="AZ90" s="175" t="str">
        <f t="shared" si="213"/>
        <v xml:space="preserve"> </v>
      </c>
      <c r="BA90" s="212" t="str">
        <f>IF(AW90=0," ",VLOOKUP(AW90,PROTOKOL!$A:$E,5,FALSE))</f>
        <v xml:space="preserve"> </v>
      </c>
      <c r="BB90" s="176"/>
      <c r="BC90" s="177" t="str">
        <f t="shared" si="276"/>
        <v xml:space="preserve"> </v>
      </c>
      <c r="BD90" s="217" t="str">
        <f>IF(BF90=0," ",VLOOKUP(BF90,PROTOKOL!$A:$F,6,FALSE))</f>
        <v xml:space="preserve"> </v>
      </c>
      <c r="BE90" s="43"/>
      <c r="BF90" s="43"/>
      <c r="BG90" s="43"/>
      <c r="BH90" s="91" t="str">
        <f>IF(BF90=0," ",(VLOOKUP(BF90,PROTOKOL!$A$1:$E$29,2,FALSE))*BG90)</f>
        <v xml:space="preserve"> </v>
      </c>
      <c r="BI90" s="175" t="str">
        <f t="shared" si="214"/>
        <v xml:space="preserve"> </v>
      </c>
      <c r="BJ90" s="176" t="str">
        <f>IF(BF90=0," ",VLOOKUP(BF90,PROTOKOL!$A:$E,5,FALSE))</f>
        <v xml:space="preserve"> </v>
      </c>
      <c r="BK90" s="212" t="str">
        <f t="shared" si="361"/>
        <v xml:space="preserve"> </v>
      </c>
      <c r="BL90" s="176">
        <f t="shared" si="277"/>
        <v>0</v>
      </c>
      <c r="BM90" s="177" t="str">
        <f t="shared" si="278"/>
        <v xml:space="preserve"> </v>
      </c>
      <c r="BO90" s="173">
        <v>23</v>
      </c>
      <c r="BP90" s="229"/>
      <c r="BQ90" s="174" t="str">
        <f>IF(BS90=0," ",VLOOKUP(BS90,PROTOKOL!$A:$F,6,FALSE))</f>
        <v xml:space="preserve"> </v>
      </c>
      <c r="BR90" s="43"/>
      <c r="BS90" s="43"/>
      <c r="BT90" s="43"/>
      <c r="BU90" s="42" t="str">
        <f>IF(BS90=0," ",(VLOOKUP(BS90,PROTOKOL!$A$1:$E$29,2,FALSE))*BT90)</f>
        <v xml:space="preserve"> </v>
      </c>
      <c r="BV90" s="175" t="str">
        <f t="shared" si="215"/>
        <v xml:space="preserve"> </v>
      </c>
      <c r="BW90" s="212" t="str">
        <f>IF(BS90=0," ",VLOOKUP(BS90,PROTOKOL!$A:$E,5,FALSE))</f>
        <v xml:space="preserve"> </v>
      </c>
      <c r="BX90" s="176"/>
      <c r="BY90" s="177" t="str">
        <f t="shared" si="279"/>
        <v xml:space="preserve"> </v>
      </c>
      <c r="BZ90" s="217" t="str">
        <f>IF(CB90=0," ",VLOOKUP(CB90,PROTOKOL!$A:$F,6,FALSE))</f>
        <v xml:space="preserve"> </v>
      </c>
      <c r="CA90" s="43"/>
      <c r="CB90" s="43"/>
      <c r="CC90" s="43"/>
      <c r="CD90" s="91" t="str">
        <f>IF(CB90=0," ",(VLOOKUP(CB90,PROTOKOL!$A$1:$E$29,2,FALSE))*CC90)</f>
        <v xml:space="preserve"> </v>
      </c>
      <c r="CE90" s="175" t="str">
        <f t="shared" si="216"/>
        <v xml:space="preserve"> </v>
      </c>
      <c r="CF90" s="176" t="str">
        <f>IF(CB90=0," ",VLOOKUP(CB90,PROTOKOL!$A:$E,5,FALSE))</f>
        <v xml:space="preserve"> </v>
      </c>
      <c r="CG90" s="212" t="str">
        <f t="shared" si="362"/>
        <v xml:space="preserve"> </v>
      </c>
      <c r="CH90" s="176">
        <f t="shared" si="280"/>
        <v>0</v>
      </c>
      <c r="CI90" s="177" t="str">
        <f t="shared" si="281"/>
        <v xml:space="preserve"> </v>
      </c>
      <c r="CK90" s="173">
        <v>23</v>
      </c>
      <c r="CL90" s="229"/>
      <c r="CM90" s="174" t="str">
        <f>IF(CO90=0," ",VLOOKUP(CO90,PROTOKOL!$A:$F,6,FALSE))</f>
        <v xml:space="preserve"> </v>
      </c>
      <c r="CN90" s="43"/>
      <c r="CO90" s="43"/>
      <c r="CP90" s="43"/>
      <c r="CQ90" s="42" t="str">
        <f>IF(CO90=0," ",(VLOOKUP(CO90,PROTOKOL!$A$1:$E$29,2,FALSE))*CP90)</f>
        <v xml:space="preserve"> </v>
      </c>
      <c r="CR90" s="175" t="str">
        <f t="shared" si="217"/>
        <v xml:space="preserve"> </v>
      </c>
      <c r="CS90" s="212" t="str">
        <f>IF(CO90=0," ",VLOOKUP(CO90,PROTOKOL!$A:$E,5,FALSE))</f>
        <v xml:space="preserve"> </v>
      </c>
      <c r="CT90" s="176"/>
      <c r="CU90" s="177" t="str">
        <f t="shared" si="282"/>
        <v xml:space="preserve"> </v>
      </c>
      <c r="CV90" s="217" t="str">
        <f>IF(CX90=0," ",VLOOKUP(CX90,PROTOKOL!$A:$F,6,FALSE))</f>
        <v xml:space="preserve"> </v>
      </c>
      <c r="CW90" s="43"/>
      <c r="CX90" s="43"/>
      <c r="CY90" s="43"/>
      <c r="CZ90" s="91" t="str">
        <f>IF(CX90=0," ",(VLOOKUP(CX90,PROTOKOL!$A$1:$E$29,2,FALSE))*CY90)</f>
        <v xml:space="preserve"> </v>
      </c>
      <c r="DA90" s="175" t="str">
        <f t="shared" si="218"/>
        <v xml:space="preserve"> </v>
      </c>
      <c r="DB90" s="176" t="str">
        <f>IF(CX90=0," ",VLOOKUP(CX90,PROTOKOL!$A:$E,5,FALSE))</f>
        <v xml:space="preserve"> </v>
      </c>
      <c r="DC90" s="212" t="str">
        <f t="shared" si="363"/>
        <v xml:space="preserve"> </v>
      </c>
      <c r="DD90" s="176">
        <f t="shared" si="283"/>
        <v>0</v>
      </c>
      <c r="DE90" s="177" t="str">
        <f t="shared" si="284"/>
        <v xml:space="preserve"> </v>
      </c>
      <c r="DG90" s="173">
        <v>23</v>
      </c>
      <c r="DH90" s="229"/>
      <c r="DI90" s="174" t="str">
        <f>IF(DK90=0," ",VLOOKUP(DK90,PROTOKOL!$A:$F,6,FALSE))</f>
        <v xml:space="preserve"> </v>
      </c>
      <c r="DJ90" s="43"/>
      <c r="DK90" s="43"/>
      <c r="DL90" s="43"/>
      <c r="DM90" s="42" t="str">
        <f>IF(DK90=0," ",(VLOOKUP(DK90,PROTOKOL!$A$1:$E$29,2,FALSE))*DL90)</f>
        <v xml:space="preserve"> </v>
      </c>
      <c r="DN90" s="175" t="str">
        <f t="shared" si="219"/>
        <v xml:space="preserve"> </v>
      </c>
      <c r="DO90" s="212" t="str">
        <f>IF(DK90=0," ",VLOOKUP(DK90,PROTOKOL!$A:$E,5,FALSE))</f>
        <v xml:space="preserve"> </v>
      </c>
      <c r="DP90" s="176"/>
      <c r="DQ90" s="177" t="str">
        <f t="shared" si="285"/>
        <v xml:space="preserve"> </v>
      </c>
      <c r="DR90" s="217" t="str">
        <f>IF(DT90=0," ",VLOOKUP(DT90,PROTOKOL!$A:$F,6,FALSE))</f>
        <v xml:space="preserve"> </v>
      </c>
      <c r="DS90" s="43"/>
      <c r="DT90" s="43"/>
      <c r="DU90" s="43"/>
      <c r="DV90" s="91" t="str">
        <f>IF(DT90=0," ",(VLOOKUP(DT90,PROTOKOL!$A$1:$E$29,2,FALSE))*DU90)</f>
        <v xml:space="preserve"> </v>
      </c>
      <c r="DW90" s="175" t="str">
        <f t="shared" si="220"/>
        <v xml:space="preserve"> </v>
      </c>
      <c r="DX90" s="176" t="str">
        <f>IF(DT90=0," ",VLOOKUP(DT90,PROTOKOL!$A:$E,5,FALSE))</f>
        <v xml:space="preserve"> </v>
      </c>
      <c r="DY90" s="212" t="str">
        <f t="shared" si="364"/>
        <v xml:space="preserve"> </v>
      </c>
      <c r="DZ90" s="176">
        <f t="shared" si="286"/>
        <v>0</v>
      </c>
      <c r="EA90" s="177" t="str">
        <f t="shared" si="287"/>
        <v xml:space="preserve"> </v>
      </c>
      <c r="EC90" s="173">
        <v>23</v>
      </c>
      <c r="ED90" s="229"/>
      <c r="EE90" s="174" t="str">
        <f>IF(EG90=0," ",VLOOKUP(EG90,PROTOKOL!$A:$F,6,FALSE))</f>
        <v xml:space="preserve"> </v>
      </c>
      <c r="EF90" s="43"/>
      <c r="EG90" s="43"/>
      <c r="EH90" s="43"/>
      <c r="EI90" s="42" t="str">
        <f>IF(EG90=0," ",(VLOOKUP(EG90,PROTOKOL!$A$1:$E$29,2,FALSE))*EH90)</f>
        <v xml:space="preserve"> </v>
      </c>
      <c r="EJ90" s="175" t="str">
        <f t="shared" si="221"/>
        <v xml:space="preserve"> </v>
      </c>
      <c r="EK90" s="212" t="str">
        <f>IF(EG90=0," ",VLOOKUP(EG90,PROTOKOL!$A:$E,5,FALSE))</f>
        <v xml:space="preserve"> </v>
      </c>
      <c r="EL90" s="176"/>
      <c r="EM90" s="177" t="str">
        <f t="shared" si="288"/>
        <v xml:space="preserve"> </v>
      </c>
      <c r="EN90" s="217" t="str">
        <f>IF(EP90=0," ",VLOOKUP(EP90,PROTOKOL!$A:$F,6,FALSE))</f>
        <v xml:space="preserve"> </v>
      </c>
      <c r="EO90" s="43"/>
      <c r="EP90" s="43"/>
      <c r="EQ90" s="43"/>
      <c r="ER90" s="91" t="str">
        <f>IF(EP90=0," ",(VLOOKUP(EP90,PROTOKOL!$A$1:$E$29,2,FALSE))*EQ90)</f>
        <v xml:space="preserve"> </v>
      </c>
      <c r="ES90" s="175" t="str">
        <f t="shared" si="222"/>
        <v xml:space="preserve"> </v>
      </c>
      <c r="ET90" s="176" t="str">
        <f>IF(EP90=0," ",VLOOKUP(EP90,PROTOKOL!$A:$E,5,FALSE))</f>
        <v xml:space="preserve"> </v>
      </c>
      <c r="EU90" s="212" t="str">
        <f t="shared" si="365"/>
        <v xml:space="preserve"> </v>
      </c>
      <c r="EV90" s="176">
        <f t="shared" si="289"/>
        <v>0</v>
      </c>
      <c r="EW90" s="177" t="str">
        <f t="shared" si="290"/>
        <v xml:space="preserve"> </v>
      </c>
      <c r="EY90" s="173">
        <v>23</v>
      </c>
      <c r="EZ90" s="229"/>
      <c r="FA90" s="174" t="str">
        <f>IF(FC90=0," ",VLOOKUP(FC90,PROTOKOL!$A:$F,6,FALSE))</f>
        <v xml:space="preserve"> </v>
      </c>
      <c r="FB90" s="43"/>
      <c r="FC90" s="43"/>
      <c r="FD90" s="43"/>
      <c r="FE90" s="42" t="str">
        <f>IF(FC90=0," ",(VLOOKUP(FC90,PROTOKOL!$A$1:$E$29,2,FALSE))*FD90)</f>
        <v xml:space="preserve"> </v>
      </c>
      <c r="FF90" s="175" t="str">
        <f t="shared" si="223"/>
        <v xml:space="preserve"> </v>
      </c>
      <c r="FG90" s="212" t="str">
        <f>IF(FC90=0," ",VLOOKUP(FC90,PROTOKOL!$A:$E,5,FALSE))</f>
        <v xml:space="preserve"> </v>
      </c>
      <c r="FH90" s="176"/>
      <c r="FI90" s="177" t="str">
        <f t="shared" si="291"/>
        <v xml:space="preserve"> </v>
      </c>
      <c r="FJ90" s="217" t="str">
        <f>IF(FL90=0," ",VLOOKUP(FL90,PROTOKOL!$A:$F,6,FALSE))</f>
        <v xml:space="preserve"> </v>
      </c>
      <c r="FK90" s="43"/>
      <c r="FL90" s="43"/>
      <c r="FM90" s="43"/>
      <c r="FN90" s="91" t="str">
        <f>IF(FL90=0," ",(VLOOKUP(FL90,PROTOKOL!$A$1:$E$29,2,FALSE))*FM90)</f>
        <v xml:space="preserve"> </v>
      </c>
      <c r="FO90" s="175" t="str">
        <f t="shared" si="224"/>
        <v xml:space="preserve"> </v>
      </c>
      <c r="FP90" s="176" t="str">
        <f>IF(FL90=0," ",VLOOKUP(FL90,PROTOKOL!$A:$E,5,FALSE))</f>
        <v xml:space="preserve"> </v>
      </c>
      <c r="FQ90" s="212" t="str">
        <f t="shared" si="366"/>
        <v xml:space="preserve"> </v>
      </c>
      <c r="FR90" s="176">
        <f t="shared" si="292"/>
        <v>0</v>
      </c>
      <c r="FS90" s="177" t="str">
        <f t="shared" si="293"/>
        <v xml:space="preserve"> </v>
      </c>
      <c r="FU90" s="173">
        <v>23</v>
      </c>
      <c r="FV90" s="229"/>
      <c r="FW90" s="174" t="str">
        <f>IF(FY90=0," ",VLOOKUP(FY90,PROTOKOL!$A:$F,6,FALSE))</f>
        <v xml:space="preserve"> </v>
      </c>
      <c r="FX90" s="43"/>
      <c r="FY90" s="43"/>
      <c r="FZ90" s="43"/>
      <c r="GA90" s="42" t="str">
        <f>IF(FY90=0," ",(VLOOKUP(FY90,PROTOKOL!$A$1:$E$29,2,FALSE))*FZ90)</f>
        <v xml:space="preserve"> </v>
      </c>
      <c r="GB90" s="175" t="str">
        <f t="shared" si="225"/>
        <v xml:space="preserve"> </v>
      </c>
      <c r="GC90" s="212" t="str">
        <f>IF(FY90=0," ",VLOOKUP(FY90,PROTOKOL!$A:$E,5,FALSE))</f>
        <v xml:space="preserve"> </v>
      </c>
      <c r="GD90" s="176"/>
      <c r="GE90" s="177" t="str">
        <f t="shared" si="294"/>
        <v xml:space="preserve"> </v>
      </c>
      <c r="GF90" s="217" t="str">
        <f>IF(GH90=0," ",VLOOKUP(GH90,PROTOKOL!$A:$F,6,FALSE))</f>
        <v xml:space="preserve"> </v>
      </c>
      <c r="GG90" s="43"/>
      <c r="GH90" s="43"/>
      <c r="GI90" s="43"/>
      <c r="GJ90" s="91" t="str">
        <f>IF(GH90=0," ",(VLOOKUP(GH90,PROTOKOL!$A$1:$E$29,2,FALSE))*GI90)</f>
        <v xml:space="preserve"> </v>
      </c>
      <c r="GK90" s="175" t="str">
        <f t="shared" si="226"/>
        <v xml:space="preserve"> </v>
      </c>
      <c r="GL90" s="176" t="str">
        <f>IF(GH90=0," ",VLOOKUP(GH90,PROTOKOL!$A:$E,5,FALSE))</f>
        <v xml:space="preserve"> </v>
      </c>
      <c r="GM90" s="212" t="str">
        <f t="shared" si="367"/>
        <v xml:space="preserve"> </v>
      </c>
      <c r="GN90" s="176">
        <f t="shared" si="295"/>
        <v>0</v>
      </c>
      <c r="GO90" s="177" t="str">
        <f t="shared" si="296"/>
        <v xml:space="preserve"> </v>
      </c>
      <c r="GQ90" s="173">
        <v>23</v>
      </c>
      <c r="GR90" s="229"/>
      <c r="GS90" s="174" t="str">
        <f>IF(GU90=0," ",VLOOKUP(GU90,PROTOKOL!$A:$F,6,FALSE))</f>
        <v xml:space="preserve"> </v>
      </c>
      <c r="GT90" s="43"/>
      <c r="GU90" s="43"/>
      <c r="GV90" s="43"/>
      <c r="GW90" s="42" t="str">
        <f>IF(GU90=0," ",(VLOOKUP(GU90,PROTOKOL!$A$1:$E$29,2,FALSE))*GV90)</f>
        <v xml:space="preserve"> </v>
      </c>
      <c r="GX90" s="175" t="str">
        <f t="shared" si="227"/>
        <v xml:space="preserve"> </v>
      </c>
      <c r="GY90" s="212" t="str">
        <f>IF(GU90=0," ",VLOOKUP(GU90,PROTOKOL!$A:$E,5,FALSE))</f>
        <v xml:space="preserve"> </v>
      </c>
      <c r="GZ90" s="176"/>
      <c r="HA90" s="177" t="str">
        <f t="shared" si="297"/>
        <v xml:space="preserve"> </v>
      </c>
      <c r="HB90" s="217" t="str">
        <f>IF(HD90=0," ",VLOOKUP(HD90,PROTOKOL!$A:$F,6,FALSE))</f>
        <v xml:space="preserve"> </v>
      </c>
      <c r="HC90" s="43"/>
      <c r="HD90" s="43"/>
      <c r="HE90" s="43"/>
      <c r="HF90" s="91" t="str">
        <f>IF(HD90=0," ",(VLOOKUP(HD90,PROTOKOL!$A$1:$E$29,2,FALSE))*HE90)</f>
        <v xml:space="preserve"> </v>
      </c>
      <c r="HG90" s="175" t="str">
        <f t="shared" si="228"/>
        <v xml:space="preserve"> </v>
      </c>
      <c r="HH90" s="176" t="str">
        <f>IF(HD90=0," ",VLOOKUP(HD90,PROTOKOL!$A:$E,5,FALSE))</f>
        <v xml:space="preserve"> </v>
      </c>
      <c r="HI90" s="212" t="str">
        <f t="shared" si="368"/>
        <v xml:space="preserve"> </v>
      </c>
      <c r="HJ90" s="176">
        <f t="shared" si="298"/>
        <v>0</v>
      </c>
      <c r="HK90" s="177" t="str">
        <f t="shared" si="299"/>
        <v xml:space="preserve"> </v>
      </c>
      <c r="HM90" s="173">
        <v>23</v>
      </c>
      <c r="HN90" s="229"/>
      <c r="HO90" s="174" t="str">
        <f>IF(HQ90=0," ",VLOOKUP(HQ90,PROTOKOL!$A:$F,6,FALSE))</f>
        <v xml:space="preserve"> </v>
      </c>
      <c r="HP90" s="43"/>
      <c r="HQ90" s="43"/>
      <c r="HR90" s="43"/>
      <c r="HS90" s="42" t="str">
        <f>IF(HQ90=0," ",(VLOOKUP(HQ90,PROTOKOL!$A$1:$E$29,2,FALSE))*HR90)</f>
        <v xml:space="preserve"> </v>
      </c>
      <c r="HT90" s="175" t="str">
        <f t="shared" si="229"/>
        <v xml:space="preserve"> </v>
      </c>
      <c r="HU90" s="212" t="str">
        <f>IF(HQ90=0," ",VLOOKUP(HQ90,PROTOKOL!$A:$E,5,FALSE))</f>
        <v xml:space="preserve"> </v>
      </c>
      <c r="HV90" s="176"/>
      <c r="HW90" s="177" t="str">
        <f t="shared" si="300"/>
        <v xml:space="preserve"> </v>
      </c>
      <c r="HX90" s="217" t="str">
        <f>IF(HZ90=0," ",VLOOKUP(HZ90,PROTOKOL!$A:$F,6,FALSE))</f>
        <v xml:space="preserve"> </v>
      </c>
      <c r="HY90" s="43"/>
      <c r="HZ90" s="43"/>
      <c r="IA90" s="43"/>
      <c r="IB90" s="91" t="str">
        <f>IF(HZ90=0," ",(VLOOKUP(HZ90,PROTOKOL!$A$1:$E$29,2,FALSE))*IA90)</f>
        <v xml:space="preserve"> </v>
      </c>
      <c r="IC90" s="175" t="str">
        <f t="shared" si="230"/>
        <v xml:space="preserve"> </v>
      </c>
      <c r="ID90" s="176" t="str">
        <f>IF(HZ90=0," ",VLOOKUP(HZ90,PROTOKOL!$A:$E,5,FALSE))</f>
        <v xml:space="preserve"> </v>
      </c>
      <c r="IE90" s="212" t="str">
        <f t="shared" si="369"/>
        <v xml:space="preserve"> </v>
      </c>
      <c r="IF90" s="176">
        <f t="shared" si="301"/>
        <v>0</v>
      </c>
      <c r="IG90" s="177" t="str">
        <f t="shared" si="302"/>
        <v xml:space="preserve"> </v>
      </c>
      <c r="II90" s="173">
        <v>23</v>
      </c>
      <c r="IJ90" s="229"/>
      <c r="IK90" s="174" t="str">
        <f>IF(IM90=0," ",VLOOKUP(IM90,PROTOKOL!$A:$F,6,FALSE))</f>
        <v xml:space="preserve"> </v>
      </c>
      <c r="IL90" s="43"/>
      <c r="IM90" s="43"/>
      <c r="IN90" s="43"/>
      <c r="IO90" s="42" t="str">
        <f>IF(IM90=0," ",(VLOOKUP(IM90,PROTOKOL!$A$1:$E$29,2,FALSE))*IN90)</f>
        <v xml:space="preserve"> </v>
      </c>
      <c r="IP90" s="175" t="str">
        <f t="shared" si="231"/>
        <v xml:space="preserve"> </v>
      </c>
      <c r="IQ90" s="212" t="str">
        <f>IF(IM90=0," ",VLOOKUP(IM90,PROTOKOL!$A:$E,5,FALSE))</f>
        <v xml:space="preserve"> </v>
      </c>
      <c r="IR90" s="176"/>
      <c r="IS90" s="177" t="str">
        <f t="shared" si="303"/>
        <v xml:space="preserve"> </v>
      </c>
      <c r="IT90" s="217" t="str">
        <f>IF(IV90=0," ",VLOOKUP(IV90,PROTOKOL!$A:$F,6,FALSE))</f>
        <v xml:space="preserve"> </v>
      </c>
      <c r="IU90" s="43"/>
      <c r="IV90" s="43"/>
      <c r="IW90" s="43"/>
      <c r="IX90" s="91" t="str">
        <f>IF(IV90=0," ",(VLOOKUP(IV90,PROTOKOL!$A$1:$E$29,2,FALSE))*IW90)</f>
        <v xml:space="preserve"> </v>
      </c>
      <c r="IY90" s="175" t="str">
        <f t="shared" si="232"/>
        <v xml:space="preserve"> </v>
      </c>
      <c r="IZ90" s="176" t="str">
        <f>IF(IV90=0," ",VLOOKUP(IV90,PROTOKOL!$A:$E,5,FALSE))</f>
        <v xml:space="preserve"> </v>
      </c>
      <c r="JA90" s="212" t="str">
        <f t="shared" si="370"/>
        <v xml:space="preserve"> </v>
      </c>
      <c r="JB90" s="176">
        <f t="shared" si="304"/>
        <v>0</v>
      </c>
      <c r="JC90" s="177" t="str">
        <f t="shared" si="305"/>
        <v xml:space="preserve"> </v>
      </c>
      <c r="JE90" s="173">
        <v>23</v>
      </c>
      <c r="JF90" s="229"/>
      <c r="JG90" s="174" t="str">
        <f>IF(JI90=0," ",VLOOKUP(JI90,PROTOKOL!$A:$F,6,FALSE))</f>
        <v xml:space="preserve"> </v>
      </c>
      <c r="JH90" s="43"/>
      <c r="JI90" s="43"/>
      <c r="JJ90" s="43"/>
      <c r="JK90" s="42" t="str">
        <f>IF(JI90=0," ",(VLOOKUP(JI90,PROTOKOL!$A$1:$E$29,2,FALSE))*JJ90)</f>
        <v xml:space="preserve"> </v>
      </c>
      <c r="JL90" s="175" t="str">
        <f t="shared" si="233"/>
        <v xml:space="preserve"> </v>
      </c>
      <c r="JM90" s="212" t="str">
        <f>IF(JI90=0," ",VLOOKUP(JI90,PROTOKOL!$A:$E,5,FALSE))</f>
        <v xml:space="preserve"> </v>
      </c>
      <c r="JN90" s="176"/>
      <c r="JO90" s="177" t="str">
        <f t="shared" si="306"/>
        <v xml:space="preserve"> </v>
      </c>
      <c r="JP90" s="217" t="str">
        <f>IF(JR90=0," ",VLOOKUP(JR90,PROTOKOL!$A:$F,6,FALSE))</f>
        <v xml:space="preserve"> </v>
      </c>
      <c r="JQ90" s="43"/>
      <c r="JR90" s="43"/>
      <c r="JS90" s="43"/>
      <c r="JT90" s="91" t="str">
        <f>IF(JR90=0," ",(VLOOKUP(JR90,PROTOKOL!$A$1:$E$29,2,FALSE))*JS90)</f>
        <v xml:space="preserve"> </v>
      </c>
      <c r="JU90" s="175" t="str">
        <f t="shared" si="234"/>
        <v xml:space="preserve"> </v>
      </c>
      <c r="JV90" s="176" t="str">
        <f>IF(JR90=0," ",VLOOKUP(JR90,PROTOKOL!$A:$E,5,FALSE))</f>
        <v xml:space="preserve"> </v>
      </c>
      <c r="JW90" s="212" t="str">
        <f t="shared" si="371"/>
        <v xml:space="preserve"> </v>
      </c>
      <c r="JX90" s="176">
        <f t="shared" si="307"/>
        <v>0</v>
      </c>
      <c r="JY90" s="177" t="str">
        <f t="shared" si="308"/>
        <v xml:space="preserve"> </v>
      </c>
      <c r="KA90" s="173">
        <v>23</v>
      </c>
      <c r="KB90" s="229"/>
      <c r="KC90" s="174" t="str">
        <f>IF(KE90=0," ",VLOOKUP(KE90,PROTOKOL!$A:$F,6,FALSE))</f>
        <v xml:space="preserve"> </v>
      </c>
      <c r="KD90" s="43"/>
      <c r="KE90" s="43"/>
      <c r="KF90" s="43"/>
      <c r="KG90" s="42" t="str">
        <f>IF(KE90=0," ",(VLOOKUP(KE90,PROTOKOL!$A$1:$E$29,2,FALSE))*KF90)</f>
        <v xml:space="preserve"> </v>
      </c>
      <c r="KH90" s="175" t="str">
        <f t="shared" si="235"/>
        <v xml:space="preserve"> </v>
      </c>
      <c r="KI90" s="212" t="str">
        <f>IF(KE90=0," ",VLOOKUP(KE90,PROTOKOL!$A:$E,5,FALSE))</f>
        <v xml:space="preserve"> </v>
      </c>
      <c r="KJ90" s="176"/>
      <c r="KK90" s="177" t="str">
        <f t="shared" si="309"/>
        <v xml:space="preserve"> </v>
      </c>
      <c r="KL90" s="217" t="str">
        <f>IF(KN90=0," ",VLOOKUP(KN90,PROTOKOL!$A:$F,6,FALSE))</f>
        <v xml:space="preserve"> </v>
      </c>
      <c r="KM90" s="43"/>
      <c r="KN90" s="43"/>
      <c r="KO90" s="43"/>
      <c r="KP90" s="91" t="str">
        <f>IF(KN90=0," ",(VLOOKUP(KN90,PROTOKOL!$A$1:$E$29,2,FALSE))*KO90)</f>
        <v xml:space="preserve"> </v>
      </c>
      <c r="KQ90" s="175" t="str">
        <f t="shared" si="236"/>
        <v xml:space="preserve"> </v>
      </c>
      <c r="KR90" s="176" t="str">
        <f>IF(KN90=0," ",VLOOKUP(KN90,PROTOKOL!$A:$E,5,FALSE))</f>
        <v xml:space="preserve"> </v>
      </c>
      <c r="KS90" s="212" t="str">
        <f t="shared" si="372"/>
        <v xml:space="preserve"> </v>
      </c>
      <c r="KT90" s="176">
        <f t="shared" si="310"/>
        <v>0</v>
      </c>
      <c r="KU90" s="177" t="str">
        <f t="shared" si="311"/>
        <v xml:space="preserve"> </v>
      </c>
      <c r="KW90" s="173">
        <v>23</v>
      </c>
      <c r="KX90" s="229"/>
      <c r="KY90" s="174" t="str">
        <f>IF(LA90=0," ",VLOOKUP(LA90,PROTOKOL!$A:$F,6,FALSE))</f>
        <v xml:space="preserve"> </v>
      </c>
      <c r="KZ90" s="43"/>
      <c r="LA90" s="43"/>
      <c r="LB90" s="43"/>
      <c r="LC90" s="42" t="str">
        <f>IF(LA90=0," ",(VLOOKUP(LA90,PROTOKOL!$A$1:$E$29,2,FALSE))*LB90)</f>
        <v xml:space="preserve"> </v>
      </c>
      <c r="LD90" s="175" t="str">
        <f t="shared" si="237"/>
        <v xml:space="preserve"> </v>
      </c>
      <c r="LE90" s="212" t="str">
        <f>IF(LA90=0," ",VLOOKUP(LA90,PROTOKOL!$A:$E,5,FALSE))</f>
        <v xml:space="preserve"> </v>
      </c>
      <c r="LF90" s="176"/>
      <c r="LG90" s="177" t="str">
        <f t="shared" si="312"/>
        <v xml:space="preserve"> </v>
      </c>
      <c r="LH90" s="217" t="str">
        <f>IF(LJ90=0," ",VLOOKUP(LJ90,PROTOKOL!$A:$F,6,FALSE))</f>
        <v xml:space="preserve"> </v>
      </c>
      <c r="LI90" s="43"/>
      <c r="LJ90" s="43"/>
      <c r="LK90" s="43"/>
      <c r="LL90" s="91" t="str">
        <f>IF(LJ90=0," ",(VLOOKUP(LJ90,PROTOKOL!$A$1:$E$29,2,FALSE))*LK90)</f>
        <v xml:space="preserve"> </v>
      </c>
      <c r="LM90" s="175" t="str">
        <f t="shared" si="238"/>
        <v xml:space="preserve"> </v>
      </c>
      <c r="LN90" s="176" t="str">
        <f>IF(LJ90=0," ",VLOOKUP(LJ90,PROTOKOL!$A:$E,5,FALSE))</f>
        <v xml:space="preserve"> </v>
      </c>
      <c r="LO90" s="212" t="str">
        <f t="shared" si="373"/>
        <v xml:space="preserve"> </v>
      </c>
      <c r="LP90" s="176">
        <f t="shared" si="313"/>
        <v>0</v>
      </c>
      <c r="LQ90" s="177" t="str">
        <f t="shared" si="314"/>
        <v xml:space="preserve"> </v>
      </c>
      <c r="LS90" s="173">
        <v>23</v>
      </c>
      <c r="LT90" s="229"/>
      <c r="LU90" s="174" t="str">
        <f>IF(LW90=0," ",VLOOKUP(LW90,PROTOKOL!$A:$F,6,FALSE))</f>
        <v xml:space="preserve"> </v>
      </c>
      <c r="LV90" s="43"/>
      <c r="LW90" s="43"/>
      <c r="LX90" s="43"/>
      <c r="LY90" s="42" t="str">
        <f>IF(LW90=0," ",(VLOOKUP(LW90,PROTOKOL!$A$1:$E$29,2,FALSE))*LX90)</f>
        <v xml:space="preserve"> </v>
      </c>
      <c r="LZ90" s="175" t="str">
        <f t="shared" si="239"/>
        <v xml:space="preserve"> </v>
      </c>
      <c r="MA90" s="212" t="str">
        <f>IF(LW90=0," ",VLOOKUP(LW90,PROTOKOL!$A:$E,5,FALSE))</f>
        <v xml:space="preserve"> </v>
      </c>
      <c r="MB90" s="176"/>
      <c r="MC90" s="177" t="str">
        <f t="shared" si="315"/>
        <v xml:space="preserve"> </v>
      </c>
      <c r="MD90" s="217" t="str">
        <f>IF(MF90=0," ",VLOOKUP(MF90,PROTOKOL!$A:$F,6,FALSE))</f>
        <v xml:space="preserve"> </v>
      </c>
      <c r="ME90" s="43"/>
      <c r="MF90" s="43"/>
      <c r="MG90" s="43"/>
      <c r="MH90" s="91" t="str">
        <f>IF(MF90=0," ",(VLOOKUP(MF90,PROTOKOL!$A$1:$E$29,2,FALSE))*MG90)</f>
        <v xml:space="preserve"> </v>
      </c>
      <c r="MI90" s="175" t="str">
        <f t="shared" si="240"/>
        <v xml:space="preserve"> </v>
      </c>
      <c r="MJ90" s="176" t="str">
        <f>IF(MF90=0," ",VLOOKUP(MF90,PROTOKOL!$A:$E,5,FALSE))</f>
        <v xml:space="preserve"> </v>
      </c>
      <c r="MK90" s="212" t="str">
        <f t="shared" si="374"/>
        <v xml:space="preserve"> </v>
      </c>
      <c r="ML90" s="176">
        <f t="shared" si="316"/>
        <v>0</v>
      </c>
      <c r="MM90" s="177" t="str">
        <f t="shared" si="317"/>
        <v xml:space="preserve"> </v>
      </c>
      <c r="MO90" s="173">
        <v>23</v>
      </c>
      <c r="MP90" s="229"/>
      <c r="MQ90" s="174" t="str">
        <f>IF(MS90=0," ",VLOOKUP(MS90,PROTOKOL!$A:$F,6,FALSE))</f>
        <v xml:space="preserve"> </v>
      </c>
      <c r="MR90" s="43"/>
      <c r="MS90" s="43"/>
      <c r="MT90" s="43"/>
      <c r="MU90" s="42" t="str">
        <f>IF(MS90=0," ",(VLOOKUP(MS90,PROTOKOL!$A$1:$E$29,2,FALSE))*MT90)</f>
        <v xml:space="preserve"> </v>
      </c>
      <c r="MV90" s="175" t="str">
        <f t="shared" si="241"/>
        <v xml:space="preserve"> </v>
      </c>
      <c r="MW90" s="212" t="str">
        <f>IF(MS90=0," ",VLOOKUP(MS90,PROTOKOL!$A:$E,5,FALSE))</f>
        <v xml:space="preserve"> </v>
      </c>
      <c r="MX90" s="176"/>
      <c r="MY90" s="177" t="str">
        <f t="shared" si="318"/>
        <v xml:space="preserve"> </v>
      </c>
      <c r="MZ90" s="217" t="str">
        <f>IF(NB90=0," ",VLOOKUP(NB90,PROTOKOL!$A:$F,6,FALSE))</f>
        <v xml:space="preserve"> </v>
      </c>
      <c r="NA90" s="43"/>
      <c r="NB90" s="43"/>
      <c r="NC90" s="43"/>
      <c r="ND90" s="91" t="str">
        <f>IF(NB90=0," ",(VLOOKUP(NB90,PROTOKOL!$A$1:$E$29,2,FALSE))*NC90)</f>
        <v xml:space="preserve"> </v>
      </c>
      <c r="NE90" s="175" t="str">
        <f t="shared" si="242"/>
        <v xml:space="preserve"> </v>
      </c>
      <c r="NF90" s="176" t="str">
        <f>IF(NB90=0," ",VLOOKUP(NB90,PROTOKOL!$A:$E,5,FALSE))</f>
        <v xml:space="preserve"> </v>
      </c>
      <c r="NG90" s="212" t="str">
        <f t="shared" si="375"/>
        <v xml:space="preserve"> </v>
      </c>
      <c r="NH90" s="176">
        <f t="shared" si="319"/>
        <v>0</v>
      </c>
      <c r="NI90" s="177" t="str">
        <f t="shared" si="320"/>
        <v xml:space="preserve"> </v>
      </c>
      <c r="NK90" s="173">
        <v>23</v>
      </c>
      <c r="NL90" s="229"/>
      <c r="NM90" s="174" t="str">
        <f>IF(NO90=0," ",VLOOKUP(NO90,PROTOKOL!$A:$F,6,FALSE))</f>
        <v xml:space="preserve"> </v>
      </c>
      <c r="NN90" s="43"/>
      <c r="NO90" s="43"/>
      <c r="NP90" s="43"/>
      <c r="NQ90" s="42" t="str">
        <f>IF(NO90=0," ",(VLOOKUP(NO90,PROTOKOL!$A$1:$E$29,2,FALSE))*NP90)</f>
        <v xml:space="preserve"> </v>
      </c>
      <c r="NR90" s="175" t="str">
        <f t="shared" si="243"/>
        <v xml:space="preserve"> </v>
      </c>
      <c r="NS90" s="212" t="str">
        <f>IF(NO90=0," ",VLOOKUP(NO90,PROTOKOL!$A:$E,5,FALSE))</f>
        <v xml:space="preserve"> </v>
      </c>
      <c r="NT90" s="176"/>
      <c r="NU90" s="177" t="str">
        <f t="shared" si="321"/>
        <v xml:space="preserve"> </v>
      </c>
      <c r="NV90" s="217" t="str">
        <f>IF(NX90=0," ",VLOOKUP(NX90,PROTOKOL!$A:$F,6,FALSE))</f>
        <v xml:space="preserve"> </v>
      </c>
      <c r="NW90" s="43"/>
      <c r="NX90" s="43"/>
      <c r="NY90" s="43"/>
      <c r="NZ90" s="91" t="str">
        <f>IF(NX90=0," ",(VLOOKUP(NX90,PROTOKOL!$A$1:$E$29,2,FALSE))*NY90)</f>
        <v xml:space="preserve"> </v>
      </c>
      <c r="OA90" s="175" t="str">
        <f t="shared" si="244"/>
        <v xml:space="preserve"> </v>
      </c>
      <c r="OB90" s="176" t="str">
        <f>IF(NX90=0," ",VLOOKUP(NX90,PROTOKOL!$A:$E,5,FALSE))</f>
        <v xml:space="preserve"> </v>
      </c>
      <c r="OC90" s="212" t="str">
        <f t="shared" si="376"/>
        <v xml:space="preserve"> </v>
      </c>
      <c r="OD90" s="176">
        <f t="shared" si="322"/>
        <v>0</v>
      </c>
      <c r="OE90" s="177" t="str">
        <f t="shared" si="323"/>
        <v xml:space="preserve"> </v>
      </c>
      <c r="OG90" s="173">
        <v>23</v>
      </c>
      <c r="OH90" s="229"/>
      <c r="OI90" s="174" t="str">
        <f>IF(OK90=0," ",VLOOKUP(OK90,PROTOKOL!$A:$F,6,FALSE))</f>
        <v xml:space="preserve"> </v>
      </c>
      <c r="OJ90" s="43"/>
      <c r="OK90" s="43"/>
      <c r="OL90" s="43"/>
      <c r="OM90" s="42" t="str">
        <f>IF(OK90=0," ",(VLOOKUP(OK90,PROTOKOL!$A$1:$E$29,2,FALSE))*OL90)</f>
        <v xml:space="preserve"> </v>
      </c>
      <c r="ON90" s="175" t="str">
        <f t="shared" si="245"/>
        <v xml:space="preserve"> </v>
      </c>
      <c r="OO90" s="212" t="str">
        <f>IF(OK90=0," ",VLOOKUP(OK90,PROTOKOL!$A:$E,5,FALSE))</f>
        <v xml:space="preserve"> </v>
      </c>
      <c r="OP90" s="176"/>
      <c r="OQ90" s="177" t="str">
        <f t="shared" si="324"/>
        <v xml:space="preserve"> </v>
      </c>
      <c r="OR90" s="217" t="str">
        <f>IF(OT90=0," ",VLOOKUP(OT90,PROTOKOL!$A:$F,6,FALSE))</f>
        <v xml:space="preserve"> </v>
      </c>
      <c r="OS90" s="43"/>
      <c r="OT90" s="43"/>
      <c r="OU90" s="43"/>
      <c r="OV90" s="91" t="str">
        <f>IF(OT90=0," ",(VLOOKUP(OT90,PROTOKOL!$A$1:$E$29,2,FALSE))*OU90)</f>
        <v xml:space="preserve"> </v>
      </c>
      <c r="OW90" s="175" t="str">
        <f t="shared" si="246"/>
        <v xml:space="preserve"> </v>
      </c>
      <c r="OX90" s="176" t="str">
        <f>IF(OT90=0," ",VLOOKUP(OT90,PROTOKOL!$A:$E,5,FALSE))</f>
        <v xml:space="preserve"> </v>
      </c>
      <c r="OY90" s="212" t="str">
        <f t="shared" si="377"/>
        <v xml:space="preserve"> </v>
      </c>
      <c r="OZ90" s="176">
        <f t="shared" si="325"/>
        <v>0</v>
      </c>
      <c r="PA90" s="177" t="str">
        <f t="shared" si="326"/>
        <v xml:space="preserve"> </v>
      </c>
      <c r="PC90" s="173">
        <v>23</v>
      </c>
      <c r="PD90" s="229"/>
      <c r="PE90" s="174" t="str">
        <f>IF(PG90=0," ",VLOOKUP(PG90,PROTOKOL!$A:$F,6,FALSE))</f>
        <v xml:space="preserve"> </v>
      </c>
      <c r="PF90" s="43"/>
      <c r="PG90" s="43"/>
      <c r="PH90" s="43"/>
      <c r="PI90" s="42" t="str">
        <f>IF(PG90=0," ",(VLOOKUP(PG90,PROTOKOL!$A$1:$E$29,2,FALSE))*PH90)</f>
        <v xml:space="preserve"> </v>
      </c>
      <c r="PJ90" s="175" t="str">
        <f t="shared" si="247"/>
        <v xml:space="preserve"> </v>
      </c>
      <c r="PK90" s="212" t="str">
        <f>IF(PG90=0," ",VLOOKUP(PG90,PROTOKOL!$A:$E,5,FALSE))</f>
        <v xml:space="preserve"> </v>
      </c>
      <c r="PL90" s="176"/>
      <c r="PM90" s="177" t="str">
        <f t="shared" si="327"/>
        <v xml:space="preserve"> </v>
      </c>
      <c r="PN90" s="217" t="str">
        <f>IF(PP90=0," ",VLOOKUP(PP90,PROTOKOL!$A:$F,6,FALSE))</f>
        <v xml:space="preserve"> </v>
      </c>
      <c r="PO90" s="43"/>
      <c r="PP90" s="43"/>
      <c r="PQ90" s="43"/>
      <c r="PR90" s="91" t="str">
        <f>IF(PP90=0," ",(VLOOKUP(PP90,PROTOKOL!$A$1:$E$29,2,FALSE))*PQ90)</f>
        <v xml:space="preserve"> </v>
      </c>
      <c r="PS90" s="175" t="str">
        <f t="shared" si="248"/>
        <v xml:space="preserve"> </v>
      </c>
      <c r="PT90" s="176" t="str">
        <f>IF(PP90=0," ",VLOOKUP(PP90,PROTOKOL!$A:$E,5,FALSE))</f>
        <v xml:space="preserve"> </v>
      </c>
      <c r="PU90" s="212" t="str">
        <f t="shared" si="378"/>
        <v xml:space="preserve"> </v>
      </c>
      <c r="PV90" s="176">
        <f t="shared" si="328"/>
        <v>0</v>
      </c>
      <c r="PW90" s="177" t="str">
        <f t="shared" si="329"/>
        <v xml:space="preserve"> </v>
      </c>
      <c r="PY90" s="173">
        <v>23</v>
      </c>
      <c r="PZ90" s="229"/>
      <c r="QA90" s="174" t="str">
        <f>IF(QC90=0," ",VLOOKUP(QC90,PROTOKOL!$A:$F,6,FALSE))</f>
        <v xml:space="preserve"> </v>
      </c>
      <c r="QB90" s="43"/>
      <c r="QC90" s="43"/>
      <c r="QD90" s="43"/>
      <c r="QE90" s="42" t="str">
        <f>IF(QC90=0," ",(VLOOKUP(QC90,PROTOKOL!$A$1:$E$29,2,FALSE))*QD90)</f>
        <v xml:space="preserve"> </v>
      </c>
      <c r="QF90" s="175" t="str">
        <f t="shared" si="249"/>
        <v xml:space="preserve"> </v>
      </c>
      <c r="QG90" s="212" t="str">
        <f>IF(QC90=0," ",VLOOKUP(QC90,PROTOKOL!$A:$E,5,FALSE))</f>
        <v xml:space="preserve"> </v>
      </c>
      <c r="QH90" s="176"/>
      <c r="QI90" s="177" t="str">
        <f t="shared" si="330"/>
        <v xml:space="preserve"> </v>
      </c>
      <c r="QJ90" s="217" t="str">
        <f>IF(QL90=0," ",VLOOKUP(QL90,PROTOKOL!$A:$F,6,FALSE))</f>
        <v xml:space="preserve"> </v>
      </c>
      <c r="QK90" s="43"/>
      <c r="QL90" s="43"/>
      <c r="QM90" s="43"/>
      <c r="QN90" s="91" t="str">
        <f>IF(QL90=0," ",(VLOOKUP(QL90,PROTOKOL!$A$1:$E$29,2,FALSE))*QM90)</f>
        <v xml:space="preserve"> </v>
      </c>
      <c r="QO90" s="175" t="str">
        <f t="shared" si="250"/>
        <v xml:space="preserve"> </v>
      </c>
      <c r="QP90" s="176" t="str">
        <f>IF(QL90=0," ",VLOOKUP(QL90,PROTOKOL!$A:$E,5,FALSE))</f>
        <v xml:space="preserve"> </v>
      </c>
      <c r="QQ90" s="212" t="str">
        <f t="shared" si="379"/>
        <v xml:space="preserve"> </v>
      </c>
      <c r="QR90" s="176">
        <f t="shared" si="331"/>
        <v>0</v>
      </c>
      <c r="QS90" s="177" t="str">
        <f t="shared" si="332"/>
        <v xml:space="preserve"> </v>
      </c>
      <c r="QU90" s="173">
        <v>23</v>
      </c>
      <c r="QV90" s="229"/>
      <c r="QW90" s="174" t="str">
        <f>IF(QY90=0," ",VLOOKUP(QY90,PROTOKOL!$A:$F,6,FALSE))</f>
        <v xml:space="preserve"> </v>
      </c>
      <c r="QX90" s="43"/>
      <c r="QY90" s="43"/>
      <c r="QZ90" s="43"/>
      <c r="RA90" s="42" t="str">
        <f>IF(QY90=0," ",(VLOOKUP(QY90,PROTOKOL!$A$1:$E$29,2,FALSE))*QZ90)</f>
        <v xml:space="preserve"> </v>
      </c>
      <c r="RB90" s="175" t="str">
        <f t="shared" si="251"/>
        <v xml:space="preserve"> </v>
      </c>
      <c r="RC90" s="212" t="str">
        <f>IF(QY90=0," ",VLOOKUP(QY90,PROTOKOL!$A:$E,5,FALSE))</f>
        <v xml:space="preserve"> </v>
      </c>
      <c r="RD90" s="176"/>
      <c r="RE90" s="177" t="str">
        <f t="shared" si="333"/>
        <v xml:space="preserve"> </v>
      </c>
      <c r="RF90" s="217" t="str">
        <f>IF(RH90=0," ",VLOOKUP(RH90,PROTOKOL!$A:$F,6,FALSE))</f>
        <v xml:space="preserve"> </v>
      </c>
      <c r="RG90" s="43"/>
      <c r="RH90" s="43"/>
      <c r="RI90" s="43"/>
      <c r="RJ90" s="91" t="str">
        <f>IF(RH90=0," ",(VLOOKUP(RH90,PROTOKOL!$A$1:$E$29,2,FALSE))*RI90)</f>
        <v xml:space="preserve"> </v>
      </c>
      <c r="RK90" s="175" t="str">
        <f t="shared" si="252"/>
        <v xml:space="preserve"> </v>
      </c>
      <c r="RL90" s="176" t="str">
        <f>IF(RH90=0," ",VLOOKUP(RH90,PROTOKOL!$A:$E,5,FALSE))</f>
        <v xml:space="preserve"> </v>
      </c>
      <c r="RM90" s="212" t="str">
        <f t="shared" si="380"/>
        <v xml:space="preserve"> </v>
      </c>
      <c r="RN90" s="176">
        <f t="shared" si="334"/>
        <v>0</v>
      </c>
      <c r="RO90" s="177" t="str">
        <f t="shared" si="335"/>
        <v xml:space="preserve"> </v>
      </c>
      <c r="RQ90" s="173">
        <v>23</v>
      </c>
      <c r="RR90" s="229"/>
      <c r="RS90" s="174" t="str">
        <f>IF(RU90=0," ",VLOOKUP(RU90,PROTOKOL!$A:$F,6,FALSE))</f>
        <v xml:space="preserve"> </v>
      </c>
      <c r="RT90" s="43"/>
      <c r="RU90" s="43"/>
      <c r="RV90" s="43"/>
      <c r="RW90" s="42" t="str">
        <f>IF(RU90=0," ",(VLOOKUP(RU90,PROTOKOL!$A$1:$E$29,2,FALSE))*RV90)</f>
        <v xml:space="preserve"> </v>
      </c>
      <c r="RX90" s="175" t="str">
        <f t="shared" si="253"/>
        <v xml:space="preserve"> </v>
      </c>
      <c r="RY90" s="212" t="str">
        <f>IF(RU90=0," ",VLOOKUP(RU90,PROTOKOL!$A:$E,5,FALSE))</f>
        <v xml:space="preserve"> </v>
      </c>
      <c r="RZ90" s="176"/>
      <c r="SA90" s="177" t="str">
        <f t="shared" si="336"/>
        <v xml:space="preserve"> </v>
      </c>
      <c r="SB90" s="217" t="str">
        <f>IF(SD90=0," ",VLOOKUP(SD90,PROTOKOL!$A:$F,6,FALSE))</f>
        <v xml:space="preserve"> </v>
      </c>
      <c r="SC90" s="43"/>
      <c r="SD90" s="43"/>
      <c r="SE90" s="43"/>
      <c r="SF90" s="91" t="str">
        <f>IF(SD90=0," ",(VLOOKUP(SD90,PROTOKOL!$A$1:$E$29,2,FALSE))*SE90)</f>
        <v xml:space="preserve"> </v>
      </c>
      <c r="SG90" s="175" t="str">
        <f t="shared" si="254"/>
        <v xml:space="preserve"> </v>
      </c>
      <c r="SH90" s="176" t="str">
        <f>IF(SD90=0," ",VLOOKUP(SD90,PROTOKOL!$A:$E,5,FALSE))</f>
        <v xml:space="preserve"> </v>
      </c>
      <c r="SI90" s="212" t="str">
        <f t="shared" si="381"/>
        <v xml:space="preserve"> </v>
      </c>
      <c r="SJ90" s="176">
        <f t="shared" si="337"/>
        <v>0</v>
      </c>
      <c r="SK90" s="177" t="str">
        <f t="shared" si="338"/>
        <v xml:space="preserve"> </v>
      </c>
      <c r="SM90" s="173">
        <v>23</v>
      </c>
      <c r="SN90" s="229"/>
      <c r="SO90" s="174" t="str">
        <f>IF(SQ90=0," ",VLOOKUP(SQ90,PROTOKOL!$A:$F,6,FALSE))</f>
        <v xml:space="preserve"> </v>
      </c>
      <c r="SP90" s="43"/>
      <c r="SQ90" s="43"/>
      <c r="SR90" s="43"/>
      <c r="SS90" s="42" t="str">
        <f>IF(SQ90=0," ",(VLOOKUP(SQ90,PROTOKOL!$A$1:$E$29,2,FALSE))*SR90)</f>
        <v xml:space="preserve"> </v>
      </c>
      <c r="ST90" s="175" t="str">
        <f t="shared" si="255"/>
        <v xml:space="preserve"> </v>
      </c>
      <c r="SU90" s="212" t="str">
        <f>IF(SQ90=0," ",VLOOKUP(SQ90,PROTOKOL!$A:$E,5,FALSE))</f>
        <v xml:space="preserve"> </v>
      </c>
      <c r="SV90" s="176"/>
      <c r="SW90" s="177" t="str">
        <f t="shared" si="339"/>
        <v xml:space="preserve"> </v>
      </c>
      <c r="SX90" s="217" t="str">
        <f>IF(SZ90=0," ",VLOOKUP(SZ90,PROTOKOL!$A:$F,6,FALSE))</f>
        <v xml:space="preserve"> </v>
      </c>
      <c r="SY90" s="43"/>
      <c r="SZ90" s="43"/>
      <c r="TA90" s="43"/>
      <c r="TB90" s="91" t="str">
        <f>IF(SZ90=0," ",(VLOOKUP(SZ90,PROTOKOL!$A$1:$E$29,2,FALSE))*TA90)</f>
        <v xml:space="preserve"> </v>
      </c>
      <c r="TC90" s="175" t="str">
        <f t="shared" si="256"/>
        <v xml:space="preserve"> </v>
      </c>
      <c r="TD90" s="176" t="str">
        <f>IF(SZ90=0," ",VLOOKUP(SZ90,PROTOKOL!$A:$E,5,FALSE))</f>
        <v xml:space="preserve"> </v>
      </c>
      <c r="TE90" s="212" t="str">
        <f t="shared" si="382"/>
        <v xml:space="preserve"> </v>
      </c>
      <c r="TF90" s="176">
        <f t="shared" si="340"/>
        <v>0</v>
      </c>
      <c r="TG90" s="177" t="str">
        <f t="shared" si="341"/>
        <v xml:space="preserve"> </v>
      </c>
      <c r="TI90" s="173">
        <v>23</v>
      </c>
      <c r="TJ90" s="229"/>
      <c r="TK90" s="174" t="str">
        <f>IF(TM90=0," ",VLOOKUP(TM90,PROTOKOL!$A:$F,6,FALSE))</f>
        <v xml:space="preserve"> </v>
      </c>
      <c r="TL90" s="43"/>
      <c r="TM90" s="43"/>
      <c r="TN90" s="43"/>
      <c r="TO90" s="42" t="str">
        <f>IF(TM90=0," ",(VLOOKUP(TM90,PROTOKOL!$A$1:$E$29,2,FALSE))*TN90)</f>
        <v xml:space="preserve"> </v>
      </c>
      <c r="TP90" s="175" t="str">
        <f t="shared" si="257"/>
        <v xml:space="preserve"> </v>
      </c>
      <c r="TQ90" s="212" t="str">
        <f>IF(TM90=0," ",VLOOKUP(TM90,PROTOKOL!$A:$E,5,FALSE))</f>
        <v xml:space="preserve"> </v>
      </c>
      <c r="TR90" s="176"/>
      <c r="TS90" s="177" t="str">
        <f t="shared" si="342"/>
        <v xml:space="preserve"> </v>
      </c>
      <c r="TT90" s="217" t="str">
        <f>IF(TV90=0," ",VLOOKUP(TV90,PROTOKOL!$A:$F,6,FALSE))</f>
        <v xml:space="preserve"> </v>
      </c>
      <c r="TU90" s="43"/>
      <c r="TV90" s="43"/>
      <c r="TW90" s="43"/>
      <c r="TX90" s="91" t="str">
        <f>IF(TV90=0," ",(VLOOKUP(TV90,PROTOKOL!$A$1:$E$29,2,FALSE))*TW90)</f>
        <v xml:space="preserve"> </v>
      </c>
      <c r="TY90" s="175" t="str">
        <f t="shared" si="258"/>
        <v xml:space="preserve"> </v>
      </c>
      <c r="TZ90" s="176" t="str">
        <f>IF(TV90=0," ",VLOOKUP(TV90,PROTOKOL!$A:$E,5,FALSE))</f>
        <v xml:space="preserve"> </v>
      </c>
      <c r="UA90" s="212" t="str">
        <f t="shared" si="383"/>
        <v xml:space="preserve"> </v>
      </c>
      <c r="UB90" s="176">
        <f t="shared" si="343"/>
        <v>0</v>
      </c>
      <c r="UC90" s="177" t="str">
        <f t="shared" si="344"/>
        <v xml:space="preserve"> </v>
      </c>
      <c r="UE90" s="173">
        <v>23</v>
      </c>
      <c r="UF90" s="229"/>
      <c r="UG90" s="174" t="str">
        <f>IF(UI90=0," ",VLOOKUP(UI90,PROTOKOL!$A:$F,6,FALSE))</f>
        <v xml:space="preserve"> </v>
      </c>
      <c r="UH90" s="43"/>
      <c r="UI90" s="43"/>
      <c r="UJ90" s="43"/>
      <c r="UK90" s="42" t="str">
        <f>IF(UI90=0," ",(VLOOKUP(UI90,PROTOKOL!$A$1:$E$29,2,FALSE))*UJ90)</f>
        <v xml:space="preserve"> </v>
      </c>
      <c r="UL90" s="175" t="str">
        <f t="shared" si="259"/>
        <v xml:space="preserve"> </v>
      </c>
      <c r="UM90" s="212" t="str">
        <f>IF(UI90=0," ",VLOOKUP(UI90,PROTOKOL!$A:$E,5,FALSE))</f>
        <v xml:space="preserve"> </v>
      </c>
      <c r="UN90" s="176"/>
      <c r="UO90" s="177" t="str">
        <f t="shared" si="345"/>
        <v xml:space="preserve"> </v>
      </c>
      <c r="UP90" s="217" t="str">
        <f>IF(UR90=0," ",VLOOKUP(UR90,PROTOKOL!$A:$F,6,FALSE))</f>
        <v xml:space="preserve"> </v>
      </c>
      <c r="UQ90" s="43"/>
      <c r="UR90" s="43"/>
      <c r="US90" s="43"/>
      <c r="UT90" s="91" t="str">
        <f>IF(UR90=0," ",(VLOOKUP(UR90,PROTOKOL!$A$1:$E$29,2,FALSE))*US90)</f>
        <v xml:space="preserve"> </v>
      </c>
      <c r="UU90" s="175" t="str">
        <f t="shared" si="260"/>
        <v xml:space="preserve"> </v>
      </c>
      <c r="UV90" s="176" t="str">
        <f>IF(UR90=0," ",VLOOKUP(UR90,PROTOKOL!$A:$E,5,FALSE))</f>
        <v xml:space="preserve"> </v>
      </c>
      <c r="UW90" s="212" t="str">
        <f t="shared" si="384"/>
        <v xml:space="preserve"> </v>
      </c>
      <c r="UX90" s="176">
        <f t="shared" si="346"/>
        <v>0</v>
      </c>
      <c r="UY90" s="177" t="str">
        <f t="shared" si="347"/>
        <v xml:space="preserve"> </v>
      </c>
      <c r="VA90" s="173">
        <v>23</v>
      </c>
      <c r="VB90" s="229"/>
      <c r="VC90" s="174" t="str">
        <f>IF(VE90=0," ",VLOOKUP(VE90,PROTOKOL!$A:$F,6,FALSE))</f>
        <v xml:space="preserve"> </v>
      </c>
      <c r="VD90" s="43"/>
      <c r="VE90" s="43"/>
      <c r="VF90" s="43"/>
      <c r="VG90" s="42" t="str">
        <f>IF(VE90=0," ",(VLOOKUP(VE90,PROTOKOL!$A$1:$E$29,2,FALSE))*VF90)</f>
        <v xml:space="preserve"> </v>
      </c>
      <c r="VH90" s="175" t="str">
        <f t="shared" si="261"/>
        <v xml:space="preserve"> </v>
      </c>
      <c r="VI90" s="212" t="str">
        <f>IF(VE90=0," ",VLOOKUP(VE90,PROTOKOL!$A:$E,5,FALSE))</f>
        <v xml:space="preserve"> </v>
      </c>
      <c r="VJ90" s="176"/>
      <c r="VK90" s="177" t="str">
        <f t="shared" si="348"/>
        <v xml:space="preserve"> </v>
      </c>
      <c r="VL90" s="217" t="str">
        <f>IF(VN90=0," ",VLOOKUP(VN90,PROTOKOL!$A:$F,6,FALSE))</f>
        <v xml:space="preserve"> </v>
      </c>
      <c r="VM90" s="43"/>
      <c r="VN90" s="43"/>
      <c r="VO90" s="43"/>
      <c r="VP90" s="91" t="str">
        <f>IF(VN90=0," ",(VLOOKUP(VN90,PROTOKOL!$A$1:$E$29,2,FALSE))*VO90)</f>
        <v xml:space="preserve"> </v>
      </c>
      <c r="VQ90" s="175" t="str">
        <f t="shared" si="262"/>
        <v xml:space="preserve"> </v>
      </c>
      <c r="VR90" s="176" t="str">
        <f>IF(VN90=0," ",VLOOKUP(VN90,PROTOKOL!$A:$E,5,FALSE))</f>
        <v xml:space="preserve"> </v>
      </c>
      <c r="VS90" s="212" t="str">
        <f t="shared" si="385"/>
        <v xml:space="preserve"> </v>
      </c>
      <c r="VT90" s="176">
        <f t="shared" si="349"/>
        <v>0</v>
      </c>
      <c r="VU90" s="177" t="str">
        <f t="shared" si="350"/>
        <v xml:space="preserve"> </v>
      </c>
      <c r="VW90" s="173">
        <v>23</v>
      </c>
      <c r="VX90" s="229"/>
      <c r="VY90" s="174" t="str">
        <f>IF(WA90=0," ",VLOOKUP(WA90,PROTOKOL!$A:$F,6,FALSE))</f>
        <v xml:space="preserve"> </v>
      </c>
      <c r="VZ90" s="43"/>
      <c r="WA90" s="43"/>
      <c r="WB90" s="43"/>
      <c r="WC90" s="42" t="str">
        <f>IF(WA90=0," ",(VLOOKUP(WA90,PROTOKOL!$A$1:$E$29,2,FALSE))*WB90)</f>
        <v xml:space="preserve"> </v>
      </c>
      <c r="WD90" s="175" t="str">
        <f t="shared" si="263"/>
        <v xml:space="preserve"> </v>
      </c>
      <c r="WE90" s="212" t="str">
        <f>IF(WA90=0," ",VLOOKUP(WA90,PROTOKOL!$A:$E,5,FALSE))</f>
        <v xml:space="preserve"> </v>
      </c>
      <c r="WF90" s="176"/>
      <c r="WG90" s="177" t="str">
        <f t="shared" si="351"/>
        <v xml:space="preserve"> </v>
      </c>
      <c r="WH90" s="217" t="str">
        <f>IF(WJ90=0," ",VLOOKUP(WJ90,PROTOKOL!$A:$F,6,FALSE))</f>
        <v xml:space="preserve"> </v>
      </c>
      <c r="WI90" s="43"/>
      <c r="WJ90" s="43"/>
      <c r="WK90" s="43"/>
      <c r="WL90" s="91" t="str">
        <f>IF(WJ90=0," ",(VLOOKUP(WJ90,PROTOKOL!$A$1:$E$29,2,FALSE))*WK90)</f>
        <v xml:space="preserve"> </v>
      </c>
      <c r="WM90" s="175" t="str">
        <f t="shared" si="264"/>
        <v xml:space="preserve"> </v>
      </c>
      <c r="WN90" s="176" t="str">
        <f>IF(WJ90=0," ",VLOOKUP(WJ90,PROTOKOL!$A:$E,5,FALSE))</f>
        <v xml:space="preserve"> </v>
      </c>
      <c r="WO90" s="212" t="str">
        <f t="shared" si="386"/>
        <v xml:space="preserve"> </v>
      </c>
      <c r="WP90" s="176">
        <f t="shared" si="352"/>
        <v>0</v>
      </c>
      <c r="WQ90" s="177" t="str">
        <f t="shared" si="353"/>
        <v xml:space="preserve"> </v>
      </c>
      <c r="WS90" s="173">
        <v>23</v>
      </c>
      <c r="WT90" s="229"/>
      <c r="WU90" s="174" t="str">
        <f>IF(WW90=0," ",VLOOKUP(WW90,PROTOKOL!$A:$F,6,FALSE))</f>
        <v xml:space="preserve"> </v>
      </c>
      <c r="WV90" s="43"/>
      <c r="WW90" s="43"/>
      <c r="WX90" s="43"/>
      <c r="WY90" s="42" t="str">
        <f>IF(WW90=0," ",(VLOOKUP(WW90,PROTOKOL!$A$1:$E$29,2,FALSE))*WX90)</f>
        <v xml:space="preserve"> </v>
      </c>
      <c r="WZ90" s="175" t="str">
        <f t="shared" si="265"/>
        <v xml:space="preserve"> </v>
      </c>
      <c r="XA90" s="212" t="str">
        <f>IF(WW90=0," ",VLOOKUP(WW90,PROTOKOL!$A:$E,5,FALSE))</f>
        <v xml:space="preserve"> </v>
      </c>
      <c r="XB90" s="176"/>
      <c r="XC90" s="177" t="str">
        <f t="shared" si="354"/>
        <v xml:space="preserve"> </v>
      </c>
      <c r="XD90" s="217" t="str">
        <f>IF(XF90=0," ",VLOOKUP(XF90,PROTOKOL!$A:$F,6,FALSE))</f>
        <v xml:space="preserve"> </v>
      </c>
      <c r="XE90" s="43"/>
      <c r="XF90" s="43"/>
      <c r="XG90" s="43"/>
      <c r="XH90" s="91" t="str">
        <f>IF(XF90=0," ",(VLOOKUP(XF90,PROTOKOL!$A$1:$E$29,2,FALSE))*XG90)</f>
        <v xml:space="preserve"> </v>
      </c>
      <c r="XI90" s="175" t="str">
        <f t="shared" si="266"/>
        <v xml:space="preserve"> </v>
      </c>
      <c r="XJ90" s="176" t="str">
        <f>IF(XF90=0," ",VLOOKUP(XF90,PROTOKOL!$A:$E,5,FALSE))</f>
        <v xml:space="preserve"> </v>
      </c>
      <c r="XK90" s="212" t="str">
        <f t="shared" si="387"/>
        <v xml:space="preserve"> </v>
      </c>
      <c r="XL90" s="176">
        <f t="shared" si="355"/>
        <v>0</v>
      </c>
      <c r="XM90" s="177" t="str">
        <f t="shared" si="356"/>
        <v xml:space="preserve"> </v>
      </c>
      <c r="XO90" s="173">
        <v>23</v>
      </c>
      <c r="XP90" s="229"/>
      <c r="XQ90" s="174" t="str">
        <f>IF(XS90=0," ",VLOOKUP(XS90,PROTOKOL!$A:$F,6,FALSE))</f>
        <v xml:space="preserve"> </v>
      </c>
      <c r="XR90" s="43"/>
      <c r="XS90" s="43"/>
      <c r="XT90" s="43"/>
      <c r="XU90" s="42" t="str">
        <f>IF(XS90=0," ",(VLOOKUP(XS90,PROTOKOL!$A$1:$E$29,2,FALSE))*XT90)</f>
        <v xml:space="preserve"> </v>
      </c>
      <c r="XV90" s="175" t="str">
        <f t="shared" si="267"/>
        <v xml:space="preserve"> </v>
      </c>
      <c r="XW90" s="212" t="str">
        <f>IF(XS90=0," ",VLOOKUP(XS90,PROTOKOL!$A:$E,5,FALSE))</f>
        <v xml:space="preserve"> </v>
      </c>
      <c r="XX90" s="176"/>
      <c r="XY90" s="177" t="str">
        <f t="shared" si="357"/>
        <v xml:space="preserve"> </v>
      </c>
      <c r="XZ90" s="217" t="str">
        <f>IF(YB90=0," ",VLOOKUP(YB90,PROTOKOL!$A:$F,6,FALSE))</f>
        <v xml:space="preserve"> </v>
      </c>
      <c r="YA90" s="43"/>
      <c r="YB90" s="43"/>
      <c r="YC90" s="43"/>
      <c r="YD90" s="91" t="str">
        <f>IF(YB90=0," ",(VLOOKUP(YB90,PROTOKOL!$A$1:$E$29,2,FALSE))*YC90)</f>
        <v xml:space="preserve"> </v>
      </c>
      <c r="YE90" s="175" t="str">
        <f t="shared" si="268"/>
        <v xml:space="preserve"> </v>
      </c>
      <c r="YF90" s="176" t="str">
        <f>IF(YB90=0," ",VLOOKUP(YB90,PROTOKOL!$A:$E,5,FALSE))</f>
        <v xml:space="preserve"> </v>
      </c>
      <c r="YG90" s="212" t="str">
        <f t="shared" si="388"/>
        <v xml:space="preserve"> </v>
      </c>
      <c r="YH90" s="176">
        <f t="shared" si="358"/>
        <v>0</v>
      </c>
      <c r="YI90" s="177" t="str">
        <f t="shared" si="359"/>
        <v xml:space="preserve"> </v>
      </c>
    </row>
    <row r="91" spans="1:659" ht="13.8">
      <c r="A91" s="173">
        <v>23</v>
      </c>
      <c r="B91" s="230"/>
      <c r="C91" s="174" t="str">
        <f>IF(E91=0," ",VLOOKUP(E91,PROTOKOL!$A:$F,6,FALSE))</f>
        <v xml:space="preserve"> </v>
      </c>
      <c r="D91" s="43"/>
      <c r="E91" s="43"/>
      <c r="F91" s="43"/>
      <c r="G91" s="42" t="str">
        <f>IF(E91=0," ",(VLOOKUP(E91,PROTOKOL!$A$1:$E$29,2,FALSE))*F91)</f>
        <v xml:space="preserve"> </v>
      </c>
      <c r="H91" s="175" t="str">
        <f t="shared" si="209"/>
        <v xml:space="preserve"> </v>
      </c>
      <c r="I91" s="212" t="str">
        <f>IF(E91=0," ",VLOOKUP(E91,PROTOKOL!$A:$E,5,FALSE))</f>
        <v xml:space="preserve"> </v>
      </c>
      <c r="J91" s="176"/>
      <c r="K91" s="177" t="str">
        <f t="shared" si="269"/>
        <v xml:space="preserve"> </v>
      </c>
      <c r="L91" s="217" t="str">
        <f>IF(N91=0," ",VLOOKUP(N91,PROTOKOL!$A:$F,6,FALSE))</f>
        <v xml:space="preserve"> </v>
      </c>
      <c r="M91" s="43"/>
      <c r="N91" s="43"/>
      <c r="O91" s="43"/>
      <c r="P91" s="91" t="str">
        <f>IF(N91=0," ",(VLOOKUP(N91,PROTOKOL!$A$1:$E$29,2,FALSE))*O91)</f>
        <v xml:space="preserve"> </v>
      </c>
      <c r="Q91" s="175" t="str">
        <f t="shared" si="210"/>
        <v xml:space="preserve"> </v>
      </c>
      <c r="R91" s="176" t="str">
        <f>IF(N91=0," ",VLOOKUP(N91,PROTOKOL!$A:$E,5,FALSE))</f>
        <v xml:space="preserve"> </v>
      </c>
      <c r="S91" s="212" t="str">
        <f t="shared" si="270"/>
        <v xml:space="preserve"> </v>
      </c>
      <c r="T91" s="176">
        <f t="shared" si="271"/>
        <v>0</v>
      </c>
      <c r="U91" s="177" t="str">
        <f t="shared" si="272"/>
        <v xml:space="preserve"> </v>
      </c>
      <c r="W91" s="173">
        <v>23</v>
      </c>
      <c r="X91" s="230"/>
      <c r="Y91" s="174" t="str">
        <f>IF(AA91=0," ",VLOOKUP(AA91,PROTOKOL!$A:$F,6,FALSE))</f>
        <v xml:space="preserve"> </v>
      </c>
      <c r="Z91" s="43"/>
      <c r="AA91" s="43"/>
      <c r="AB91" s="43"/>
      <c r="AC91" s="42" t="str">
        <f>IF(AA91=0," ",(VLOOKUP(AA91,PROTOKOL!$A$1:$E$29,2,FALSE))*AB91)</f>
        <v xml:space="preserve"> </v>
      </c>
      <c r="AD91" s="175" t="str">
        <f t="shared" si="211"/>
        <v xml:space="preserve"> </v>
      </c>
      <c r="AE91" s="212" t="str">
        <f>IF(AA91=0," ",VLOOKUP(AA91,PROTOKOL!$A:$E,5,FALSE))</f>
        <v xml:space="preserve"> </v>
      </c>
      <c r="AF91" s="176"/>
      <c r="AG91" s="177" t="str">
        <f t="shared" si="273"/>
        <v xml:space="preserve"> </v>
      </c>
      <c r="AH91" s="217" t="str">
        <f>IF(AJ91=0," ",VLOOKUP(AJ91,PROTOKOL!$A:$F,6,FALSE))</f>
        <v xml:space="preserve"> </v>
      </c>
      <c r="AI91" s="43"/>
      <c r="AJ91" s="43"/>
      <c r="AK91" s="43"/>
      <c r="AL91" s="91" t="str">
        <f>IF(AJ91=0," ",(VLOOKUP(AJ91,PROTOKOL!$A$1:$E$29,2,FALSE))*AK91)</f>
        <v xml:space="preserve"> </v>
      </c>
      <c r="AM91" s="175" t="str">
        <f t="shared" si="212"/>
        <v xml:space="preserve"> </v>
      </c>
      <c r="AN91" s="176" t="str">
        <f>IF(AJ91=0," ",VLOOKUP(AJ91,PROTOKOL!$A:$E,5,FALSE))</f>
        <v xml:space="preserve"> </v>
      </c>
      <c r="AO91" s="212" t="str">
        <f t="shared" si="360"/>
        <v xml:space="preserve"> </v>
      </c>
      <c r="AP91" s="176">
        <f t="shared" si="274"/>
        <v>0</v>
      </c>
      <c r="AQ91" s="177" t="str">
        <f t="shared" si="275"/>
        <v xml:space="preserve"> </v>
      </c>
      <c r="AS91" s="173">
        <v>23</v>
      </c>
      <c r="AT91" s="230"/>
      <c r="AU91" s="174" t="str">
        <f>IF(AW91=0," ",VLOOKUP(AW91,PROTOKOL!$A:$F,6,FALSE))</f>
        <v xml:space="preserve"> </v>
      </c>
      <c r="AV91" s="43"/>
      <c r="AW91" s="43"/>
      <c r="AX91" s="43"/>
      <c r="AY91" s="42" t="str">
        <f>IF(AW91=0," ",(VLOOKUP(AW91,PROTOKOL!$A$1:$E$29,2,FALSE))*AX91)</f>
        <v xml:space="preserve"> </v>
      </c>
      <c r="AZ91" s="175" t="str">
        <f t="shared" si="213"/>
        <v xml:space="preserve"> </v>
      </c>
      <c r="BA91" s="212" t="str">
        <f>IF(AW91=0," ",VLOOKUP(AW91,PROTOKOL!$A:$E,5,FALSE))</f>
        <v xml:space="preserve"> </v>
      </c>
      <c r="BB91" s="176"/>
      <c r="BC91" s="177" t="str">
        <f t="shared" si="276"/>
        <v xml:space="preserve"> </v>
      </c>
      <c r="BD91" s="217" t="str">
        <f>IF(BF91=0," ",VLOOKUP(BF91,PROTOKOL!$A:$F,6,FALSE))</f>
        <v xml:space="preserve"> </v>
      </c>
      <c r="BE91" s="43"/>
      <c r="BF91" s="43"/>
      <c r="BG91" s="43"/>
      <c r="BH91" s="91" t="str">
        <f>IF(BF91=0," ",(VLOOKUP(BF91,PROTOKOL!$A$1:$E$29,2,FALSE))*BG91)</f>
        <v xml:space="preserve"> </v>
      </c>
      <c r="BI91" s="175" t="str">
        <f t="shared" si="214"/>
        <v xml:space="preserve"> </v>
      </c>
      <c r="BJ91" s="176" t="str">
        <f>IF(BF91=0," ",VLOOKUP(BF91,PROTOKOL!$A:$E,5,FALSE))</f>
        <v xml:space="preserve"> </v>
      </c>
      <c r="BK91" s="212" t="str">
        <f t="shared" si="361"/>
        <v xml:space="preserve"> </v>
      </c>
      <c r="BL91" s="176">
        <f t="shared" si="277"/>
        <v>0</v>
      </c>
      <c r="BM91" s="177" t="str">
        <f t="shared" si="278"/>
        <v xml:space="preserve"> </v>
      </c>
      <c r="BO91" s="173">
        <v>23</v>
      </c>
      <c r="BP91" s="230"/>
      <c r="BQ91" s="174" t="str">
        <f>IF(BS91=0," ",VLOOKUP(BS91,PROTOKOL!$A:$F,6,FALSE))</f>
        <v xml:space="preserve"> </v>
      </c>
      <c r="BR91" s="43"/>
      <c r="BS91" s="43"/>
      <c r="BT91" s="43"/>
      <c r="BU91" s="42" t="str">
        <f>IF(BS91=0," ",(VLOOKUP(BS91,PROTOKOL!$A$1:$E$29,2,FALSE))*BT91)</f>
        <v xml:space="preserve"> </v>
      </c>
      <c r="BV91" s="175" t="str">
        <f t="shared" si="215"/>
        <v xml:space="preserve"> </v>
      </c>
      <c r="BW91" s="212" t="str">
        <f>IF(BS91=0," ",VLOOKUP(BS91,PROTOKOL!$A:$E,5,FALSE))</f>
        <v xml:space="preserve"> </v>
      </c>
      <c r="BX91" s="176"/>
      <c r="BY91" s="177" t="str">
        <f t="shared" si="279"/>
        <v xml:space="preserve"> </v>
      </c>
      <c r="BZ91" s="217" t="str">
        <f>IF(CB91=0," ",VLOOKUP(CB91,PROTOKOL!$A:$F,6,FALSE))</f>
        <v xml:space="preserve"> </v>
      </c>
      <c r="CA91" s="43"/>
      <c r="CB91" s="43"/>
      <c r="CC91" s="43"/>
      <c r="CD91" s="91" t="str">
        <f>IF(CB91=0," ",(VLOOKUP(CB91,PROTOKOL!$A$1:$E$29,2,FALSE))*CC91)</f>
        <v xml:space="preserve"> </v>
      </c>
      <c r="CE91" s="175" t="str">
        <f t="shared" si="216"/>
        <v xml:space="preserve"> </v>
      </c>
      <c r="CF91" s="176" t="str">
        <f>IF(CB91=0," ",VLOOKUP(CB91,PROTOKOL!$A:$E,5,FALSE))</f>
        <v xml:space="preserve"> </v>
      </c>
      <c r="CG91" s="212" t="str">
        <f t="shared" si="362"/>
        <v xml:space="preserve"> </v>
      </c>
      <c r="CH91" s="176">
        <f t="shared" si="280"/>
        <v>0</v>
      </c>
      <c r="CI91" s="177" t="str">
        <f t="shared" si="281"/>
        <v xml:space="preserve"> </v>
      </c>
      <c r="CK91" s="173">
        <v>23</v>
      </c>
      <c r="CL91" s="230"/>
      <c r="CM91" s="174" t="str">
        <f>IF(CO91=0," ",VLOOKUP(CO91,PROTOKOL!$A:$F,6,FALSE))</f>
        <v xml:space="preserve"> </v>
      </c>
      <c r="CN91" s="43"/>
      <c r="CO91" s="43"/>
      <c r="CP91" s="43"/>
      <c r="CQ91" s="42" t="str">
        <f>IF(CO91=0," ",(VLOOKUP(CO91,PROTOKOL!$A$1:$E$29,2,FALSE))*CP91)</f>
        <v xml:space="preserve"> </v>
      </c>
      <c r="CR91" s="175" t="str">
        <f t="shared" si="217"/>
        <v xml:space="preserve"> </v>
      </c>
      <c r="CS91" s="212" t="str">
        <f>IF(CO91=0," ",VLOOKUP(CO91,PROTOKOL!$A:$E,5,FALSE))</f>
        <v xml:space="preserve"> </v>
      </c>
      <c r="CT91" s="176"/>
      <c r="CU91" s="177" t="str">
        <f t="shared" si="282"/>
        <v xml:space="preserve"> </v>
      </c>
      <c r="CV91" s="217" t="str">
        <f>IF(CX91=0," ",VLOOKUP(CX91,PROTOKOL!$A:$F,6,FALSE))</f>
        <v xml:space="preserve"> </v>
      </c>
      <c r="CW91" s="43"/>
      <c r="CX91" s="43"/>
      <c r="CY91" s="43"/>
      <c r="CZ91" s="91" t="str">
        <f>IF(CX91=0," ",(VLOOKUP(CX91,PROTOKOL!$A$1:$E$29,2,FALSE))*CY91)</f>
        <v xml:space="preserve"> </v>
      </c>
      <c r="DA91" s="175" t="str">
        <f t="shared" si="218"/>
        <v xml:space="preserve"> </v>
      </c>
      <c r="DB91" s="176" t="str">
        <f>IF(CX91=0," ",VLOOKUP(CX91,PROTOKOL!$A:$E,5,FALSE))</f>
        <v xml:space="preserve"> </v>
      </c>
      <c r="DC91" s="212" t="str">
        <f t="shared" si="363"/>
        <v xml:space="preserve"> </v>
      </c>
      <c r="DD91" s="176">
        <f t="shared" si="283"/>
        <v>0</v>
      </c>
      <c r="DE91" s="177" t="str">
        <f t="shared" si="284"/>
        <v xml:space="preserve"> </v>
      </c>
      <c r="DG91" s="173">
        <v>23</v>
      </c>
      <c r="DH91" s="230"/>
      <c r="DI91" s="174" t="str">
        <f>IF(DK91=0," ",VLOOKUP(DK91,PROTOKOL!$A:$F,6,FALSE))</f>
        <v xml:space="preserve"> </v>
      </c>
      <c r="DJ91" s="43"/>
      <c r="DK91" s="43"/>
      <c r="DL91" s="43"/>
      <c r="DM91" s="42" t="str">
        <f>IF(DK91=0," ",(VLOOKUP(DK91,PROTOKOL!$A$1:$E$29,2,FALSE))*DL91)</f>
        <v xml:space="preserve"> </v>
      </c>
      <c r="DN91" s="175" t="str">
        <f t="shared" si="219"/>
        <v xml:space="preserve"> </v>
      </c>
      <c r="DO91" s="212" t="str">
        <f>IF(DK91=0," ",VLOOKUP(DK91,PROTOKOL!$A:$E,5,FALSE))</f>
        <v xml:space="preserve"> </v>
      </c>
      <c r="DP91" s="176"/>
      <c r="DQ91" s="177" t="str">
        <f t="shared" si="285"/>
        <v xml:space="preserve"> </v>
      </c>
      <c r="DR91" s="217" t="str">
        <f>IF(DT91=0," ",VLOOKUP(DT91,PROTOKOL!$A:$F,6,FALSE))</f>
        <v xml:space="preserve"> </v>
      </c>
      <c r="DS91" s="43"/>
      <c r="DT91" s="43"/>
      <c r="DU91" s="43"/>
      <c r="DV91" s="91" t="str">
        <f>IF(DT91=0," ",(VLOOKUP(DT91,PROTOKOL!$A$1:$E$29,2,FALSE))*DU91)</f>
        <v xml:space="preserve"> </v>
      </c>
      <c r="DW91" s="175" t="str">
        <f t="shared" si="220"/>
        <v xml:space="preserve"> </v>
      </c>
      <c r="DX91" s="176" t="str">
        <f>IF(DT91=0," ",VLOOKUP(DT91,PROTOKOL!$A:$E,5,FALSE))</f>
        <v xml:space="preserve"> </v>
      </c>
      <c r="DY91" s="212" t="str">
        <f t="shared" si="364"/>
        <v xml:space="preserve"> </v>
      </c>
      <c r="DZ91" s="176">
        <f t="shared" si="286"/>
        <v>0</v>
      </c>
      <c r="EA91" s="177" t="str">
        <f t="shared" si="287"/>
        <v xml:space="preserve"> </v>
      </c>
      <c r="EC91" s="173">
        <v>23</v>
      </c>
      <c r="ED91" s="230"/>
      <c r="EE91" s="174" t="str">
        <f>IF(EG91=0," ",VLOOKUP(EG91,PROTOKOL!$A:$F,6,FALSE))</f>
        <v xml:space="preserve"> </v>
      </c>
      <c r="EF91" s="43"/>
      <c r="EG91" s="43"/>
      <c r="EH91" s="43"/>
      <c r="EI91" s="42" t="str">
        <f>IF(EG91=0," ",(VLOOKUP(EG91,PROTOKOL!$A$1:$E$29,2,FALSE))*EH91)</f>
        <v xml:space="preserve"> </v>
      </c>
      <c r="EJ91" s="175" t="str">
        <f t="shared" si="221"/>
        <v xml:space="preserve"> </v>
      </c>
      <c r="EK91" s="212" t="str">
        <f>IF(EG91=0," ",VLOOKUP(EG91,PROTOKOL!$A:$E,5,FALSE))</f>
        <v xml:space="preserve"> </v>
      </c>
      <c r="EL91" s="176"/>
      <c r="EM91" s="177" t="str">
        <f t="shared" si="288"/>
        <v xml:space="preserve"> </v>
      </c>
      <c r="EN91" s="217" t="str">
        <f>IF(EP91=0," ",VLOOKUP(EP91,PROTOKOL!$A:$F,6,FALSE))</f>
        <v xml:space="preserve"> </v>
      </c>
      <c r="EO91" s="43"/>
      <c r="EP91" s="43"/>
      <c r="EQ91" s="43"/>
      <c r="ER91" s="91" t="str">
        <f>IF(EP91=0," ",(VLOOKUP(EP91,PROTOKOL!$A$1:$E$29,2,FALSE))*EQ91)</f>
        <v xml:space="preserve"> </v>
      </c>
      <c r="ES91" s="175" t="str">
        <f t="shared" si="222"/>
        <v xml:space="preserve"> </v>
      </c>
      <c r="ET91" s="176" t="str">
        <f>IF(EP91=0," ",VLOOKUP(EP91,PROTOKOL!$A:$E,5,FALSE))</f>
        <v xml:space="preserve"> </v>
      </c>
      <c r="EU91" s="212" t="str">
        <f t="shared" si="365"/>
        <v xml:space="preserve"> </v>
      </c>
      <c r="EV91" s="176">
        <f t="shared" si="289"/>
        <v>0</v>
      </c>
      <c r="EW91" s="177" t="str">
        <f t="shared" si="290"/>
        <v xml:space="preserve"> </v>
      </c>
      <c r="EY91" s="173">
        <v>23</v>
      </c>
      <c r="EZ91" s="230"/>
      <c r="FA91" s="174" t="str">
        <f>IF(FC91=0," ",VLOOKUP(FC91,PROTOKOL!$A:$F,6,FALSE))</f>
        <v xml:space="preserve"> </v>
      </c>
      <c r="FB91" s="43"/>
      <c r="FC91" s="43"/>
      <c r="FD91" s="43"/>
      <c r="FE91" s="42" t="str">
        <f>IF(FC91=0," ",(VLOOKUP(FC91,PROTOKOL!$A$1:$E$29,2,FALSE))*FD91)</f>
        <v xml:space="preserve"> </v>
      </c>
      <c r="FF91" s="175" t="str">
        <f t="shared" si="223"/>
        <v xml:space="preserve"> </v>
      </c>
      <c r="FG91" s="212" t="str">
        <f>IF(FC91=0," ",VLOOKUP(FC91,PROTOKOL!$A:$E,5,FALSE))</f>
        <v xml:space="preserve"> </v>
      </c>
      <c r="FH91" s="176"/>
      <c r="FI91" s="177" t="str">
        <f t="shared" si="291"/>
        <v xml:space="preserve"> </v>
      </c>
      <c r="FJ91" s="217" t="str">
        <f>IF(FL91=0," ",VLOOKUP(FL91,PROTOKOL!$A:$F,6,FALSE))</f>
        <v xml:space="preserve"> </v>
      </c>
      <c r="FK91" s="43"/>
      <c r="FL91" s="43"/>
      <c r="FM91" s="43"/>
      <c r="FN91" s="91" t="str">
        <f>IF(FL91=0," ",(VLOOKUP(FL91,PROTOKOL!$A$1:$E$29,2,FALSE))*FM91)</f>
        <v xml:space="preserve"> </v>
      </c>
      <c r="FO91" s="175" t="str">
        <f t="shared" si="224"/>
        <v xml:space="preserve"> </v>
      </c>
      <c r="FP91" s="176" t="str">
        <f>IF(FL91=0," ",VLOOKUP(FL91,PROTOKOL!$A:$E,5,FALSE))</f>
        <v xml:space="preserve"> </v>
      </c>
      <c r="FQ91" s="212" t="str">
        <f t="shared" si="366"/>
        <v xml:space="preserve"> </v>
      </c>
      <c r="FR91" s="176">
        <f t="shared" si="292"/>
        <v>0</v>
      </c>
      <c r="FS91" s="177" t="str">
        <f t="shared" si="293"/>
        <v xml:space="preserve"> </v>
      </c>
      <c r="FU91" s="173">
        <v>23</v>
      </c>
      <c r="FV91" s="230"/>
      <c r="FW91" s="174" t="str">
        <f>IF(FY91=0," ",VLOOKUP(FY91,PROTOKOL!$A:$F,6,FALSE))</f>
        <v xml:space="preserve"> </v>
      </c>
      <c r="FX91" s="43"/>
      <c r="FY91" s="43"/>
      <c r="FZ91" s="43"/>
      <c r="GA91" s="42" t="str">
        <f>IF(FY91=0," ",(VLOOKUP(FY91,PROTOKOL!$A$1:$E$29,2,FALSE))*FZ91)</f>
        <v xml:space="preserve"> </v>
      </c>
      <c r="GB91" s="175" t="str">
        <f t="shared" si="225"/>
        <v xml:space="preserve"> </v>
      </c>
      <c r="GC91" s="212" t="str">
        <f>IF(FY91=0," ",VLOOKUP(FY91,PROTOKOL!$A:$E,5,FALSE))</f>
        <v xml:space="preserve"> </v>
      </c>
      <c r="GD91" s="176"/>
      <c r="GE91" s="177" t="str">
        <f t="shared" si="294"/>
        <v xml:space="preserve"> </v>
      </c>
      <c r="GF91" s="217" t="str">
        <f>IF(GH91=0," ",VLOOKUP(GH91,PROTOKOL!$A:$F,6,FALSE))</f>
        <v xml:space="preserve"> </v>
      </c>
      <c r="GG91" s="43"/>
      <c r="GH91" s="43"/>
      <c r="GI91" s="43"/>
      <c r="GJ91" s="91" t="str">
        <f>IF(GH91=0," ",(VLOOKUP(GH91,PROTOKOL!$A$1:$E$29,2,FALSE))*GI91)</f>
        <v xml:space="preserve"> </v>
      </c>
      <c r="GK91" s="175" t="str">
        <f t="shared" si="226"/>
        <v xml:space="preserve"> </v>
      </c>
      <c r="GL91" s="176" t="str">
        <f>IF(GH91=0," ",VLOOKUP(GH91,PROTOKOL!$A:$E,5,FALSE))</f>
        <v xml:space="preserve"> </v>
      </c>
      <c r="GM91" s="212" t="str">
        <f t="shared" si="367"/>
        <v xml:space="preserve"> </v>
      </c>
      <c r="GN91" s="176">
        <f t="shared" si="295"/>
        <v>0</v>
      </c>
      <c r="GO91" s="177" t="str">
        <f t="shared" si="296"/>
        <v xml:space="preserve"> </v>
      </c>
      <c r="GQ91" s="173">
        <v>23</v>
      </c>
      <c r="GR91" s="230"/>
      <c r="GS91" s="174" t="str">
        <f>IF(GU91=0," ",VLOOKUP(GU91,PROTOKOL!$A:$F,6,FALSE))</f>
        <v xml:space="preserve"> </v>
      </c>
      <c r="GT91" s="43"/>
      <c r="GU91" s="43"/>
      <c r="GV91" s="43"/>
      <c r="GW91" s="42" t="str">
        <f>IF(GU91=0," ",(VLOOKUP(GU91,PROTOKOL!$A$1:$E$29,2,FALSE))*GV91)</f>
        <v xml:space="preserve"> </v>
      </c>
      <c r="GX91" s="175" t="str">
        <f t="shared" si="227"/>
        <v xml:space="preserve"> </v>
      </c>
      <c r="GY91" s="212" t="str">
        <f>IF(GU91=0," ",VLOOKUP(GU91,PROTOKOL!$A:$E,5,FALSE))</f>
        <v xml:space="preserve"> </v>
      </c>
      <c r="GZ91" s="176"/>
      <c r="HA91" s="177" t="str">
        <f t="shared" si="297"/>
        <v xml:space="preserve"> </v>
      </c>
      <c r="HB91" s="217" t="str">
        <f>IF(HD91=0," ",VLOOKUP(HD91,PROTOKOL!$A:$F,6,FALSE))</f>
        <v xml:space="preserve"> </v>
      </c>
      <c r="HC91" s="43"/>
      <c r="HD91" s="43"/>
      <c r="HE91" s="43"/>
      <c r="HF91" s="91" t="str">
        <f>IF(HD91=0," ",(VLOOKUP(HD91,PROTOKOL!$A$1:$E$29,2,FALSE))*HE91)</f>
        <v xml:space="preserve"> </v>
      </c>
      <c r="HG91" s="175" t="str">
        <f t="shared" si="228"/>
        <v xml:space="preserve"> </v>
      </c>
      <c r="HH91" s="176" t="str">
        <f>IF(HD91=0," ",VLOOKUP(HD91,PROTOKOL!$A:$E,5,FALSE))</f>
        <v xml:space="preserve"> </v>
      </c>
      <c r="HI91" s="212" t="str">
        <f t="shared" si="368"/>
        <v xml:space="preserve"> </v>
      </c>
      <c r="HJ91" s="176">
        <f t="shared" si="298"/>
        <v>0</v>
      </c>
      <c r="HK91" s="177" t="str">
        <f t="shared" si="299"/>
        <v xml:space="preserve"> </v>
      </c>
      <c r="HM91" s="173">
        <v>23</v>
      </c>
      <c r="HN91" s="230"/>
      <c r="HO91" s="174" t="str">
        <f>IF(HQ91=0," ",VLOOKUP(HQ91,PROTOKOL!$A:$F,6,FALSE))</f>
        <v xml:space="preserve"> </v>
      </c>
      <c r="HP91" s="43"/>
      <c r="HQ91" s="43"/>
      <c r="HR91" s="43"/>
      <c r="HS91" s="42" t="str">
        <f>IF(HQ91=0," ",(VLOOKUP(HQ91,PROTOKOL!$A$1:$E$29,2,FALSE))*HR91)</f>
        <v xml:space="preserve"> </v>
      </c>
      <c r="HT91" s="175" t="str">
        <f t="shared" si="229"/>
        <v xml:space="preserve"> </v>
      </c>
      <c r="HU91" s="212" t="str">
        <f>IF(HQ91=0," ",VLOOKUP(HQ91,PROTOKOL!$A:$E,5,FALSE))</f>
        <v xml:space="preserve"> </v>
      </c>
      <c r="HV91" s="176"/>
      <c r="HW91" s="177" t="str">
        <f t="shared" si="300"/>
        <v xml:space="preserve"> </v>
      </c>
      <c r="HX91" s="217" t="str">
        <f>IF(HZ91=0," ",VLOOKUP(HZ91,PROTOKOL!$A:$F,6,FALSE))</f>
        <v xml:space="preserve"> </v>
      </c>
      <c r="HY91" s="43"/>
      <c r="HZ91" s="43"/>
      <c r="IA91" s="43"/>
      <c r="IB91" s="91" t="str">
        <f>IF(HZ91=0," ",(VLOOKUP(HZ91,PROTOKOL!$A$1:$E$29,2,FALSE))*IA91)</f>
        <v xml:space="preserve"> </v>
      </c>
      <c r="IC91" s="175" t="str">
        <f t="shared" si="230"/>
        <v xml:space="preserve"> </v>
      </c>
      <c r="ID91" s="176" t="str">
        <f>IF(HZ91=0," ",VLOOKUP(HZ91,PROTOKOL!$A:$E,5,FALSE))</f>
        <v xml:space="preserve"> </v>
      </c>
      <c r="IE91" s="212" t="str">
        <f t="shared" si="369"/>
        <v xml:space="preserve"> </v>
      </c>
      <c r="IF91" s="176">
        <f t="shared" si="301"/>
        <v>0</v>
      </c>
      <c r="IG91" s="177" t="str">
        <f t="shared" si="302"/>
        <v xml:space="preserve"> </v>
      </c>
      <c r="II91" s="173">
        <v>23</v>
      </c>
      <c r="IJ91" s="230"/>
      <c r="IK91" s="174" t="str">
        <f>IF(IM91=0," ",VLOOKUP(IM91,PROTOKOL!$A:$F,6,FALSE))</f>
        <v xml:space="preserve"> </v>
      </c>
      <c r="IL91" s="43"/>
      <c r="IM91" s="43"/>
      <c r="IN91" s="43"/>
      <c r="IO91" s="42" t="str">
        <f>IF(IM91=0," ",(VLOOKUP(IM91,PROTOKOL!$A$1:$E$29,2,FALSE))*IN91)</f>
        <v xml:space="preserve"> </v>
      </c>
      <c r="IP91" s="175" t="str">
        <f t="shared" si="231"/>
        <v xml:space="preserve"> </v>
      </c>
      <c r="IQ91" s="212" t="str">
        <f>IF(IM91=0," ",VLOOKUP(IM91,PROTOKOL!$A:$E,5,FALSE))</f>
        <v xml:space="preserve"> </v>
      </c>
      <c r="IR91" s="176"/>
      <c r="IS91" s="177" t="str">
        <f t="shared" si="303"/>
        <v xml:space="preserve"> </v>
      </c>
      <c r="IT91" s="217" t="str">
        <f>IF(IV91=0," ",VLOOKUP(IV91,PROTOKOL!$A:$F,6,FALSE))</f>
        <v xml:space="preserve"> </v>
      </c>
      <c r="IU91" s="43"/>
      <c r="IV91" s="43"/>
      <c r="IW91" s="43"/>
      <c r="IX91" s="91" t="str">
        <f>IF(IV91=0," ",(VLOOKUP(IV91,PROTOKOL!$A$1:$E$29,2,FALSE))*IW91)</f>
        <v xml:space="preserve"> </v>
      </c>
      <c r="IY91" s="175" t="str">
        <f t="shared" si="232"/>
        <v xml:space="preserve"> </v>
      </c>
      <c r="IZ91" s="176" t="str">
        <f>IF(IV91=0," ",VLOOKUP(IV91,PROTOKOL!$A:$E,5,FALSE))</f>
        <v xml:space="preserve"> </v>
      </c>
      <c r="JA91" s="212" t="str">
        <f t="shared" si="370"/>
        <v xml:space="preserve"> </v>
      </c>
      <c r="JB91" s="176">
        <f t="shared" si="304"/>
        <v>0</v>
      </c>
      <c r="JC91" s="177" t="str">
        <f t="shared" si="305"/>
        <v xml:space="preserve"> </v>
      </c>
      <c r="JE91" s="173">
        <v>23</v>
      </c>
      <c r="JF91" s="230"/>
      <c r="JG91" s="174" t="str">
        <f>IF(JI91=0," ",VLOOKUP(JI91,PROTOKOL!$A:$F,6,FALSE))</f>
        <v xml:space="preserve"> </v>
      </c>
      <c r="JH91" s="43"/>
      <c r="JI91" s="43"/>
      <c r="JJ91" s="43"/>
      <c r="JK91" s="42" t="str">
        <f>IF(JI91=0," ",(VLOOKUP(JI91,PROTOKOL!$A$1:$E$29,2,FALSE))*JJ91)</f>
        <v xml:space="preserve"> </v>
      </c>
      <c r="JL91" s="175" t="str">
        <f t="shared" si="233"/>
        <v xml:space="preserve"> </v>
      </c>
      <c r="JM91" s="212" t="str">
        <f>IF(JI91=0," ",VLOOKUP(JI91,PROTOKOL!$A:$E,5,FALSE))</f>
        <v xml:space="preserve"> </v>
      </c>
      <c r="JN91" s="176"/>
      <c r="JO91" s="177" t="str">
        <f t="shared" si="306"/>
        <v xml:space="preserve"> </v>
      </c>
      <c r="JP91" s="217" t="str">
        <f>IF(JR91=0," ",VLOOKUP(JR91,PROTOKOL!$A:$F,6,FALSE))</f>
        <v xml:space="preserve"> </v>
      </c>
      <c r="JQ91" s="43"/>
      <c r="JR91" s="43"/>
      <c r="JS91" s="43"/>
      <c r="JT91" s="91" t="str">
        <f>IF(JR91=0," ",(VLOOKUP(JR91,PROTOKOL!$A$1:$E$29,2,FALSE))*JS91)</f>
        <v xml:space="preserve"> </v>
      </c>
      <c r="JU91" s="175" t="str">
        <f t="shared" si="234"/>
        <v xml:space="preserve"> </v>
      </c>
      <c r="JV91" s="176" t="str">
        <f>IF(JR91=0," ",VLOOKUP(JR91,PROTOKOL!$A:$E,5,FALSE))</f>
        <v xml:space="preserve"> </v>
      </c>
      <c r="JW91" s="212" t="str">
        <f t="shared" si="371"/>
        <v xml:space="preserve"> </v>
      </c>
      <c r="JX91" s="176">
        <f t="shared" si="307"/>
        <v>0</v>
      </c>
      <c r="JY91" s="177" t="str">
        <f t="shared" si="308"/>
        <v xml:space="preserve"> </v>
      </c>
      <c r="KA91" s="173">
        <v>23</v>
      </c>
      <c r="KB91" s="230"/>
      <c r="KC91" s="174" t="str">
        <f>IF(KE91=0," ",VLOOKUP(KE91,PROTOKOL!$A:$F,6,FALSE))</f>
        <v xml:space="preserve"> </v>
      </c>
      <c r="KD91" s="43"/>
      <c r="KE91" s="43"/>
      <c r="KF91" s="43"/>
      <c r="KG91" s="42" t="str">
        <f>IF(KE91=0," ",(VLOOKUP(KE91,PROTOKOL!$A$1:$E$29,2,FALSE))*KF91)</f>
        <v xml:space="preserve"> </v>
      </c>
      <c r="KH91" s="175" t="str">
        <f t="shared" si="235"/>
        <v xml:space="preserve"> </v>
      </c>
      <c r="KI91" s="212" t="str">
        <f>IF(KE91=0," ",VLOOKUP(KE91,PROTOKOL!$A:$E,5,FALSE))</f>
        <v xml:space="preserve"> </v>
      </c>
      <c r="KJ91" s="176"/>
      <c r="KK91" s="177" t="str">
        <f t="shared" si="309"/>
        <v xml:space="preserve"> </v>
      </c>
      <c r="KL91" s="217" t="str">
        <f>IF(KN91=0," ",VLOOKUP(KN91,PROTOKOL!$A:$F,6,FALSE))</f>
        <v xml:space="preserve"> </v>
      </c>
      <c r="KM91" s="43"/>
      <c r="KN91" s="43"/>
      <c r="KO91" s="43"/>
      <c r="KP91" s="91" t="str">
        <f>IF(KN91=0," ",(VLOOKUP(KN91,PROTOKOL!$A$1:$E$29,2,FALSE))*KO91)</f>
        <v xml:space="preserve"> </v>
      </c>
      <c r="KQ91" s="175" t="str">
        <f t="shared" si="236"/>
        <v xml:space="preserve"> </v>
      </c>
      <c r="KR91" s="176" t="str">
        <f>IF(KN91=0," ",VLOOKUP(KN91,PROTOKOL!$A:$E,5,FALSE))</f>
        <v xml:space="preserve"> </v>
      </c>
      <c r="KS91" s="212" t="str">
        <f t="shared" si="372"/>
        <v xml:space="preserve"> </v>
      </c>
      <c r="KT91" s="176">
        <f t="shared" si="310"/>
        <v>0</v>
      </c>
      <c r="KU91" s="177" t="str">
        <f t="shared" si="311"/>
        <v xml:space="preserve"> </v>
      </c>
      <c r="KW91" s="173">
        <v>23</v>
      </c>
      <c r="KX91" s="230"/>
      <c r="KY91" s="174" t="str">
        <f>IF(LA91=0," ",VLOOKUP(LA91,PROTOKOL!$A:$F,6,FALSE))</f>
        <v xml:space="preserve"> </v>
      </c>
      <c r="KZ91" s="43"/>
      <c r="LA91" s="43"/>
      <c r="LB91" s="43"/>
      <c r="LC91" s="42" t="str">
        <f>IF(LA91=0," ",(VLOOKUP(LA91,PROTOKOL!$A$1:$E$29,2,FALSE))*LB91)</f>
        <v xml:space="preserve"> </v>
      </c>
      <c r="LD91" s="175" t="str">
        <f t="shared" si="237"/>
        <v xml:space="preserve"> </v>
      </c>
      <c r="LE91" s="212" t="str">
        <f>IF(LA91=0," ",VLOOKUP(LA91,PROTOKOL!$A:$E,5,FALSE))</f>
        <v xml:space="preserve"> </v>
      </c>
      <c r="LF91" s="176"/>
      <c r="LG91" s="177" t="str">
        <f t="shared" si="312"/>
        <v xml:space="preserve"> </v>
      </c>
      <c r="LH91" s="217" t="str">
        <f>IF(LJ91=0," ",VLOOKUP(LJ91,PROTOKOL!$A:$F,6,FALSE))</f>
        <v xml:space="preserve"> </v>
      </c>
      <c r="LI91" s="43"/>
      <c r="LJ91" s="43"/>
      <c r="LK91" s="43"/>
      <c r="LL91" s="91" t="str">
        <f>IF(LJ91=0," ",(VLOOKUP(LJ91,PROTOKOL!$A$1:$E$29,2,FALSE))*LK91)</f>
        <v xml:space="preserve"> </v>
      </c>
      <c r="LM91" s="175" t="str">
        <f t="shared" si="238"/>
        <v xml:space="preserve"> </v>
      </c>
      <c r="LN91" s="176" t="str">
        <f>IF(LJ91=0," ",VLOOKUP(LJ91,PROTOKOL!$A:$E,5,FALSE))</f>
        <v xml:space="preserve"> </v>
      </c>
      <c r="LO91" s="212" t="str">
        <f t="shared" si="373"/>
        <v xml:space="preserve"> </v>
      </c>
      <c r="LP91" s="176">
        <f t="shared" si="313"/>
        <v>0</v>
      </c>
      <c r="LQ91" s="177" t="str">
        <f t="shared" si="314"/>
        <v xml:space="preserve"> </v>
      </c>
      <c r="LS91" s="173">
        <v>23</v>
      </c>
      <c r="LT91" s="230"/>
      <c r="LU91" s="174" t="str">
        <f>IF(LW91=0," ",VLOOKUP(LW91,PROTOKOL!$A:$F,6,FALSE))</f>
        <v xml:space="preserve"> </v>
      </c>
      <c r="LV91" s="43"/>
      <c r="LW91" s="43"/>
      <c r="LX91" s="43"/>
      <c r="LY91" s="42" t="str">
        <f>IF(LW91=0," ",(VLOOKUP(LW91,PROTOKOL!$A$1:$E$29,2,FALSE))*LX91)</f>
        <v xml:space="preserve"> </v>
      </c>
      <c r="LZ91" s="175" t="str">
        <f t="shared" si="239"/>
        <v xml:space="preserve"> </v>
      </c>
      <c r="MA91" s="212" t="str">
        <f>IF(LW91=0," ",VLOOKUP(LW91,PROTOKOL!$A:$E,5,FALSE))</f>
        <v xml:space="preserve"> </v>
      </c>
      <c r="MB91" s="176"/>
      <c r="MC91" s="177" t="str">
        <f t="shared" si="315"/>
        <v xml:space="preserve"> </v>
      </c>
      <c r="MD91" s="217" t="str">
        <f>IF(MF91=0," ",VLOOKUP(MF91,PROTOKOL!$A:$F,6,FALSE))</f>
        <v xml:space="preserve"> </v>
      </c>
      <c r="ME91" s="43"/>
      <c r="MF91" s="43"/>
      <c r="MG91" s="43"/>
      <c r="MH91" s="91" t="str">
        <f>IF(MF91=0," ",(VLOOKUP(MF91,PROTOKOL!$A$1:$E$29,2,FALSE))*MG91)</f>
        <v xml:space="preserve"> </v>
      </c>
      <c r="MI91" s="175" t="str">
        <f t="shared" si="240"/>
        <v xml:space="preserve"> </v>
      </c>
      <c r="MJ91" s="176" t="str">
        <f>IF(MF91=0," ",VLOOKUP(MF91,PROTOKOL!$A:$E,5,FALSE))</f>
        <v xml:space="preserve"> </v>
      </c>
      <c r="MK91" s="212" t="str">
        <f t="shared" si="374"/>
        <v xml:space="preserve"> </v>
      </c>
      <c r="ML91" s="176">
        <f t="shared" si="316"/>
        <v>0</v>
      </c>
      <c r="MM91" s="177" t="str">
        <f t="shared" si="317"/>
        <v xml:space="preserve"> </v>
      </c>
      <c r="MO91" s="173">
        <v>23</v>
      </c>
      <c r="MP91" s="230"/>
      <c r="MQ91" s="174" t="str">
        <f>IF(MS91=0," ",VLOOKUP(MS91,PROTOKOL!$A:$F,6,FALSE))</f>
        <v xml:space="preserve"> </v>
      </c>
      <c r="MR91" s="43"/>
      <c r="MS91" s="43"/>
      <c r="MT91" s="43"/>
      <c r="MU91" s="42" t="str">
        <f>IF(MS91=0," ",(VLOOKUP(MS91,PROTOKOL!$A$1:$E$29,2,FALSE))*MT91)</f>
        <v xml:space="preserve"> </v>
      </c>
      <c r="MV91" s="175" t="str">
        <f t="shared" si="241"/>
        <v xml:space="preserve"> </v>
      </c>
      <c r="MW91" s="212" t="str">
        <f>IF(MS91=0," ",VLOOKUP(MS91,PROTOKOL!$A:$E,5,FALSE))</f>
        <v xml:space="preserve"> </v>
      </c>
      <c r="MX91" s="176"/>
      <c r="MY91" s="177" t="str">
        <f t="shared" si="318"/>
        <v xml:space="preserve"> </v>
      </c>
      <c r="MZ91" s="217" t="str">
        <f>IF(NB91=0," ",VLOOKUP(NB91,PROTOKOL!$A:$F,6,FALSE))</f>
        <v xml:space="preserve"> </v>
      </c>
      <c r="NA91" s="43"/>
      <c r="NB91" s="43"/>
      <c r="NC91" s="43"/>
      <c r="ND91" s="91" t="str">
        <f>IF(NB91=0," ",(VLOOKUP(NB91,PROTOKOL!$A$1:$E$29,2,FALSE))*NC91)</f>
        <v xml:space="preserve"> </v>
      </c>
      <c r="NE91" s="175" t="str">
        <f t="shared" si="242"/>
        <v xml:space="preserve"> </v>
      </c>
      <c r="NF91" s="176" t="str">
        <f>IF(NB91=0," ",VLOOKUP(NB91,PROTOKOL!$A:$E,5,FALSE))</f>
        <v xml:space="preserve"> </v>
      </c>
      <c r="NG91" s="212" t="str">
        <f t="shared" si="375"/>
        <v xml:space="preserve"> </v>
      </c>
      <c r="NH91" s="176">
        <f t="shared" si="319"/>
        <v>0</v>
      </c>
      <c r="NI91" s="177" t="str">
        <f t="shared" si="320"/>
        <v xml:space="preserve"> </v>
      </c>
      <c r="NK91" s="173">
        <v>23</v>
      </c>
      <c r="NL91" s="230"/>
      <c r="NM91" s="174" t="str">
        <f>IF(NO91=0," ",VLOOKUP(NO91,PROTOKOL!$A:$F,6,FALSE))</f>
        <v xml:space="preserve"> </v>
      </c>
      <c r="NN91" s="43"/>
      <c r="NO91" s="43"/>
      <c r="NP91" s="43"/>
      <c r="NQ91" s="42" t="str">
        <f>IF(NO91=0," ",(VLOOKUP(NO91,PROTOKOL!$A$1:$E$29,2,FALSE))*NP91)</f>
        <v xml:space="preserve"> </v>
      </c>
      <c r="NR91" s="175" t="str">
        <f t="shared" si="243"/>
        <v xml:space="preserve"> </v>
      </c>
      <c r="NS91" s="212" t="str">
        <f>IF(NO91=0," ",VLOOKUP(NO91,PROTOKOL!$A:$E,5,FALSE))</f>
        <v xml:space="preserve"> </v>
      </c>
      <c r="NT91" s="176"/>
      <c r="NU91" s="177" t="str">
        <f t="shared" si="321"/>
        <v xml:space="preserve"> </v>
      </c>
      <c r="NV91" s="217" t="str">
        <f>IF(NX91=0," ",VLOOKUP(NX91,PROTOKOL!$A:$F,6,FALSE))</f>
        <v xml:space="preserve"> </v>
      </c>
      <c r="NW91" s="43"/>
      <c r="NX91" s="43"/>
      <c r="NY91" s="43"/>
      <c r="NZ91" s="91" t="str">
        <f>IF(NX91=0," ",(VLOOKUP(NX91,PROTOKOL!$A$1:$E$29,2,FALSE))*NY91)</f>
        <v xml:space="preserve"> </v>
      </c>
      <c r="OA91" s="175" t="str">
        <f t="shared" si="244"/>
        <v xml:space="preserve"> </v>
      </c>
      <c r="OB91" s="176" t="str">
        <f>IF(NX91=0," ",VLOOKUP(NX91,PROTOKOL!$A:$E,5,FALSE))</f>
        <v xml:space="preserve"> </v>
      </c>
      <c r="OC91" s="212" t="str">
        <f t="shared" si="376"/>
        <v xml:space="preserve"> </v>
      </c>
      <c r="OD91" s="176">
        <f t="shared" si="322"/>
        <v>0</v>
      </c>
      <c r="OE91" s="177" t="str">
        <f t="shared" si="323"/>
        <v xml:space="preserve"> </v>
      </c>
      <c r="OG91" s="173">
        <v>23</v>
      </c>
      <c r="OH91" s="230"/>
      <c r="OI91" s="174" t="str">
        <f>IF(OK91=0," ",VLOOKUP(OK91,PROTOKOL!$A:$F,6,FALSE))</f>
        <v xml:space="preserve"> </v>
      </c>
      <c r="OJ91" s="43"/>
      <c r="OK91" s="43"/>
      <c r="OL91" s="43"/>
      <c r="OM91" s="42" t="str">
        <f>IF(OK91=0," ",(VLOOKUP(OK91,PROTOKOL!$A$1:$E$29,2,FALSE))*OL91)</f>
        <v xml:space="preserve"> </v>
      </c>
      <c r="ON91" s="175" t="str">
        <f t="shared" si="245"/>
        <v xml:space="preserve"> </v>
      </c>
      <c r="OO91" s="212" t="str">
        <f>IF(OK91=0," ",VLOOKUP(OK91,PROTOKOL!$A:$E,5,FALSE))</f>
        <v xml:space="preserve"> </v>
      </c>
      <c r="OP91" s="176"/>
      <c r="OQ91" s="177" t="str">
        <f t="shared" si="324"/>
        <v xml:space="preserve"> </v>
      </c>
      <c r="OR91" s="217" t="str">
        <f>IF(OT91=0," ",VLOOKUP(OT91,PROTOKOL!$A:$F,6,FALSE))</f>
        <v xml:space="preserve"> </v>
      </c>
      <c r="OS91" s="43"/>
      <c r="OT91" s="43"/>
      <c r="OU91" s="43"/>
      <c r="OV91" s="91" t="str">
        <f>IF(OT91=0," ",(VLOOKUP(OT91,PROTOKOL!$A$1:$E$29,2,FALSE))*OU91)</f>
        <v xml:space="preserve"> </v>
      </c>
      <c r="OW91" s="175" t="str">
        <f t="shared" si="246"/>
        <v xml:space="preserve"> </v>
      </c>
      <c r="OX91" s="176" t="str">
        <f>IF(OT91=0," ",VLOOKUP(OT91,PROTOKOL!$A:$E,5,FALSE))</f>
        <v xml:space="preserve"> </v>
      </c>
      <c r="OY91" s="212" t="str">
        <f t="shared" si="377"/>
        <v xml:space="preserve"> </v>
      </c>
      <c r="OZ91" s="176">
        <f t="shared" si="325"/>
        <v>0</v>
      </c>
      <c r="PA91" s="177" t="str">
        <f t="shared" si="326"/>
        <v xml:space="preserve"> </v>
      </c>
      <c r="PC91" s="173">
        <v>23</v>
      </c>
      <c r="PD91" s="230"/>
      <c r="PE91" s="174" t="str">
        <f>IF(PG91=0," ",VLOOKUP(PG91,PROTOKOL!$A:$F,6,FALSE))</f>
        <v xml:space="preserve"> </v>
      </c>
      <c r="PF91" s="43"/>
      <c r="PG91" s="43"/>
      <c r="PH91" s="43"/>
      <c r="PI91" s="42" t="str">
        <f>IF(PG91=0," ",(VLOOKUP(PG91,PROTOKOL!$A$1:$E$29,2,FALSE))*PH91)</f>
        <v xml:space="preserve"> </v>
      </c>
      <c r="PJ91" s="175" t="str">
        <f t="shared" si="247"/>
        <v xml:space="preserve"> </v>
      </c>
      <c r="PK91" s="212" t="str">
        <f>IF(PG91=0," ",VLOOKUP(PG91,PROTOKOL!$A:$E,5,FALSE))</f>
        <v xml:space="preserve"> </v>
      </c>
      <c r="PL91" s="176"/>
      <c r="PM91" s="177" t="str">
        <f t="shared" si="327"/>
        <v xml:space="preserve"> </v>
      </c>
      <c r="PN91" s="217" t="str">
        <f>IF(PP91=0," ",VLOOKUP(PP91,PROTOKOL!$A:$F,6,FALSE))</f>
        <v xml:space="preserve"> </v>
      </c>
      <c r="PO91" s="43"/>
      <c r="PP91" s="43"/>
      <c r="PQ91" s="43"/>
      <c r="PR91" s="91" t="str">
        <f>IF(PP91=0," ",(VLOOKUP(PP91,PROTOKOL!$A$1:$E$29,2,FALSE))*PQ91)</f>
        <v xml:space="preserve"> </v>
      </c>
      <c r="PS91" s="175" t="str">
        <f t="shared" si="248"/>
        <v xml:space="preserve"> </v>
      </c>
      <c r="PT91" s="176" t="str">
        <f>IF(PP91=0," ",VLOOKUP(PP91,PROTOKOL!$A:$E,5,FALSE))</f>
        <v xml:space="preserve"> </v>
      </c>
      <c r="PU91" s="212" t="str">
        <f t="shared" si="378"/>
        <v xml:space="preserve"> </v>
      </c>
      <c r="PV91" s="176">
        <f t="shared" si="328"/>
        <v>0</v>
      </c>
      <c r="PW91" s="177" t="str">
        <f t="shared" si="329"/>
        <v xml:space="preserve"> </v>
      </c>
      <c r="PY91" s="173">
        <v>23</v>
      </c>
      <c r="PZ91" s="230"/>
      <c r="QA91" s="174" t="str">
        <f>IF(QC91=0," ",VLOOKUP(QC91,PROTOKOL!$A:$F,6,FALSE))</f>
        <v xml:space="preserve"> </v>
      </c>
      <c r="QB91" s="43"/>
      <c r="QC91" s="43"/>
      <c r="QD91" s="43"/>
      <c r="QE91" s="42" t="str">
        <f>IF(QC91=0," ",(VLOOKUP(QC91,PROTOKOL!$A$1:$E$29,2,FALSE))*QD91)</f>
        <v xml:space="preserve"> </v>
      </c>
      <c r="QF91" s="175" t="str">
        <f t="shared" si="249"/>
        <v xml:space="preserve"> </v>
      </c>
      <c r="QG91" s="212" t="str">
        <f>IF(QC91=0," ",VLOOKUP(QC91,PROTOKOL!$A:$E,5,FALSE))</f>
        <v xml:space="preserve"> </v>
      </c>
      <c r="QH91" s="176"/>
      <c r="QI91" s="177" t="str">
        <f t="shared" si="330"/>
        <v xml:space="preserve"> </v>
      </c>
      <c r="QJ91" s="217" t="str">
        <f>IF(QL91=0," ",VLOOKUP(QL91,PROTOKOL!$A:$F,6,FALSE))</f>
        <v xml:space="preserve"> </v>
      </c>
      <c r="QK91" s="43"/>
      <c r="QL91" s="43"/>
      <c r="QM91" s="43"/>
      <c r="QN91" s="91" t="str">
        <f>IF(QL91=0," ",(VLOOKUP(QL91,PROTOKOL!$A$1:$E$29,2,FALSE))*QM91)</f>
        <v xml:space="preserve"> </v>
      </c>
      <c r="QO91" s="175" t="str">
        <f t="shared" si="250"/>
        <v xml:space="preserve"> </v>
      </c>
      <c r="QP91" s="176" t="str">
        <f>IF(QL91=0," ",VLOOKUP(QL91,PROTOKOL!$A:$E,5,FALSE))</f>
        <v xml:space="preserve"> </v>
      </c>
      <c r="QQ91" s="212" t="str">
        <f t="shared" si="379"/>
        <v xml:space="preserve"> </v>
      </c>
      <c r="QR91" s="176">
        <f t="shared" si="331"/>
        <v>0</v>
      </c>
      <c r="QS91" s="177" t="str">
        <f t="shared" si="332"/>
        <v xml:space="preserve"> </v>
      </c>
      <c r="QU91" s="173">
        <v>23</v>
      </c>
      <c r="QV91" s="230"/>
      <c r="QW91" s="174" t="str">
        <f>IF(QY91=0," ",VLOOKUP(QY91,PROTOKOL!$A:$F,6,FALSE))</f>
        <v xml:space="preserve"> </v>
      </c>
      <c r="QX91" s="43"/>
      <c r="QY91" s="43"/>
      <c r="QZ91" s="43"/>
      <c r="RA91" s="42" t="str">
        <f>IF(QY91=0," ",(VLOOKUP(QY91,PROTOKOL!$A$1:$E$29,2,FALSE))*QZ91)</f>
        <v xml:space="preserve"> </v>
      </c>
      <c r="RB91" s="175" t="str">
        <f t="shared" si="251"/>
        <v xml:space="preserve"> </v>
      </c>
      <c r="RC91" s="212" t="str">
        <f>IF(QY91=0," ",VLOOKUP(QY91,PROTOKOL!$A:$E,5,FALSE))</f>
        <v xml:space="preserve"> </v>
      </c>
      <c r="RD91" s="176"/>
      <c r="RE91" s="177" t="str">
        <f t="shared" si="333"/>
        <v xml:space="preserve"> </v>
      </c>
      <c r="RF91" s="217" t="str">
        <f>IF(RH91=0," ",VLOOKUP(RH91,PROTOKOL!$A:$F,6,FALSE))</f>
        <v xml:space="preserve"> </v>
      </c>
      <c r="RG91" s="43"/>
      <c r="RH91" s="43"/>
      <c r="RI91" s="43"/>
      <c r="RJ91" s="91" t="str">
        <f>IF(RH91=0," ",(VLOOKUP(RH91,PROTOKOL!$A$1:$E$29,2,FALSE))*RI91)</f>
        <v xml:space="preserve"> </v>
      </c>
      <c r="RK91" s="175" t="str">
        <f t="shared" si="252"/>
        <v xml:space="preserve"> </v>
      </c>
      <c r="RL91" s="176" t="str">
        <f>IF(RH91=0," ",VLOOKUP(RH91,PROTOKOL!$A:$E,5,FALSE))</f>
        <v xml:space="preserve"> </v>
      </c>
      <c r="RM91" s="212" t="str">
        <f t="shared" si="380"/>
        <v xml:space="preserve"> </v>
      </c>
      <c r="RN91" s="176">
        <f t="shared" si="334"/>
        <v>0</v>
      </c>
      <c r="RO91" s="177" t="str">
        <f t="shared" si="335"/>
        <v xml:space="preserve"> </v>
      </c>
      <c r="RQ91" s="173">
        <v>23</v>
      </c>
      <c r="RR91" s="230"/>
      <c r="RS91" s="174" t="str">
        <f>IF(RU91=0," ",VLOOKUP(RU91,PROTOKOL!$A:$F,6,FALSE))</f>
        <v xml:space="preserve"> </v>
      </c>
      <c r="RT91" s="43"/>
      <c r="RU91" s="43"/>
      <c r="RV91" s="43"/>
      <c r="RW91" s="42" t="str">
        <f>IF(RU91=0," ",(VLOOKUP(RU91,PROTOKOL!$A$1:$E$29,2,FALSE))*RV91)</f>
        <v xml:space="preserve"> </v>
      </c>
      <c r="RX91" s="175" t="str">
        <f t="shared" si="253"/>
        <v xml:space="preserve"> </v>
      </c>
      <c r="RY91" s="212" t="str">
        <f>IF(RU91=0," ",VLOOKUP(RU91,PROTOKOL!$A:$E,5,FALSE))</f>
        <v xml:space="preserve"> </v>
      </c>
      <c r="RZ91" s="176"/>
      <c r="SA91" s="177" t="str">
        <f t="shared" si="336"/>
        <v xml:space="preserve"> </v>
      </c>
      <c r="SB91" s="217" t="str">
        <f>IF(SD91=0," ",VLOOKUP(SD91,PROTOKOL!$A:$F,6,FALSE))</f>
        <v xml:space="preserve"> </v>
      </c>
      <c r="SC91" s="43"/>
      <c r="SD91" s="43"/>
      <c r="SE91" s="43"/>
      <c r="SF91" s="91" t="str">
        <f>IF(SD91=0," ",(VLOOKUP(SD91,PROTOKOL!$A$1:$E$29,2,FALSE))*SE91)</f>
        <v xml:space="preserve"> </v>
      </c>
      <c r="SG91" s="175" t="str">
        <f t="shared" si="254"/>
        <v xml:space="preserve"> </v>
      </c>
      <c r="SH91" s="176" t="str">
        <f>IF(SD91=0," ",VLOOKUP(SD91,PROTOKOL!$A:$E,5,FALSE))</f>
        <v xml:space="preserve"> </v>
      </c>
      <c r="SI91" s="212" t="str">
        <f t="shared" si="381"/>
        <v xml:space="preserve"> </v>
      </c>
      <c r="SJ91" s="176">
        <f t="shared" si="337"/>
        <v>0</v>
      </c>
      <c r="SK91" s="177" t="str">
        <f t="shared" si="338"/>
        <v xml:space="preserve"> </v>
      </c>
      <c r="SM91" s="173">
        <v>23</v>
      </c>
      <c r="SN91" s="230"/>
      <c r="SO91" s="174" t="str">
        <f>IF(SQ91=0," ",VLOOKUP(SQ91,PROTOKOL!$A:$F,6,FALSE))</f>
        <v xml:space="preserve"> </v>
      </c>
      <c r="SP91" s="43"/>
      <c r="SQ91" s="43"/>
      <c r="SR91" s="43"/>
      <c r="SS91" s="42" t="str">
        <f>IF(SQ91=0," ",(VLOOKUP(SQ91,PROTOKOL!$A$1:$E$29,2,FALSE))*SR91)</f>
        <v xml:space="preserve"> </v>
      </c>
      <c r="ST91" s="175" t="str">
        <f t="shared" si="255"/>
        <v xml:space="preserve"> </v>
      </c>
      <c r="SU91" s="212" t="str">
        <f>IF(SQ91=0," ",VLOOKUP(SQ91,PROTOKOL!$A:$E,5,FALSE))</f>
        <v xml:space="preserve"> </v>
      </c>
      <c r="SV91" s="176"/>
      <c r="SW91" s="177" t="str">
        <f t="shared" si="339"/>
        <v xml:space="preserve"> </v>
      </c>
      <c r="SX91" s="217" t="str">
        <f>IF(SZ91=0," ",VLOOKUP(SZ91,PROTOKOL!$A:$F,6,FALSE))</f>
        <v xml:space="preserve"> </v>
      </c>
      <c r="SY91" s="43"/>
      <c r="SZ91" s="43"/>
      <c r="TA91" s="43"/>
      <c r="TB91" s="91" t="str">
        <f>IF(SZ91=0," ",(VLOOKUP(SZ91,PROTOKOL!$A$1:$E$29,2,FALSE))*TA91)</f>
        <v xml:space="preserve"> </v>
      </c>
      <c r="TC91" s="175" t="str">
        <f t="shared" si="256"/>
        <v xml:space="preserve"> </v>
      </c>
      <c r="TD91" s="176" t="str">
        <f>IF(SZ91=0," ",VLOOKUP(SZ91,PROTOKOL!$A:$E,5,FALSE))</f>
        <v xml:space="preserve"> </v>
      </c>
      <c r="TE91" s="212" t="str">
        <f t="shared" si="382"/>
        <v xml:space="preserve"> </v>
      </c>
      <c r="TF91" s="176">
        <f t="shared" si="340"/>
        <v>0</v>
      </c>
      <c r="TG91" s="177" t="str">
        <f t="shared" si="341"/>
        <v xml:space="preserve"> </v>
      </c>
      <c r="TI91" s="173">
        <v>23</v>
      </c>
      <c r="TJ91" s="230"/>
      <c r="TK91" s="174" t="str">
        <f>IF(TM91=0," ",VLOOKUP(TM91,PROTOKOL!$A:$F,6,FALSE))</f>
        <v xml:space="preserve"> </v>
      </c>
      <c r="TL91" s="43"/>
      <c r="TM91" s="43"/>
      <c r="TN91" s="43"/>
      <c r="TO91" s="42" t="str">
        <f>IF(TM91=0," ",(VLOOKUP(TM91,PROTOKOL!$A$1:$E$29,2,FALSE))*TN91)</f>
        <v xml:space="preserve"> </v>
      </c>
      <c r="TP91" s="175" t="str">
        <f t="shared" si="257"/>
        <v xml:space="preserve"> </v>
      </c>
      <c r="TQ91" s="212" t="str">
        <f>IF(TM91=0," ",VLOOKUP(TM91,PROTOKOL!$A:$E,5,FALSE))</f>
        <v xml:space="preserve"> </v>
      </c>
      <c r="TR91" s="176"/>
      <c r="TS91" s="177" t="str">
        <f t="shared" si="342"/>
        <v xml:space="preserve"> </v>
      </c>
      <c r="TT91" s="217" t="str">
        <f>IF(TV91=0," ",VLOOKUP(TV91,PROTOKOL!$A:$F,6,FALSE))</f>
        <v xml:space="preserve"> </v>
      </c>
      <c r="TU91" s="43"/>
      <c r="TV91" s="43"/>
      <c r="TW91" s="43"/>
      <c r="TX91" s="91" t="str">
        <f>IF(TV91=0," ",(VLOOKUP(TV91,PROTOKOL!$A$1:$E$29,2,FALSE))*TW91)</f>
        <v xml:space="preserve"> </v>
      </c>
      <c r="TY91" s="175" t="str">
        <f t="shared" si="258"/>
        <v xml:space="preserve"> </v>
      </c>
      <c r="TZ91" s="176" t="str">
        <f>IF(TV91=0," ",VLOOKUP(TV91,PROTOKOL!$A:$E,5,FALSE))</f>
        <v xml:space="preserve"> </v>
      </c>
      <c r="UA91" s="212" t="str">
        <f t="shared" si="383"/>
        <v xml:space="preserve"> </v>
      </c>
      <c r="UB91" s="176">
        <f t="shared" si="343"/>
        <v>0</v>
      </c>
      <c r="UC91" s="177" t="str">
        <f t="shared" si="344"/>
        <v xml:space="preserve"> </v>
      </c>
      <c r="UE91" s="173">
        <v>23</v>
      </c>
      <c r="UF91" s="230"/>
      <c r="UG91" s="174" t="str">
        <f>IF(UI91=0," ",VLOOKUP(UI91,PROTOKOL!$A:$F,6,FALSE))</f>
        <v xml:space="preserve"> </v>
      </c>
      <c r="UH91" s="43"/>
      <c r="UI91" s="43"/>
      <c r="UJ91" s="43"/>
      <c r="UK91" s="42" t="str">
        <f>IF(UI91=0," ",(VLOOKUP(UI91,PROTOKOL!$A$1:$E$29,2,FALSE))*UJ91)</f>
        <v xml:space="preserve"> </v>
      </c>
      <c r="UL91" s="175" t="str">
        <f t="shared" si="259"/>
        <v xml:space="preserve"> </v>
      </c>
      <c r="UM91" s="212" t="str">
        <f>IF(UI91=0," ",VLOOKUP(UI91,PROTOKOL!$A:$E,5,FALSE))</f>
        <v xml:space="preserve"> </v>
      </c>
      <c r="UN91" s="176"/>
      <c r="UO91" s="177" t="str">
        <f t="shared" si="345"/>
        <v xml:space="preserve"> </v>
      </c>
      <c r="UP91" s="217" t="str">
        <f>IF(UR91=0," ",VLOOKUP(UR91,PROTOKOL!$A:$F,6,FALSE))</f>
        <v xml:space="preserve"> </v>
      </c>
      <c r="UQ91" s="43"/>
      <c r="UR91" s="43"/>
      <c r="US91" s="43"/>
      <c r="UT91" s="91" t="str">
        <f>IF(UR91=0," ",(VLOOKUP(UR91,PROTOKOL!$A$1:$E$29,2,FALSE))*US91)</f>
        <v xml:space="preserve"> </v>
      </c>
      <c r="UU91" s="175" t="str">
        <f t="shared" si="260"/>
        <v xml:space="preserve"> </v>
      </c>
      <c r="UV91" s="176" t="str">
        <f>IF(UR91=0," ",VLOOKUP(UR91,PROTOKOL!$A:$E,5,FALSE))</f>
        <v xml:space="preserve"> </v>
      </c>
      <c r="UW91" s="212" t="str">
        <f t="shared" si="384"/>
        <v xml:space="preserve"> </v>
      </c>
      <c r="UX91" s="176">
        <f t="shared" si="346"/>
        <v>0</v>
      </c>
      <c r="UY91" s="177" t="str">
        <f t="shared" si="347"/>
        <v xml:space="preserve"> </v>
      </c>
      <c r="VA91" s="173">
        <v>23</v>
      </c>
      <c r="VB91" s="230"/>
      <c r="VC91" s="174" t="str">
        <f>IF(VE91=0," ",VLOOKUP(VE91,PROTOKOL!$A:$F,6,FALSE))</f>
        <v xml:space="preserve"> </v>
      </c>
      <c r="VD91" s="43"/>
      <c r="VE91" s="43"/>
      <c r="VF91" s="43"/>
      <c r="VG91" s="42" t="str">
        <f>IF(VE91=0," ",(VLOOKUP(VE91,PROTOKOL!$A$1:$E$29,2,FALSE))*VF91)</f>
        <v xml:space="preserve"> </v>
      </c>
      <c r="VH91" s="175" t="str">
        <f t="shared" si="261"/>
        <v xml:space="preserve"> </v>
      </c>
      <c r="VI91" s="212" t="str">
        <f>IF(VE91=0," ",VLOOKUP(VE91,PROTOKOL!$A:$E,5,FALSE))</f>
        <v xml:space="preserve"> </v>
      </c>
      <c r="VJ91" s="176"/>
      <c r="VK91" s="177" t="str">
        <f t="shared" si="348"/>
        <v xml:space="preserve"> </v>
      </c>
      <c r="VL91" s="217" t="str">
        <f>IF(VN91=0," ",VLOOKUP(VN91,PROTOKOL!$A:$F,6,FALSE))</f>
        <v xml:space="preserve"> </v>
      </c>
      <c r="VM91" s="43"/>
      <c r="VN91" s="43"/>
      <c r="VO91" s="43"/>
      <c r="VP91" s="91" t="str">
        <f>IF(VN91=0," ",(VLOOKUP(VN91,PROTOKOL!$A$1:$E$29,2,FALSE))*VO91)</f>
        <v xml:space="preserve"> </v>
      </c>
      <c r="VQ91" s="175" t="str">
        <f t="shared" si="262"/>
        <v xml:space="preserve"> </v>
      </c>
      <c r="VR91" s="176" t="str">
        <f>IF(VN91=0," ",VLOOKUP(VN91,PROTOKOL!$A:$E,5,FALSE))</f>
        <v xml:space="preserve"> </v>
      </c>
      <c r="VS91" s="212" t="str">
        <f t="shared" si="385"/>
        <v xml:space="preserve"> </v>
      </c>
      <c r="VT91" s="176">
        <f t="shared" si="349"/>
        <v>0</v>
      </c>
      <c r="VU91" s="177" t="str">
        <f t="shared" si="350"/>
        <v xml:space="preserve"> </v>
      </c>
      <c r="VW91" s="173">
        <v>23</v>
      </c>
      <c r="VX91" s="230"/>
      <c r="VY91" s="174" t="str">
        <f>IF(WA91=0," ",VLOOKUP(WA91,PROTOKOL!$A:$F,6,FALSE))</f>
        <v xml:space="preserve"> </v>
      </c>
      <c r="VZ91" s="43"/>
      <c r="WA91" s="43"/>
      <c r="WB91" s="43"/>
      <c r="WC91" s="42" t="str">
        <f>IF(WA91=0," ",(VLOOKUP(WA91,PROTOKOL!$A$1:$E$29,2,FALSE))*WB91)</f>
        <v xml:space="preserve"> </v>
      </c>
      <c r="WD91" s="175" t="str">
        <f t="shared" si="263"/>
        <v xml:space="preserve"> </v>
      </c>
      <c r="WE91" s="212" t="str">
        <f>IF(WA91=0," ",VLOOKUP(WA91,PROTOKOL!$A:$E,5,FALSE))</f>
        <v xml:space="preserve"> </v>
      </c>
      <c r="WF91" s="176"/>
      <c r="WG91" s="177" t="str">
        <f t="shared" si="351"/>
        <v xml:space="preserve"> </v>
      </c>
      <c r="WH91" s="217" t="str">
        <f>IF(WJ91=0," ",VLOOKUP(WJ91,PROTOKOL!$A:$F,6,FALSE))</f>
        <v xml:space="preserve"> </v>
      </c>
      <c r="WI91" s="43"/>
      <c r="WJ91" s="43"/>
      <c r="WK91" s="43"/>
      <c r="WL91" s="91" t="str">
        <f>IF(WJ91=0," ",(VLOOKUP(WJ91,PROTOKOL!$A$1:$E$29,2,FALSE))*WK91)</f>
        <v xml:space="preserve"> </v>
      </c>
      <c r="WM91" s="175" t="str">
        <f t="shared" si="264"/>
        <v xml:space="preserve"> </v>
      </c>
      <c r="WN91" s="176" t="str">
        <f>IF(WJ91=0," ",VLOOKUP(WJ91,PROTOKOL!$A:$E,5,FALSE))</f>
        <v xml:space="preserve"> </v>
      </c>
      <c r="WO91" s="212" t="str">
        <f t="shared" si="386"/>
        <v xml:space="preserve"> </v>
      </c>
      <c r="WP91" s="176">
        <f t="shared" si="352"/>
        <v>0</v>
      </c>
      <c r="WQ91" s="177" t="str">
        <f t="shared" si="353"/>
        <v xml:space="preserve"> </v>
      </c>
      <c r="WS91" s="173">
        <v>23</v>
      </c>
      <c r="WT91" s="230"/>
      <c r="WU91" s="174" t="str">
        <f>IF(WW91=0," ",VLOOKUP(WW91,PROTOKOL!$A:$F,6,FALSE))</f>
        <v xml:space="preserve"> </v>
      </c>
      <c r="WV91" s="43"/>
      <c r="WW91" s="43"/>
      <c r="WX91" s="43"/>
      <c r="WY91" s="42" t="str">
        <f>IF(WW91=0," ",(VLOOKUP(WW91,PROTOKOL!$A$1:$E$29,2,FALSE))*WX91)</f>
        <v xml:space="preserve"> </v>
      </c>
      <c r="WZ91" s="175" t="str">
        <f t="shared" si="265"/>
        <v xml:space="preserve"> </v>
      </c>
      <c r="XA91" s="212" t="str">
        <f>IF(WW91=0," ",VLOOKUP(WW91,PROTOKOL!$A:$E,5,FALSE))</f>
        <v xml:space="preserve"> </v>
      </c>
      <c r="XB91" s="176"/>
      <c r="XC91" s="177" t="str">
        <f t="shared" si="354"/>
        <v xml:space="preserve"> </v>
      </c>
      <c r="XD91" s="217" t="str">
        <f>IF(XF91=0," ",VLOOKUP(XF91,PROTOKOL!$A:$F,6,FALSE))</f>
        <v xml:space="preserve"> </v>
      </c>
      <c r="XE91" s="43"/>
      <c r="XF91" s="43"/>
      <c r="XG91" s="43"/>
      <c r="XH91" s="91" t="str">
        <f>IF(XF91=0," ",(VLOOKUP(XF91,PROTOKOL!$A$1:$E$29,2,FALSE))*XG91)</f>
        <v xml:space="preserve"> </v>
      </c>
      <c r="XI91" s="175" t="str">
        <f t="shared" si="266"/>
        <v xml:space="preserve"> </v>
      </c>
      <c r="XJ91" s="176" t="str">
        <f>IF(XF91=0," ",VLOOKUP(XF91,PROTOKOL!$A:$E,5,FALSE))</f>
        <v xml:space="preserve"> </v>
      </c>
      <c r="XK91" s="212" t="str">
        <f t="shared" si="387"/>
        <v xml:space="preserve"> </v>
      </c>
      <c r="XL91" s="176">
        <f t="shared" si="355"/>
        <v>0</v>
      </c>
      <c r="XM91" s="177" t="str">
        <f t="shared" si="356"/>
        <v xml:space="preserve"> </v>
      </c>
      <c r="XO91" s="173">
        <v>23</v>
      </c>
      <c r="XP91" s="230"/>
      <c r="XQ91" s="174" t="str">
        <f>IF(XS91=0," ",VLOOKUP(XS91,PROTOKOL!$A:$F,6,FALSE))</f>
        <v xml:space="preserve"> </v>
      </c>
      <c r="XR91" s="43"/>
      <c r="XS91" s="43"/>
      <c r="XT91" s="43"/>
      <c r="XU91" s="42" t="str">
        <f>IF(XS91=0," ",(VLOOKUP(XS91,PROTOKOL!$A$1:$E$29,2,FALSE))*XT91)</f>
        <v xml:space="preserve"> </v>
      </c>
      <c r="XV91" s="175" t="str">
        <f t="shared" si="267"/>
        <v xml:space="preserve"> </v>
      </c>
      <c r="XW91" s="212" t="str">
        <f>IF(XS91=0," ",VLOOKUP(XS91,PROTOKOL!$A:$E,5,FALSE))</f>
        <v xml:space="preserve"> </v>
      </c>
      <c r="XX91" s="176"/>
      <c r="XY91" s="177" t="str">
        <f t="shared" si="357"/>
        <v xml:space="preserve"> </v>
      </c>
      <c r="XZ91" s="217" t="str">
        <f>IF(YB91=0," ",VLOOKUP(YB91,PROTOKOL!$A:$F,6,FALSE))</f>
        <v xml:space="preserve"> </v>
      </c>
      <c r="YA91" s="43"/>
      <c r="YB91" s="43"/>
      <c r="YC91" s="43"/>
      <c r="YD91" s="91" t="str">
        <f>IF(YB91=0," ",(VLOOKUP(YB91,PROTOKOL!$A$1:$E$29,2,FALSE))*YC91)</f>
        <v xml:space="preserve"> </v>
      </c>
      <c r="YE91" s="175" t="str">
        <f t="shared" si="268"/>
        <v xml:space="preserve"> </v>
      </c>
      <c r="YF91" s="176" t="str">
        <f>IF(YB91=0," ",VLOOKUP(YB91,PROTOKOL!$A:$E,5,FALSE))</f>
        <v xml:space="preserve"> </v>
      </c>
      <c r="YG91" s="212" t="str">
        <f t="shared" si="388"/>
        <v xml:space="preserve"> </v>
      </c>
      <c r="YH91" s="176">
        <f t="shared" si="358"/>
        <v>0</v>
      </c>
      <c r="YI91" s="177" t="str">
        <f t="shared" si="359"/>
        <v xml:space="preserve"> </v>
      </c>
    </row>
    <row r="92" spans="1:659" ht="13.8">
      <c r="A92" s="173">
        <v>24</v>
      </c>
      <c r="B92" s="231">
        <v>24</v>
      </c>
      <c r="C92" s="174" t="str">
        <f>IF(E92=0," ",VLOOKUP(E92,PROTOKOL!$A:$F,6,FALSE))</f>
        <v xml:space="preserve"> </v>
      </c>
      <c r="D92" s="43"/>
      <c r="E92" s="43"/>
      <c r="F92" s="43"/>
      <c r="G92" s="42" t="str">
        <f>IF(E92=0," ",(VLOOKUP(E92,PROTOKOL!$A$1:$E$29,2,FALSE))*F92)</f>
        <v xml:space="preserve"> </v>
      </c>
      <c r="H92" s="175" t="str">
        <f t="shared" si="209"/>
        <v xml:space="preserve"> </v>
      </c>
      <c r="I92" s="212" t="str">
        <f>IF(E92=0," ",VLOOKUP(E92,PROTOKOL!$A:$E,5,FALSE))</f>
        <v xml:space="preserve"> </v>
      </c>
      <c r="J92" s="176"/>
      <c r="K92" s="177" t="str">
        <f t="shared" si="269"/>
        <v xml:space="preserve"> </v>
      </c>
      <c r="L92" s="217" t="str">
        <f>IF(N92=0," ",VLOOKUP(N92,PROTOKOL!$A:$F,6,FALSE))</f>
        <v xml:space="preserve"> </v>
      </c>
      <c r="M92" s="43"/>
      <c r="N92" s="43"/>
      <c r="O92" s="43"/>
      <c r="P92" s="91" t="str">
        <f>IF(N92=0," ",(VLOOKUP(N92,PROTOKOL!$A$1:$E$29,2,FALSE))*O92)</f>
        <v xml:space="preserve"> </v>
      </c>
      <c r="Q92" s="175" t="str">
        <f t="shared" si="210"/>
        <v xml:space="preserve"> </v>
      </c>
      <c r="R92" s="176" t="str">
        <f>IF(N92=0," ",VLOOKUP(N92,PROTOKOL!$A:$E,5,FALSE))</f>
        <v xml:space="preserve"> </v>
      </c>
      <c r="S92" s="212" t="str">
        <f t="shared" si="270"/>
        <v xml:space="preserve"> </v>
      </c>
      <c r="T92" s="176">
        <f t="shared" si="271"/>
        <v>0</v>
      </c>
      <c r="U92" s="177" t="str">
        <f t="shared" si="272"/>
        <v xml:space="preserve"> </v>
      </c>
      <c r="W92" s="173">
        <v>24</v>
      </c>
      <c r="X92" s="231">
        <v>24</v>
      </c>
      <c r="Y92" s="174" t="str">
        <f>IF(AA92=0," ",VLOOKUP(AA92,PROTOKOL!$A:$F,6,FALSE))</f>
        <v xml:space="preserve"> </v>
      </c>
      <c r="Z92" s="43"/>
      <c r="AA92" s="43"/>
      <c r="AB92" s="43"/>
      <c r="AC92" s="42" t="str">
        <f>IF(AA92=0," ",(VLOOKUP(AA92,PROTOKOL!$A$1:$E$29,2,FALSE))*AB92)</f>
        <v xml:space="preserve"> </v>
      </c>
      <c r="AD92" s="175" t="str">
        <f t="shared" si="211"/>
        <v xml:space="preserve"> </v>
      </c>
      <c r="AE92" s="212" t="str">
        <f>IF(AA92=0," ",VLOOKUP(AA92,PROTOKOL!$A:$E,5,FALSE))</f>
        <v xml:space="preserve"> </v>
      </c>
      <c r="AF92" s="176"/>
      <c r="AG92" s="177" t="str">
        <f t="shared" si="273"/>
        <v xml:space="preserve"> </v>
      </c>
      <c r="AH92" s="217" t="str">
        <f>IF(AJ92=0," ",VLOOKUP(AJ92,PROTOKOL!$A:$F,6,FALSE))</f>
        <v xml:space="preserve"> </v>
      </c>
      <c r="AI92" s="43"/>
      <c r="AJ92" s="43"/>
      <c r="AK92" s="43"/>
      <c r="AL92" s="91" t="str">
        <f>IF(AJ92=0," ",(VLOOKUP(AJ92,PROTOKOL!$A$1:$E$29,2,FALSE))*AK92)</f>
        <v xml:space="preserve"> </v>
      </c>
      <c r="AM92" s="175" t="str">
        <f t="shared" si="212"/>
        <v xml:space="preserve"> </v>
      </c>
      <c r="AN92" s="176" t="str">
        <f>IF(AJ92=0," ",VLOOKUP(AJ92,PROTOKOL!$A:$E,5,FALSE))</f>
        <v xml:space="preserve"> </v>
      </c>
      <c r="AO92" s="212" t="str">
        <f t="shared" si="360"/>
        <v xml:space="preserve"> </v>
      </c>
      <c r="AP92" s="176">
        <f t="shared" si="274"/>
        <v>0</v>
      </c>
      <c r="AQ92" s="177" t="str">
        <f t="shared" si="275"/>
        <v xml:space="preserve"> </v>
      </c>
      <c r="AS92" s="173">
        <v>24</v>
      </c>
      <c r="AT92" s="231">
        <v>24</v>
      </c>
      <c r="AU92" s="174" t="str">
        <f>IF(AW92=0," ",VLOOKUP(AW92,PROTOKOL!$A:$F,6,FALSE))</f>
        <v xml:space="preserve"> </v>
      </c>
      <c r="AV92" s="43"/>
      <c r="AW92" s="43"/>
      <c r="AX92" s="43"/>
      <c r="AY92" s="42" t="str">
        <f>IF(AW92=0," ",(VLOOKUP(AW92,PROTOKOL!$A$1:$E$29,2,FALSE))*AX92)</f>
        <v xml:space="preserve"> </v>
      </c>
      <c r="AZ92" s="175" t="str">
        <f t="shared" si="213"/>
        <v xml:space="preserve"> </v>
      </c>
      <c r="BA92" s="212" t="str">
        <f>IF(AW92=0," ",VLOOKUP(AW92,PROTOKOL!$A:$E,5,FALSE))</f>
        <v xml:space="preserve"> </v>
      </c>
      <c r="BB92" s="176"/>
      <c r="BC92" s="177" t="str">
        <f t="shared" si="276"/>
        <v xml:space="preserve"> </v>
      </c>
      <c r="BD92" s="217" t="str">
        <f>IF(BF92=0," ",VLOOKUP(BF92,PROTOKOL!$A:$F,6,FALSE))</f>
        <v xml:space="preserve"> </v>
      </c>
      <c r="BE92" s="43"/>
      <c r="BF92" s="43"/>
      <c r="BG92" s="43"/>
      <c r="BH92" s="91" t="str">
        <f>IF(BF92=0," ",(VLOOKUP(BF92,PROTOKOL!$A$1:$E$29,2,FALSE))*BG92)</f>
        <v xml:space="preserve"> </v>
      </c>
      <c r="BI92" s="175" t="str">
        <f t="shared" si="214"/>
        <v xml:space="preserve"> </v>
      </c>
      <c r="BJ92" s="176" t="str">
        <f>IF(BF92=0," ",VLOOKUP(BF92,PROTOKOL!$A:$E,5,FALSE))</f>
        <v xml:space="preserve"> </v>
      </c>
      <c r="BK92" s="212" t="str">
        <f t="shared" si="361"/>
        <v xml:space="preserve"> </v>
      </c>
      <c r="BL92" s="176">
        <f t="shared" si="277"/>
        <v>0</v>
      </c>
      <c r="BM92" s="177" t="str">
        <f t="shared" si="278"/>
        <v xml:space="preserve"> </v>
      </c>
      <c r="BO92" s="173">
        <v>24</v>
      </c>
      <c r="BP92" s="231">
        <v>24</v>
      </c>
      <c r="BQ92" s="174" t="str">
        <f>IF(BS92=0," ",VLOOKUP(BS92,PROTOKOL!$A:$F,6,FALSE))</f>
        <v xml:space="preserve"> </v>
      </c>
      <c r="BR92" s="43"/>
      <c r="BS92" s="43"/>
      <c r="BT92" s="43"/>
      <c r="BU92" s="42" t="str">
        <f>IF(BS92=0," ",(VLOOKUP(BS92,PROTOKOL!$A$1:$E$29,2,FALSE))*BT92)</f>
        <v xml:space="preserve"> </v>
      </c>
      <c r="BV92" s="175" t="str">
        <f t="shared" si="215"/>
        <v xml:space="preserve"> </v>
      </c>
      <c r="BW92" s="212" t="str">
        <f>IF(BS92=0," ",VLOOKUP(BS92,PROTOKOL!$A:$E,5,FALSE))</f>
        <v xml:space="preserve"> </v>
      </c>
      <c r="BX92" s="176"/>
      <c r="BY92" s="177" t="str">
        <f t="shared" si="279"/>
        <v xml:space="preserve"> </v>
      </c>
      <c r="BZ92" s="217" t="str">
        <f>IF(CB92=0," ",VLOOKUP(CB92,PROTOKOL!$A:$F,6,FALSE))</f>
        <v xml:space="preserve"> </v>
      </c>
      <c r="CA92" s="43"/>
      <c r="CB92" s="43"/>
      <c r="CC92" s="43"/>
      <c r="CD92" s="91" t="str">
        <f>IF(CB92=0," ",(VLOOKUP(CB92,PROTOKOL!$A$1:$E$29,2,FALSE))*CC92)</f>
        <v xml:space="preserve"> </v>
      </c>
      <c r="CE92" s="175" t="str">
        <f t="shared" si="216"/>
        <v xml:space="preserve"> </v>
      </c>
      <c r="CF92" s="176" t="str">
        <f>IF(CB92=0," ",VLOOKUP(CB92,PROTOKOL!$A:$E,5,FALSE))</f>
        <v xml:space="preserve"> </v>
      </c>
      <c r="CG92" s="212" t="str">
        <f t="shared" si="362"/>
        <v xml:space="preserve"> </v>
      </c>
      <c r="CH92" s="176">
        <f t="shared" si="280"/>
        <v>0</v>
      </c>
      <c r="CI92" s="177" t="str">
        <f t="shared" si="281"/>
        <v xml:space="preserve"> </v>
      </c>
      <c r="CK92" s="173">
        <v>24</v>
      </c>
      <c r="CL92" s="231">
        <v>24</v>
      </c>
      <c r="CM92" s="174" t="str">
        <f>IF(CO92=0," ",VLOOKUP(CO92,PROTOKOL!$A:$F,6,FALSE))</f>
        <v xml:space="preserve"> </v>
      </c>
      <c r="CN92" s="43"/>
      <c r="CO92" s="43"/>
      <c r="CP92" s="43"/>
      <c r="CQ92" s="42" t="str">
        <f>IF(CO92=0," ",(VLOOKUP(CO92,PROTOKOL!$A$1:$E$29,2,FALSE))*CP92)</f>
        <v xml:space="preserve"> </v>
      </c>
      <c r="CR92" s="175" t="str">
        <f t="shared" si="217"/>
        <v xml:space="preserve"> </v>
      </c>
      <c r="CS92" s="212" t="str">
        <f>IF(CO92=0," ",VLOOKUP(CO92,PROTOKOL!$A:$E,5,FALSE))</f>
        <v xml:space="preserve"> </v>
      </c>
      <c r="CT92" s="176"/>
      <c r="CU92" s="177" t="str">
        <f t="shared" si="282"/>
        <v xml:space="preserve"> </v>
      </c>
      <c r="CV92" s="217" t="str">
        <f>IF(CX92=0," ",VLOOKUP(CX92,PROTOKOL!$A:$F,6,FALSE))</f>
        <v xml:space="preserve"> </v>
      </c>
      <c r="CW92" s="43"/>
      <c r="CX92" s="43"/>
      <c r="CY92" s="43"/>
      <c r="CZ92" s="91" t="str">
        <f>IF(CX92=0," ",(VLOOKUP(CX92,PROTOKOL!$A$1:$E$29,2,FALSE))*CY92)</f>
        <v xml:space="preserve"> </v>
      </c>
      <c r="DA92" s="175" t="str">
        <f t="shared" si="218"/>
        <v xml:space="preserve"> </v>
      </c>
      <c r="DB92" s="176" t="str">
        <f>IF(CX92=0," ",VLOOKUP(CX92,PROTOKOL!$A:$E,5,FALSE))</f>
        <v xml:space="preserve"> </v>
      </c>
      <c r="DC92" s="212" t="str">
        <f t="shared" si="363"/>
        <v xml:space="preserve"> </v>
      </c>
      <c r="DD92" s="176">
        <f t="shared" si="283"/>
        <v>0</v>
      </c>
      <c r="DE92" s="177" t="str">
        <f t="shared" si="284"/>
        <v xml:space="preserve"> </v>
      </c>
      <c r="DG92" s="173">
        <v>24</v>
      </c>
      <c r="DH92" s="231">
        <v>24</v>
      </c>
      <c r="DI92" s="174" t="str">
        <f>IF(DK92=0," ",VLOOKUP(DK92,PROTOKOL!$A:$F,6,FALSE))</f>
        <v xml:space="preserve"> </v>
      </c>
      <c r="DJ92" s="43"/>
      <c r="DK92" s="43"/>
      <c r="DL92" s="43"/>
      <c r="DM92" s="42" t="str">
        <f>IF(DK92=0," ",(VLOOKUP(DK92,PROTOKOL!$A$1:$E$29,2,FALSE))*DL92)</f>
        <v xml:space="preserve"> </v>
      </c>
      <c r="DN92" s="175" t="str">
        <f t="shared" si="219"/>
        <v xml:space="preserve"> </v>
      </c>
      <c r="DO92" s="212" t="str">
        <f>IF(DK92=0," ",VLOOKUP(DK92,PROTOKOL!$A:$E,5,FALSE))</f>
        <v xml:space="preserve"> </v>
      </c>
      <c r="DP92" s="176"/>
      <c r="DQ92" s="177" t="str">
        <f t="shared" si="285"/>
        <v xml:space="preserve"> </v>
      </c>
      <c r="DR92" s="217" t="str">
        <f>IF(DT92=0," ",VLOOKUP(DT92,PROTOKOL!$A:$F,6,FALSE))</f>
        <v xml:space="preserve"> </v>
      </c>
      <c r="DS92" s="43"/>
      <c r="DT92" s="43"/>
      <c r="DU92" s="43"/>
      <c r="DV92" s="91" t="str">
        <f>IF(DT92=0," ",(VLOOKUP(DT92,PROTOKOL!$A$1:$E$29,2,FALSE))*DU92)</f>
        <v xml:space="preserve"> </v>
      </c>
      <c r="DW92" s="175" t="str">
        <f t="shared" si="220"/>
        <v xml:space="preserve"> </v>
      </c>
      <c r="DX92" s="176" t="str">
        <f>IF(DT92=0," ",VLOOKUP(DT92,PROTOKOL!$A:$E,5,FALSE))</f>
        <v xml:space="preserve"> </v>
      </c>
      <c r="DY92" s="212" t="str">
        <f t="shared" si="364"/>
        <v xml:space="preserve"> </v>
      </c>
      <c r="DZ92" s="176">
        <f t="shared" si="286"/>
        <v>0</v>
      </c>
      <c r="EA92" s="177" t="str">
        <f t="shared" si="287"/>
        <v xml:space="preserve"> </v>
      </c>
      <c r="EC92" s="173">
        <v>24</v>
      </c>
      <c r="ED92" s="231">
        <v>24</v>
      </c>
      <c r="EE92" s="174" t="str">
        <f>IF(EG92=0," ",VLOOKUP(EG92,PROTOKOL!$A:$F,6,FALSE))</f>
        <v xml:space="preserve"> </v>
      </c>
      <c r="EF92" s="43"/>
      <c r="EG92" s="43"/>
      <c r="EH92" s="43"/>
      <c r="EI92" s="42" t="str">
        <f>IF(EG92=0," ",(VLOOKUP(EG92,PROTOKOL!$A$1:$E$29,2,FALSE))*EH92)</f>
        <v xml:space="preserve"> </v>
      </c>
      <c r="EJ92" s="175" t="str">
        <f t="shared" si="221"/>
        <v xml:space="preserve"> </v>
      </c>
      <c r="EK92" s="212" t="str">
        <f>IF(EG92=0," ",VLOOKUP(EG92,PROTOKOL!$A:$E,5,FALSE))</f>
        <v xml:space="preserve"> </v>
      </c>
      <c r="EL92" s="176"/>
      <c r="EM92" s="177" t="str">
        <f t="shared" si="288"/>
        <v xml:space="preserve"> </v>
      </c>
      <c r="EN92" s="217" t="str">
        <f>IF(EP92=0," ",VLOOKUP(EP92,PROTOKOL!$A:$F,6,FALSE))</f>
        <v xml:space="preserve"> </v>
      </c>
      <c r="EO92" s="43"/>
      <c r="EP92" s="43"/>
      <c r="EQ92" s="43"/>
      <c r="ER92" s="91" t="str">
        <f>IF(EP92=0," ",(VLOOKUP(EP92,PROTOKOL!$A$1:$E$29,2,FALSE))*EQ92)</f>
        <v xml:space="preserve"> </v>
      </c>
      <c r="ES92" s="175" t="str">
        <f t="shared" si="222"/>
        <v xml:space="preserve"> </v>
      </c>
      <c r="ET92" s="176" t="str">
        <f>IF(EP92=0," ",VLOOKUP(EP92,PROTOKOL!$A:$E,5,FALSE))</f>
        <v xml:space="preserve"> </v>
      </c>
      <c r="EU92" s="212" t="str">
        <f t="shared" si="365"/>
        <v xml:space="preserve"> </v>
      </c>
      <c r="EV92" s="176">
        <f t="shared" si="289"/>
        <v>0</v>
      </c>
      <c r="EW92" s="177" t="str">
        <f t="shared" si="290"/>
        <v xml:space="preserve"> </v>
      </c>
      <c r="EY92" s="173">
        <v>24</v>
      </c>
      <c r="EZ92" s="231">
        <v>24</v>
      </c>
      <c r="FA92" s="174" t="str">
        <f>IF(FC92=0," ",VLOOKUP(FC92,PROTOKOL!$A:$F,6,FALSE))</f>
        <v xml:space="preserve"> </v>
      </c>
      <c r="FB92" s="43"/>
      <c r="FC92" s="43"/>
      <c r="FD92" s="43"/>
      <c r="FE92" s="42" t="str">
        <f>IF(FC92=0," ",(VLOOKUP(FC92,PROTOKOL!$A$1:$E$29,2,FALSE))*FD92)</f>
        <v xml:space="preserve"> </v>
      </c>
      <c r="FF92" s="175" t="str">
        <f t="shared" si="223"/>
        <v xml:space="preserve"> </v>
      </c>
      <c r="FG92" s="212" t="str">
        <f>IF(FC92=0," ",VLOOKUP(FC92,PROTOKOL!$A:$E,5,FALSE))</f>
        <v xml:space="preserve"> </v>
      </c>
      <c r="FH92" s="176"/>
      <c r="FI92" s="177" t="str">
        <f t="shared" si="291"/>
        <v xml:space="preserve"> </v>
      </c>
      <c r="FJ92" s="217" t="str">
        <f>IF(FL92=0," ",VLOOKUP(FL92,PROTOKOL!$A:$F,6,FALSE))</f>
        <v xml:space="preserve"> </v>
      </c>
      <c r="FK92" s="43"/>
      <c r="FL92" s="43"/>
      <c r="FM92" s="43"/>
      <c r="FN92" s="91" t="str">
        <f>IF(FL92=0," ",(VLOOKUP(FL92,PROTOKOL!$A$1:$E$29,2,FALSE))*FM92)</f>
        <v xml:space="preserve"> </v>
      </c>
      <c r="FO92" s="175" t="str">
        <f t="shared" si="224"/>
        <v xml:space="preserve"> </v>
      </c>
      <c r="FP92" s="176" t="str">
        <f>IF(FL92=0," ",VLOOKUP(FL92,PROTOKOL!$A:$E,5,FALSE))</f>
        <v xml:space="preserve"> </v>
      </c>
      <c r="FQ92" s="212" t="str">
        <f t="shared" si="366"/>
        <v xml:space="preserve"> </v>
      </c>
      <c r="FR92" s="176">
        <f t="shared" si="292"/>
        <v>0</v>
      </c>
      <c r="FS92" s="177" t="str">
        <f t="shared" si="293"/>
        <v xml:space="preserve"> </v>
      </c>
      <c r="FU92" s="173">
        <v>24</v>
      </c>
      <c r="FV92" s="231">
        <v>24</v>
      </c>
      <c r="FW92" s="174" t="str">
        <f>IF(FY92=0," ",VLOOKUP(FY92,PROTOKOL!$A:$F,6,FALSE))</f>
        <v xml:space="preserve"> </v>
      </c>
      <c r="FX92" s="43"/>
      <c r="FY92" s="43"/>
      <c r="FZ92" s="43"/>
      <c r="GA92" s="42" t="str">
        <f>IF(FY92=0," ",(VLOOKUP(FY92,PROTOKOL!$A$1:$E$29,2,FALSE))*FZ92)</f>
        <v xml:space="preserve"> </v>
      </c>
      <c r="GB92" s="175" t="str">
        <f t="shared" si="225"/>
        <v xml:space="preserve"> </v>
      </c>
      <c r="GC92" s="212" t="str">
        <f>IF(FY92=0," ",VLOOKUP(FY92,PROTOKOL!$A:$E,5,FALSE))</f>
        <v xml:space="preserve"> </v>
      </c>
      <c r="GD92" s="176"/>
      <c r="GE92" s="177" t="str">
        <f t="shared" si="294"/>
        <v xml:space="preserve"> </v>
      </c>
      <c r="GF92" s="217" t="str">
        <f>IF(GH92=0," ",VLOOKUP(GH92,PROTOKOL!$A:$F,6,FALSE))</f>
        <v xml:space="preserve"> </v>
      </c>
      <c r="GG92" s="43"/>
      <c r="GH92" s="43"/>
      <c r="GI92" s="43"/>
      <c r="GJ92" s="91" t="str">
        <f>IF(GH92=0," ",(VLOOKUP(GH92,PROTOKOL!$A$1:$E$29,2,FALSE))*GI92)</f>
        <v xml:space="preserve"> </v>
      </c>
      <c r="GK92" s="175" t="str">
        <f t="shared" si="226"/>
        <v xml:space="preserve"> </v>
      </c>
      <c r="GL92" s="176" t="str">
        <f>IF(GH92=0," ",VLOOKUP(GH92,PROTOKOL!$A:$E,5,FALSE))</f>
        <v xml:space="preserve"> </v>
      </c>
      <c r="GM92" s="212" t="str">
        <f t="shared" si="367"/>
        <v xml:space="preserve"> </v>
      </c>
      <c r="GN92" s="176">
        <f t="shared" si="295"/>
        <v>0</v>
      </c>
      <c r="GO92" s="177" t="str">
        <f t="shared" si="296"/>
        <v xml:space="preserve"> </v>
      </c>
      <c r="GQ92" s="173">
        <v>24</v>
      </c>
      <c r="GR92" s="231">
        <v>24</v>
      </c>
      <c r="GS92" s="174" t="str">
        <f>IF(GU92=0," ",VLOOKUP(GU92,PROTOKOL!$A:$F,6,FALSE))</f>
        <v xml:space="preserve"> </v>
      </c>
      <c r="GT92" s="43"/>
      <c r="GU92" s="43"/>
      <c r="GV92" s="43"/>
      <c r="GW92" s="42" t="str">
        <f>IF(GU92=0," ",(VLOOKUP(GU92,PROTOKOL!$A$1:$E$29,2,FALSE))*GV92)</f>
        <v xml:space="preserve"> </v>
      </c>
      <c r="GX92" s="175" t="str">
        <f t="shared" si="227"/>
        <v xml:space="preserve"> </v>
      </c>
      <c r="GY92" s="212" t="str">
        <f>IF(GU92=0," ",VLOOKUP(GU92,PROTOKOL!$A:$E,5,FALSE))</f>
        <v xml:space="preserve"> </v>
      </c>
      <c r="GZ92" s="176"/>
      <c r="HA92" s="177" t="str">
        <f t="shared" si="297"/>
        <v xml:space="preserve"> </v>
      </c>
      <c r="HB92" s="217" t="str">
        <f>IF(HD92=0," ",VLOOKUP(HD92,PROTOKOL!$A:$F,6,FALSE))</f>
        <v xml:space="preserve"> </v>
      </c>
      <c r="HC92" s="43"/>
      <c r="HD92" s="43"/>
      <c r="HE92" s="43"/>
      <c r="HF92" s="91" t="str">
        <f>IF(HD92=0," ",(VLOOKUP(HD92,PROTOKOL!$A$1:$E$29,2,FALSE))*HE92)</f>
        <v xml:space="preserve"> </v>
      </c>
      <c r="HG92" s="175" t="str">
        <f t="shared" si="228"/>
        <v xml:space="preserve"> </v>
      </c>
      <c r="HH92" s="176" t="str">
        <f>IF(HD92=0," ",VLOOKUP(HD92,PROTOKOL!$A:$E,5,FALSE))</f>
        <v xml:space="preserve"> </v>
      </c>
      <c r="HI92" s="212" t="str">
        <f t="shared" si="368"/>
        <v xml:space="preserve"> </v>
      </c>
      <c r="HJ92" s="176">
        <f t="shared" si="298"/>
        <v>0</v>
      </c>
      <c r="HK92" s="177" t="str">
        <f t="shared" si="299"/>
        <v xml:space="preserve"> </v>
      </c>
      <c r="HM92" s="173">
        <v>24</v>
      </c>
      <c r="HN92" s="231">
        <v>24</v>
      </c>
      <c r="HO92" s="174" t="str">
        <f>IF(HQ92=0," ",VLOOKUP(HQ92,PROTOKOL!$A:$F,6,FALSE))</f>
        <v xml:space="preserve"> </v>
      </c>
      <c r="HP92" s="43"/>
      <c r="HQ92" s="43"/>
      <c r="HR92" s="43"/>
      <c r="HS92" s="42" t="str">
        <f>IF(HQ92=0," ",(VLOOKUP(HQ92,PROTOKOL!$A$1:$E$29,2,FALSE))*HR92)</f>
        <v xml:space="preserve"> </v>
      </c>
      <c r="HT92" s="175" t="str">
        <f t="shared" si="229"/>
        <v xml:space="preserve"> </v>
      </c>
      <c r="HU92" s="212" t="str">
        <f>IF(HQ92=0," ",VLOOKUP(HQ92,PROTOKOL!$A:$E,5,FALSE))</f>
        <v xml:space="preserve"> </v>
      </c>
      <c r="HV92" s="176"/>
      <c r="HW92" s="177" t="str">
        <f t="shared" si="300"/>
        <v xml:space="preserve"> </v>
      </c>
      <c r="HX92" s="217" t="str">
        <f>IF(HZ92=0," ",VLOOKUP(HZ92,PROTOKOL!$A:$F,6,FALSE))</f>
        <v xml:space="preserve"> </v>
      </c>
      <c r="HY92" s="43"/>
      <c r="HZ92" s="43"/>
      <c r="IA92" s="43"/>
      <c r="IB92" s="91" t="str">
        <f>IF(HZ92=0," ",(VLOOKUP(HZ92,PROTOKOL!$A$1:$E$29,2,FALSE))*IA92)</f>
        <v xml:space="preserve"> </v>
      </c>
      <c r="IC92" s="175" t="str">
        <f t="shared" si="230"/>
        <v xml:space="preserve"> </v>
      </c>
      <c r="ID92" s="176" t="str">
        <f>IF(HZ92=0," ",VLOOKUP(HZ92,PROTOKOL!$A:$E,5,FALSE))</f>
        <v xml:space="preserve"> </v>
      </c>
      <c r="IE92" s="212" t="str">
        <f t="shared" si="369"/>
        <v xml:space="preserve"> </v>
      </c>
      <c r="IF92" s="176">
        <f t="shared" si="301"/>
        <v>0</v>
      </c>
      <c r="IG92" s="177" t="str">
        <f t="shared" si="302"/>
        <v xml:space="preserve"> </v>
      </c>
      <c r="II92" s="173">
        <v>24</v>
      </c>
      <c r="IJ92" s="231">
        <v>24</v>
      </c>
      <c r="IK92" s="174" t="str">
        <f>IF(IM92=0," ",VLOOKUP(IM92,PROTOKOL!$A:$F,6,FALSE))</f>
        <v xml:space="preserve"> </v>
      </c>
      <c r="IL92" s="43"/>
      <c r="IM92" s="43"/>
      <c r="IN92" s="43"/>
      <c r="IO92" s="42" t="str">
        <f>IF(IM92=0," ",(VLOOKUP(IM92,PROTOKOL!$A$1:$E$29,2,FALSE))*IN92)</f>
        <v xml:space="preserve"> </v>
      </c>
      <c r="IP92" s="175" t="str">
        <f t="shared" si="231"/>
        <v xml:space="preserve"> </v>
      </c>
      <c r="IQ92" s="212" t="str">
        <f>IF(IM92=0," ",VLOOKUP(IM92,PROTOKOL!$A:$E,5,FALSE))</f>
        <v xml:space="preserve"> </v>
      </c>
      <c r="IR92" s="176"/>
      <c r="IS92" s="177" t="str">
        <f t="shared" si="303"/>
        <v xml:space="preserve"> </v>
      </c>
      <c r="IT92" s="217" t="str">
        <f>IF(IV92=0," ",VLOOKUP(IV92,PROTOKOL!$A:$F,6,FALSE))</f>
        <v xml:space="preserve"> </v>
      </c>
      <c r="IU92" s="43"/>
      <c r="IV92" s="43"/>
      <c r="IW92" s="43"/>
      <c r="IX92" s="91" t="str">
        <f>IF(IV92=0," ",(VLOOKUP(IV92,PROTOKOL!$A$1:$E$29,2,FALSE))*IW92)</f>
        <v xml:space="preserve"> </v>
      </c>
      <c r="IY92" s="175" t="str">
        <f t="shared" si="232"/>
        <v xml:space="preserve"> </v>
      </c>
      <c r="IZ92" s="176" t="str">
        <f>IF(IV92=0," ",VLOOKUP(IV92,PROTOKOL!$A:$E,5,FALSE))</f>
        <v xml:space="preserve"> </v>
      </c>
      <c r="JA92" s="212" t="str">
        <f t="shared" si="370"/>
        <v xml:space="preserve"> </v>
      </c>
      <c r="JB92" s="176">
        <f t="shared" si="304"/>
        <v>0</v>
      </c>
      <c r="JC92" s="177" t="str">
        <f t="shared" si="305"/>
        <v xml:space="preserve"> </v>
      </c>
      <c r="JE92" s="173">
        <v>24</v>
      </c>
      <c r="JF92" s="231">
        <v>24</v>
      </c>
      <c r="JG92" s="174" t="str">
        <f>IF(JI92=0," ",VLOOKUP(JI92,PROTOKOL!$A:$F,6,FALSE))</f>
        <v xml:space="preserve"> </v>
      </c>
      <c r="JH92" s="43"/>
      <c r="JI92" s="43"/>
      <c r="JJ92" s="43"/>
      <c r="JK92" s="42" t="str">
        <f>IF(JI92=0," ",(VLOOKUP(JI92,PROTOKOL!$A$1:$E$29,2,FALSE))*JJ92)</f>
        <v xml:space="preserve"> </v>
      </c>
      <c r="JL92" s="175" t="str">
        <f t="shared" si="233"/>
        <v xml:space="preserve"> </v>
      </c>
      <c r="JM92" s="212" t="str">
        <f>IF(JI92=0," ",VLOOKUP(JI92,PROTOKOL!$A:$E,5,FALSE))</f>
        <v xml:space="preserve"> </v>
      </c>
      <c r="JN92" s="176"/>
      <c r="JO92" s="177" t="str">
        <f t="shared" si="306"/>
        <v xml:space="preserve"> </v>
      </c>
      <c r="JP92" s="217" t="str">
        <f>IF(JR92=0," ",VLOOKUP(JR92,PROTOKOL!$A:$F,6,FALSE))</f>
        <v xml:space="preserve"> </v>
      </c>
      <c r="JQ92" s="43"/>
      <c r="JR92" s="43"/>
      <c r="JS92" s="43"/>
      <c r="JT92" s="91" t="str">
        <f>IF(JR92=0," ",(VLOOKUP(JR92,PROTOKOL!$A$1:$E$29,2,FALSE))*JS92)</f>
        <v xml:space="preserve"> </v>
      </c>
      <c r="JU92" s="175" t="str">
        <f t="shared" si="234"/>
        <v xml:space="preserve"> </v>
      </c>
      <c r="JV92" s="176" t="str">
        <f>IF(JR92=0," ",VLOOKUP(JR92,PROTOKOL!$A:$E,5,FALSE))</f>
        <v xml:space="preserve"> </v>
      </c>
      <c r="JW92" s="212" t="str">
        <f t="shared" si="371"/>
        <v xml:space="preserve"> </v>
      </c>
      <c r="JX92" s="176">
        <f t="shared" si="307"/>
        <v>0</v>
      </c>
      <c r="JY92" s="177" t="str">
        <f t="shared" si="308"/>
        <v xml:space="preserve"> </v>
      </c>
      <c r="KA92" s="173">
        <v>24</v>
      </c>
      <c r="KB92" s="231">
        <v>24</v>
      </c>
      <c r="KC92" s="174" t="str">
        <f>IF(KE92=0," ",VLOOKUP(KE92,PROTOKOL!$A:$F,6,FALSE))</f>
        <v xml:space="preserve"> </v>
      </c>
      <c r="KD92" s="43"/>
      <c r="KE92" s="43"/>
      <c r="KF92" s="43"/>
      <c r="KG92" s="42" t="str">
        <f>IF(KE92=0," ",(VLOOKUP(KE92,PROTOKOL!$A$1:$E$29,2,FALSE))*KF92)</f>
        <v xml:space="preserve"> </v>
      </c>
      <c r="KH92" s="175" t="str">
        <f t="shared" si="235"/>
        <v xml:space="preserve"> </v>
      </c>
      <c r="KI92" s="212" t="str">
        <f>IF(KE92=0," ",VLOOKUP(KE92,PROTOKOL!$A:$E,5,FALSE))</f>
        <v xml:space="preserve"> </v>
      </c>
      <c r="KJ92" s="176"/>
      <c r="KK92" s="177" t="str">
        <f t="shared" si="309"/>
        <v xml:space="preserve"> </v>
      </c>
      <c r="KL92" s="217" t="str">
        <f>IF(KN92=0," ",VLOOKUP(KN92,PROTOKOL!$A:$F,6,FALSE))</f>
        <v xml:space="preserve"> </v>
      </c>
      <c r="KM92" s="43"/>
      <c r="KN92" s="43"/>
      <c r="KO92" s="43"/>
      <c r="KP92" s="91" t="str">
        <f>IF(KN92=0," ",(VLOOKUP(KN92,PROTOKOL!$A$1:$E$29,2,FALSE))*KO92)</f>
        <v xml:space="preserve"> </v>
      </c>
      <c r="KQ92" s="175" t="str">
        <f t="shared" si="236"/>
        <v xml:space="preserve"> </v>
      </c>
      <c r="KR92" s="176" t="str">
        <f>IF(KN92=0," ",VLOOKUP(KN92,PROTOKOL!$A:$E,5,FALSE))</f>
        <v xml:space="preserve"> </v>
      </c>
      <c r="KS92" s="212" t="str">
        <f t="shared" si="372"/>
        <v xml:space="preserve"> </v>
      </c>
      <c r="KT92" s="176">
        <f t="shared" si="310"/>
        <v>0</v>
      </c>
      <c r="KU92" s="177" t="str">
        <f t="shared" si="311"/>
        <v xml:space="preserve"> </v>
      </c>
      <c r="KW92" s="173">
        <v>24</v>
      </c>
      <c r="KX92" s="231">
        <v>24</v>
      </c>
      <c r="KY92" s="174" t="str">
        <f>IF(LA92=0," ",VLOOKUP(LA92,PROTOKOL!$A:$F,6,FALSE))</f>
        <v xml:space="preserve"> </v>
      </c>
      <c r="KZ92" s="43"/>
      <c r="LA92" s="43"/>
      <c r="LB92" s="43"/>
      <c r="LC92" s="42" t="str">
        <f>IF(LA92=0," ",(VLOOKUP(LA92,PROTOKOL!$A$1:$E$29,2,FALSE))*LB92)</f>
        <v xml:space="preserve"> </v>
      </c>
      <c r="LD92" s="175" t="str">
        <f t="shared" si="237"/>
        <v xml:space="preserve"> </v>
      </c>
      <c r="LE92" s="212" t="str">
        <f>IF(LA92=0," ",VLOOKUP(LA92,PROTOKOL!$A:$E,5,FALSE))</f>
        <v xml:space="preserve"> </v>
      </c>
      <c r="LF92" s="176"/>
      <c r="LG92" s="177" t="str">
        <f t="shared" si="312"/>
        <v xml:space="preserve"> </v>
      </c>
      <c r="LH92" s="217" t="str">
        <f>IF(LJ92=0," ",VLOOKUP(LJ92,PROTOKOL!$A:$F,6,FALSE))</f>
        <v xml:space="preserve"> </v>
      </c>
      <c r="LI92" s="43"/>
      <c r="LJ92" s="43"/>
      <c r="LK92" s="43"/>
      <c r="LL92" s="91" t="str">
        <f>IF(LJ92=0," ",(VLOOKUP(LJ92,PROTOKOL!$A$1:$E$29,2,FALSE))*LK92)</f>
        <v xml:space="preserve"> </v>
      </c>
      <c r="LM92" s="175" t="str">
        <f t="shared" si="238"/>
        <v xml:space="preserve"> </v>
      </c>
      <c r="LN92" s="176" t="str">
        <f>IF(LJ92=0," ",VLOOKUP(LJ92,PROTOKOL!$A:$E,5,FALSE))</f>
        <v xml:space="preserve"> </v>
      </c>
      <c r="LO92" s="212" t="str">
        <f t="shared" si="373"/>
        <v xml:space="preserve"> </v>
      </c>
      <c r="LP92" s="176">
        <f t="shared" si="313"/>
        <v>0</v>
      </c>
      <c r="LQ92" s="177" t="str">
        <f t="shared" si="314"/>
        <v xml:space="preserve"> </v>
      </c>
      <c r="LS92" s="173">
        <v>24</v>
      </c>
      <c r="LT92" s="231">
        <v>24</v>
      </c>
      <c r="LU92" s="174" t="str">
        <f>IF(LW92=0," ",VLOOKUP(LW92,PROTOKOL!$A:$F,6,FALSE))</f>
        <v xml:space="preserve"> </v>
      </c>
      <c r="LV92" s="43"/>
      <c r="LW92" s="43"/>
      <c r="LX92" s="43"/>
      <c r="LY92" s="42" t="str">
        <f>IF(LW92=0," ",(VLOOKUP(LW92,PROTOKOL!$A$1:$E$29,2,FALSE))*LX92)</f>
        <v xml:space="preserve"> </v>
      </c>
      <c r="LZ92" s="175" t="str">
        <f t="shared" si="239"/>
        <v xml:space="preserve"> </v>
      </c>
      <c r="MA92" s="212" t="str">
        <f>IF(LW92=0," ",VLOOKUP(LW92,PROTOKOL!$A:$E,5,FALSE))</f>
        <v xml:space="preserve"> </v>
      </c>
      <c r="MB92" s="176"/>
      <c r="MC92" s="177" t="str">
        <f t="shared" si="315"/>
        <v xml:space="preserve"> </v>
      </c>
      <c r="MD92" s="217" t="str">
        <f>IF(MF92=0," ",VLOOKUP(MF92,PROTOKOL!$A:$F,6,FALSE))</f>
        <v xml:space="preserve"> </v>
      </c>
      <c r="ME92" s="43"/>
      <c r="MF92" s="43"/>
      <c r="MG92" s="43"/>
      <c r="MH92" s="91" t="str">
        <f>IF(MF92=0," ",(VLOOKUP(MF92,PROTOKOL!$A$1:$E$29,2,FALSE))*MG92)</f>
        <v xml:space="preserve"> </v>
      </c>
      <c r="MI92" s="175" t="str">
        <f t="shared" si="240"/>
        <v xml:space="preserve"> </v>
      </c>
      <c r="MJ92" s="176" t="str">
        <f>IF(MF92=0," ",VLOOKUP(MF92,PROTOKOL!$A:$E,5,FALSE))</f>
        <v xml:space="preserve"> </v>
      </c>
      <c r="MK92" s="212" t="str">
        <f t="shared" si="374"/>
        <v xml:space="preserve"> </v>
      </c>
      <c r="ML92" s="176">
        <f t="shared" si="316"/>
        <v>0</v>
      </c>
      <c r="MM92" s="177" t="str">
        <f t="shared" si="317"/>
        <v xml:space="preserve"> </v>
      </c>
      <c r="MO92" s="173">
        <v>24</v>
      </c>
      <c r="MP92" s="231">
        <v>24</v>
      </c>
      <c r="MQ92" s="174" t="str">
        <f>IF(MS92=0," ",VLOOKUP(MS92,PROTOKOL!$A:$F,6,FALSE))</f>
        <v xml:space="preserve"> </v>
      </c>
      <c r="MR92" s="43"/>
      <c r="MS92" s="43"/>
      <c r="MT92" s="43"/>
      <c r="MU92" s="42" t="str">
        <f>IF(MS92=0," ",(VLOOKUP(MS92,PROTOKOL!$A$1:$E$29,2,FALSE))*MT92)</f>
        <v xml:space="preserve"> </v>
      </c>
      <c r="MV92" s="175" t="str">
        <f t="shared" si="241"/>
        <v xml:space="preserve"> </v>
      </c>
      <c r="MW92" s="212" t="str">
        <f>IF(MS92=0," ",VLOOKUP(MS92,PROTOKOL!$A:$E,5,FALSE))</f>
        <v xml:space="preserve"> </v>
      </c>
      <c r="MX92" s="176"/>
      <c r="MY92" s="177" t="str">
        <f t="shared" si="318"/>
        <v xml:space="preserve"> </v>
      </c>
      <c r="MZ92" s="217" t="str">
        <f>IF(NB92=0," ",VLOOKUP(NB92,PROTOKOL!$A:$F,6,FALSE))</f>
        <v xml:space="preserve"> </v>
      </c>
      <c r="NA92" s="43"/>
      <c r="NB92" s="43"/>
      <c r="NC92" s="43"/>
      <c r="ND92" s="91" t="str">
        <f>IF(NB92=0," ",(VLOOKUP(NB92,PROTOKOL!$A$1:$E$29,2,FALSE))*NC92)</f>
        <v xml:space="preserve"> </v>
      </c>
      <c r="NE92" s="175" t="str">
        <f t="shared" si="242"/>
        <v xml:space="preserve"> </v>
      </c>
      <c r="NF92" s="176" t="str">
        <f>IF(NB92=0," ",VLOOKUP(NB92,PROTOKOL!$A:$E,5,FALSE))</f>
        <v xml:space="preserve"> </v>
      </c>
      <c r="NG92" s="212" t="str">
        <f t="shared" si="375"/>
        <v xml:space="preserve"> </v>
      </c>
      <c r="NH92" s="176">
        <f t="shared" si="319"/>
        <v>0</v>
      </c>
      <c r="NI92" s="177" t="str">
        <f t="shared" si="320"/>
        <v xml:space="preserve"> </v>
      </c>
      <c r="NK92" s="173">
        <v>24</v>
      </c>
      <c r="NL92" s="231">
        <v>24</v>
      </c>
      <c r="NM92" s="174" t="str">
        <f>IF(NO92=0," ",VLOOKUP(NO92,PROTOKOL!$A:$F,6,FALSE))</f>
        <v xml:space="preserve"> </v>
      </c>
      <c r="NN92" s="43"/>
      <c r="NO92" s="43"/>
      <c r="NP92" s="43"/>
      <c r="NQ92" s="42" t="str">
        <f>IF(NO92=0," ",(VLOOKUP(NO92,PROTOKOL!$A$1:$E$29,2,FALSE))*NP92)</f>
        <v xml:space="preserve"> </v>
      </c>
      <c r="NR92" s="175" t="str">
        <f t="shared" si="243"/>
        <v xml:space="preserve"> </v>
      </c>
      <c r="NS92" s="212" t="str">
        <f>IF(NO92=0," ",VLOOKUP(NO92,PROTOKOL!$A:$E,5,FALSE))</f>
        <v xml:space="preserve"> </v>
      </c>
      <c r="NT92" s="176"/>
      <c r="NU92" s="177" t="str">
        <f t="shared" si="321"/>
        <v xml:space="preserve"> </v>
      </c>
      <c r="NV92" s="217" t="str">
        <f>IF(NX92=0," ",VLOOKUP(NX92,PROTOKOL!$A:$F,6,FALSE))</f>
        <v xml:space="preserve"> </v>
      </c>
      <c r="NW92" s="43"/>
      <c r="NX92" s="43"/>
      <c r="NY92" s="43"/>
      <c r="NZ92" s="91" t="str">
        <f>IF(NX92=0," ",(VLOOKUP(NX92,PROTOKOL!$A$1:$E$29,2,FALSE))*NY92)</f>
        <v xml:space="preserve"> </v>
      </c>
      <c r="OA92" s="175" t="str">
        <f t="shared" si="244"/>
        <v xml:space="preserve"> </v>
      </c>
      <c r="OB92" s="176" t="str">
        <f>IF(NX92=0," ",VLOOKUP(NX92,PROTOKOL!$A:$E,5,FALSE))</f>
        <v xml:space="preserve"> </v>
      </c>
      <c r="OC92" s="212" t="str">
        <f t="shared" si="376"/>
        <v xml:space="preserve"> </v>
      </c>
      <c r="OD92" s="176">
        <f t="shared" si="322"/>
        <v>0</v>
      </c>
      <c r="OE92" s="177" t="str">
        <f t="shared" si="323"/>
        <v xml:space="preserve"> </v>
      </c>
      <c r="OG92" s="173">
        <v>24</v>
      </c>
      <c r="OH92" s="231">
        <v>24</v>
      </c>
      <c r="OI92" s="174" t="str">
        <f>IF(OK92=0," ",VLOOKUP(OK92,PROTOKOL!$A:$F,6,FALSE))</f>
        <v xml:space="preserve"> </v>
      </c>
      <c r="OJ92" s="43"/>
      <c r="OK92" s="43"/>
      <c r="OL92" s="43"/>
      <c r="OM92" s="42" t="str">
        <f>IF(OK92=0," ",(VLOOKUP(OK92,PROTOKOL!$A$1:$E$29,2,FALSE))*OL92)</f>
        <v xml:space="preserve"> </v>
      </c>
      <c r="ON92" s="175" t="str">
        <f t="shared" si="245"/>
        <v xml:space="preserve"> </v>
      </c>
      <c r="OO92" s="212" t="str">
        <f>IF(OK92=0," ",VLOOKUP(OK92,PROTOKOL!$A:$E,5,FALSE))</f>
        <v xml:space="preserve"> </v>
      </c>
      <c r="OP92" s="176"/>
      <c r="OQ92" s="177" t="str">
        <f t="shared" si="324"/>
        <v xml:space="preserve"> </v>
      </c>
      <c r="OR92" s="217" t="str">
        <f>IF(OT92=0," ",VLOOKUP(OT92,PROTOKOL!$A:$F,6,FALSE))</f>
        <v xml:space="preserve"> </v>
      </c>
      <c r="OS92" s="43"/>
      <c r="OT92" s="43"/>
      <c r="OU92" s="43"/>
      <c r="OV92" s="91" t="str">
        <f>IF(OT92=0," ",(VLOOKUP(OT92,PROTOKOL!$A$1:$E$29,2,FALSE))*OU92)</f>
        <v xml:space="preserve"> </v>
      </c>
      <c r="OW92" s="175" t="str">
        <f t="shared" si="246"/>
        <v xml:space="preserve"> </v>
      </c>
      <c r="OX92" s="176" t="str">
        <f>IF(OT92=0," ",VLOOKUP(OT92,PROTOKOL!$A:$E,5,FALSE))</f>
        <v xml:space="preserve"> </v>
      </c>
      <c r="OY92" s="212" t="str">
        <f t="shared" si="377"/>
        <v xml:space="preserve"> </v>
      </c>
      <c r="OZ92" s="176">
        <f t="shared" si="325"/>
        <v>0</v>
      </c>
      <c r="PA92" s="177" t="str">
        <f t="shared" si="326"/>
        <v xml:space="preserve"> </v>
      </c>
      <c r="PC92" s="173">
        <v>24</v>
      </c>
      <c r="PD92" s="231">
        <v>24</v>
      </c>
      <c r="PE92" s="174" t="str">
        <f>IF(PG92=0," ",VLOOKUP(PG92,PROTOKOL!$A:$F,6,FALSE))</f>
        <v xml:space="preserve"> </v>
      </c>
      <c r="PF92" s="43"/>
      <c r="PG92" s="43"/>
      <c r="PH92" s="43"/>
      <c r="PI92" s="42" t="str">
        <f>IF(PG92=0," ",(VLOOKUP(PG92,PROTOKOL!$A$1:$E$29,2,FALSE))*PH92)</f>
        <v xml:space="preserve"> </v>
      </c>
      <c r="PJ92" s="175" t="str">
        <f t="shared" si="247"/>
        <v xml:space="preserve"> </v>
      </c>
      <c r="PK92" s="212" t="str">
        <f>IF(PG92=0," ",VLOOKUP(PG92,PROTOKOL!$A:$E,5,FALSE))</f>
        <v xml:space="preserve"> </v>
      </c>
      <c r="PL92" s="176"/>
      <c r="PM92" s="177" t="str">
        <f t="shared" si="327"/>
        <v xml:space="preserve"> </v>
      </c>
      <c r="PN92" s="217" t="str">
        <f>IF(PP92=0," ",VLOOKUP(PP92,PROTOKOL!$A:$F,6,FALSE))</f>
        <v xml:space="preserve"> </v>
      </c>
      <c r="PO92" s="43"/>
      <c r="PP92" s="43"/>
      <c r="PQ92" s="43"/>
      <c r="PR92" s="91" t="str">
        <f>IF(PP92=0," ",(VLOOKUP(PP92,PROTOKOL!$A$1:$E$29,2,FALSE))*PQ92)</f>
        <v xml:space="preserve"> </v>
      </c>
      <c r="PS92" s="175" t="str">
        <f t="shared" si="248"/>
        <v xml:space="preserve"> </v>
      </c>
      <c r="PT92" s="176" t="str">
        <f>IF(PP92=0," ",VLOOKUP(PP92,PROTOKOL!$A:$E,5,FALSE))</f>
        <v xml:space="preserve"> </v>
      </c>
      <c r="PU92" s="212" t="str">
        <f t="shared" si="378"/>
        <v xml:space="preserve"> </v>
      </c>
      <c r="PV92" s="176">
        <f t="shared" si="328"/>
        <v>0</v>
      </c>
      <c r="PW92" s="177" t="str">
        <f t="shared" si="329"/>
        <v xml:space="preserve"> </v>
      </c>
      <c r="PY92" s="173">
        <v>24</v>
      </c>
      <c r="PZ92" s="231">
        <v>24</v>
      </c>
      <c r="QA92" s="174" t="str">
        <f>IF(QC92=0," ",VLOOKUP(QC92,PROTOKOL!$A:$F,6,FALSE))</f>
        <v xml:space="preserve"> </v>
      </c>
      <c r="QB92" s="43"/>
      <c r="QC92" s="43"/>
      <c r="QD92" s="43"/>
      <c r="QE92" s="42" t="str">
        <f>IF(QC92=0," ",(VLOOKUP(QC92,PROTOKOL!$A$1:$E$29,2,FALSE))*QD92)</f>
        <v xml:space="preserve"> </v>
      </c>
      <c r="QF92" s="175" t="str">
        <f t="shared" si="249"/>
        <v xml:space="preserve"> </v>
      </c>
      <c r="QG92" s="212" t="str">
        <f>IF(QC92=0," ",VLOOKUP(QC92,PROTOKOL!$A:$E,5,FALSE))</f>
        <v xml:space="preserve"> </v>
      </c>
      <c r="QH92" s="176"/>
      <c r="QI92" s="177" t="str">
        <f t="shared" si="330"/>
        <v xml:space="preserve"> </v>
      </c>
      <c r="QJ92" s="217" t="str">
        <f>IF(QL92=0," ",VLOOKUP(QL92,PROTOKOL!$A:$F,6,FALSE))</f>
        <v xml:space="preserve"> </v>
      </c>
      <c r="QK92" s="43"/>
      <c r="QL92" s="43"/>
      <c r="QM92" s="43"/>
      <c r="QN92" s="91" t="str">
        <f>IF(QL92=0," ",(VLOOKUP(QL92,PROTOKOL!$A$1:$E$29,2,FALSE))*QM92)</f>
        <v xml:space="preserve"> </v>
      </c>
      <c r="QO92" s="175" t="str">
        <f t="shared" si="250"/>
        <v xml:space="preserve"> </v>
      </c>
      <c r="QP92" s="176" t="str">
        <f>IF(QL92=0," ",VLOOKUP(QL92,PROTOKOL!$A:$E,5,FALSE))</f>
        <v xml:space="preserve"> </v>
      </c>
      <c r="QQ92" s="212" t="str">
        <f t="shared" si="379"/>
        <v xml:space="preserve"> </v>
      </c>
      <c r="QR92" s="176">
        <f t="shared" si="331"/>
        <v>0</v>
      </c>
      <c r="QS92" s="177" t="str">
        <f t="shared" si="332"/>
        <v xml:space="preserve"> </v>
      </c>
      <c r="QU92" s="173">
        <v>24</v>
      </c>
      <c r="QV92" s="231">
        <v>24</v>
      </c>
      <c r="QW92" s="174" t="str">
        <f>IF(QY92=0," ",VLOOKUP(QY92,PROTOKOL!$A:$F,6,FALSE))</f>
        <v xml:space="preserve"> </v>
      </c>
      <c r="QX92" s="43"/>
      <c r="QY92" s="43"/>
      <c r="QZ92" s="43"/>
      <c r="RA92" s="42" t="str">
        <f>IF(QY92=0," ",(VLOOKUP(QY92,PROTOKOL!$A$1:$E$29,2,FALSE))*QZ92)</f>
        <v xml:space="preserve"> </v>
      </c>
      <c r="RB92" s="175" t="str">
        <f t="shared" si="251"/>
        <v xml:space="preserve"> </v>
      </c>
      <c r="RC92" s="212" t="str">
        <f>IF(QY92=0," ",VLOOKUP(QY92,PROTOKOL!$A:$E,5,FALSE))</f>
        <v xml:space="preserve"> </v>
      </c>
      <c r="RD92" s="176"/>
      <c r="RE92" s="177" t="str">
        <f t="shared" si="333"/>
        <v xml:space="preserve"> </v>
      </c>
      <c r="RF92" s="217" t="str">
        <f>IF(RH92=0," ",VLOOKUP(RH92,PROTOKOL!$A:$F,6,FALSE))</f>
        <v xml:space="preserve"> </v>
      </c>
      <c r="RG92" s="43"/>
      <c r="RH92" s="43"/>
      <c r="RI92" s="43"/>
      <c r="RJ92" s="91" t="str">
        <f>IF(RH92=0," ",(VLOOKUP(RH92,PROTOKOL!$A$1:$E$29,2,FALSE))*RI92)</f>
        <v xml:space="preserve"> </v>
      </c>
      <c r="RK92" s="175" t="str">
        <f t="shared" si="252"/>
        <v xml:space="preserve"> </v>
      </c>
      <c r="RL92" s="176" t="str">
        <f>IF(RH92=0," ",VLOOKUP(RH92,PROTOKOL!$A:$E,5,FALSE))</f>
        <v xml:space="preserve"> </v>
      </c>
      <c r="RM92" s="212" t="str">
        <f t="shared" si="380"/>
        <v xml:space="preserve"> </v>
      </c>
      <c r="RN92" s="176">
        <f t="shared" si="334"/>
        <v>0</v>
      </c>
      <c r="RO92" s="177" t="str">
        <f t="shared" si="335"/>
        <v xml:space="preserve"> </v>
      </c>
      <c r="RQ92" s="173">
        <v>24</v>
      </c>
      <c r="RR92" s="231">
        <v>24</v>
      </c>
      <c r="RS92" s="174" t="str">
        <f>IF(RU92=0," ",VLOOKUP(RU92,PROTOKOL!$A:$F,6,FALSE))</f>
        <v xml:space="preserve"> </v>
      </c>
      <c r="RT92" s="43"/>
      <c r="RU92" s="43"/>
      <c r="RV92" s="43"/>
      <c r="RW92" s="42" t="str">
        <f>IF(RU92=0," ",(VLOOKUP(RU92,PROTOKOL!$A$1:$E$29,2,FALSE))*RV92)</f>
        <v xml:space="preserve"> </v>
      </c>
      <c r="RX92" s="175" t="str">
        <f t="shared" si="253"/>
        <v xml:space="preserve"> </v>
      </c>
      <c r="RY92" s="212" t="str">
        <f>IF(RU92=0," ",VLOOKUP(RU92,PROTOKOL!$A:$E,5,FALSE))</f>
        <v xml:space="preserve"> </v>
      </c>
      <c r="RZ92" s="176"/>
      <c r="SA92" s="177" t="str">
        <f t="shared" si="336"/>
        <v xml:space="preserve"> </v>
      </c>
      <c r="SB92" s="217" t="str">
        <f>IF(SD92=0," ",VLOOKUP(SD92,PROTOKOL!$A:$F,6,FALSE))</f>
        <v xml:space="preserve"> </v>
      </c>
      <c r="SC92" s="43"/>
      <c r="SD92" s="43"/>
      <c r="SE92" s="43"/>
      <c r="SF92" s="91" t="str">
        <f>IF(SD92=0," ",(VLOOKUP(SD92,PROTOKOL!$A$1:$E$29,2,FALSE))*SE92)</f>
        <v xml:space="preserve"> </v>
      </c>
      <c r="SG92" s="175" t="str">
        <f t="shared" si="254"/>
        <v xml:space="preserve"> </v>
      </c>
      <c r="SH92" s="176" t="str">
        <f>IF(SD92=0," ",VLOOKUP(SD92,PROTOKOL!$A:$E,5,FALSE))</f>
        <v xml:space="preserve"> </v>
      </c>
      <c r="SI92" s="212" t="str">
        <f t="shared" si="381"/>
        <v xml:space="preserve"> </v>
      </c>
      <c r="SJ92" s="176">
        <f t="shared" si="337"/>
        <v>0</v>
      </c>
      <c r="SK92" s="177" t="str">
        <f t="shared" si="338"/>
        <v xml:space="preserve"> </v>
      </c>
      <c r="SM92" s="173">
        <v>24</v>
      </c>
      <c r="SN92" s="231">
        <v>24</v>
      </c>
      <c r="SO92" s="174" t="str">
        <f>IF(SQ92=0," ",VLOOKUP(SQ92,PROTOKOL!$A:$F,6,FALSE))</f>
        <v xml:space="preserve"> </v>
      </c>
      <c r="SP92" s="43"/>
      <c r="SQ92" s="43"/>
      <c r="SR92" s="43"/>
      <c r="SS92" s="42" t="str">
        <f>IF(SQ92=0," ",(VLOOKUP(SQ92,PROTOKOL!$A$1:$E$29,2,FALSE))*SR92)</f>
        <v xml:space="preserve"> </v>
      </c>
      <c r="ST92" s="175" t="str">
        <f t="shared" si="255"/>
        <v xml:space="preserve"> </v>
      </c>
      <c r="SU92" s="212" t="str">
        <f>IF(SQ92=0," ",VLOOKUP(SQ92,PROTOKOL!$A:$E,5,FALSE))</f>
        <v xml:space="preserve"> </v>
      </c>
      <c r="SV92" s="176"/>
      <c r="SW92" s="177" t="str">
        <f t="shared" si="339"/>
        <v xml:space="preserve"> </v>
      </c>
      <c r="SX92" s="217" t="str">
        <f>IF(SZ92=0," ",VLOOKUP(SZ92,PROTOKOL!$A:$F,6,FALSE))</f>
        <v xml:space="preserve"> </v>
      </c>
      <c r="SY92" s="43"/>
      <c r="SZ92" s="43"/>
      <c r="TA92" s="43"/>
      <c r="TB92" s="91" t="str">
        <f>IF(SZ92=0," ",(VLOOKUP(SZ92,PROTOKOL!$A$1:$E$29,2,FALSE))*TA92)</f>
        <v xml:space="preserve"> </v>
      </c>
      <c r="TC92" s="175" t="str">
        <f t="shared" si="256"/>
        <v xml:space="preserve"> </v>
      </c>
      <c r="TD92" s="176" t="str">
        <f>IF(SZ92=0," ",VLOOKUP(SZ92,PROTOKOL!$A:$E,5,FALSE))</f>
        <v xml:space="preserve"> </v>
      </c>
      <c r="TE92" s="212" t="str">
        <f t="shared" si="382"/>
        <v xml:space="preserve"> </v>
      </c>
      <c r="TF92" s="176">
        <f t="shared" si="340"/>
        <v>0</v>
      </c>
      <c r="TG92" s="177" t="str">
        <f t="shared" si="341"/>
        <v xml:space="preserve"> </v>
      </c>
      <c r="TI92" s="173">
        <v>24</v>
      </c>
      <c r="TJ92" s="231">
        <v>24</v>
      </c>
      <c r="TK92" s="174" t="str">
        <f>IF(TM92=0," ",VLOOKUP(TM92,PROTOKOL!$A:$F,6,FALSE))</f>
        <v xml:space="preserve"> </v>
      </c>
      <c r="TL92" s="43"/>
      <c r="TM92" s="43"/>
      <c r="TN92" s="43"/>
      <c r="TO92" s="42" t="str">
        <f>IF(TM92=0," ",(VLOOKUP(TM92,PROTOKOL!$A$1:$E$29,2,FALSE))*TN92)</f>
        <v xml:space="preserve"> </v>
      </c>
      <c r="TP92" s="175" t="str">
        <f t="shared" si="257"/>
        <v xml:space="preserve"> </v>
      </c>
      <c r="TQ92" s="212" t="str">
        <f>IF(TM92=0," ",VLOOKUP(TM92,PROTOKOL!$A:$E,5,FALSE))</f>
        <v xml:space="preserve"> </v>
      </c>
      <c r="TR92" s="176"/>
      <c r="TS92" s="177" t="str">
        <f t="shared" si="342"/>
        <v xml:space="preserve"> </v>
      </c>
      <c r="TT92" s="217" t="str">
        <f>IF(TV92=0," ",VLOOKUP(TV92,PROTOKOL!$A:$F,6,FALSE))</f>
        <v xml:space="preserve"> </v>
      </c>
      <c r="TU92" s="43"/>
      <c r="TV92" s="43"/>
      <c r="TW92" s="43"/>
      <c r="TX92" s="91" t="str">
        <f>IF(TV92=0," ",(VLOOKUP(TV92,PROTOKOL!$A$1:$E$29,2,FALSE))*TW92)</f>
        <v xml:space="preserve"> </v>
      </c>
      <c r="TY92" s="175" t="str">
        <f t="shared" si="258"/>
        <v xml:space="preserve"> </v>
      </c>
      <c r="TZ92" s="176" t="str">
        <f>IF(TV92=0," ",VLOOKUP(TV92,PROTOKOL!$A:$E,5,FALSE))</f>
        <v xml:space="preserve"> </v>
      </c>
      <c r="UA92" s="212" t="str">
        <f t="shared" si="383"/>
        <v xml:space="preserve"> </v>
      </c>
      <c r="UB92" s="176">
        <f t="shared" si="343"/>
        <v>0</v>
      </c>
      <c r="UC92" s="177" t="str">
        <f t="shared" si="344"/>
        <v xml:space="preserve"> </v>
      </c>
      <c r="UE92" s="173">
        <v>24</v>
      </c>
      <c r="UF92" s="231">
        <v>24</v>
      </c>
      <c r="UG92" s="174" t="str">
        <f>IF(UI92=0," ",VLOOKUP(UI92,PROTOKOL!$A:$F,6,FALSE))</f>
        <v xml:space="preserve"> </v>
      </c>
      <c r="UH92" s="43"/>
      <c r="UI92" s="43"/>
      <c r="UJ92" s="43"/>
      <c r="UK92" s="42" t="str">
        <f>IF(UI92=0," ",(VLOOKUP(UI92,PROTOKOL!$A$1:$E$29,2,FALSE))*UJ92)</f>
        <v xml:space="preserve"> </v>
      </c>
      <c r="UL92" s="175" t="str">
        <f t="shared" si="259"/>
        <v xml:space="preserve"> </v>
      </c>
      <c r="UM92" s="212" t="str">
        <f>IF(UI92=0," ",VLOOKUP(UI92,PROTOKOL!$A:$E,5,FALSE))</f>
        <v xml:space="preserve"> </v>
      </c>
      <c r="UN92" s="176"/>
      <c r="UO92" s="177" t="str">
        <f t="shared" si="345"/>
        <v xml:space="preserve"> </v>
      </c>
      <c r="UP92" s="217" t="str">
        <f>IF(UR92=0," ",VLOOKUP(UR92,PROTOKOL!$A:$F,6,FALSE))</f>
        <v xml:space="preserve"> </v>
      </c>
      <c r="UQ92" s="43"/>
      <c r="UR92" s="43"/>
      <c r="US92" s="43"/>
      <c r="UT92" s="91" t="str">
        <f>IF(UR92=0," ",(VLOOKUP(UR92,PROTOKOL!$A$1:$E$29,2,FALSE))*US92)</f>
        <v xml:space="preserve"> </v>
      </c>
      <c r="UU92" s="175" t="str">
        <f t="shared" si="260"/>
        <v xml:space="preserve"> </v>
      </c>
      <c r="UV92" s="176" t="str">
        <f>IF(UR92=0," ",VLOOKUP(UR92,PROTOKOL!$A:$E,5,FALSE))</f>
        <v xml:space="preserve"> </v>
      </c>
      <c r="UW92" s="212" t="str">
        <f t="shared" si="384"/>
        <v xml:space="preserve"> </v>
      </c>
      <c r="UX92" s="176">
        <f t="shared" si="346"/>
        <v>0</v>
      </c>
      <c r="UY92" s="177" t="str">
        <f t="shared" si="347"/>
        <v xml:space="preserve"> </v>
      </c>
      <c r="VA92" s="173">
        <v>24</v>
      </c>
      <c r="VB92" s="231">
        <v>24</v>
      </c>
      <c r="VC92" s="174" t="str">
        <f>IF(VE92=0," ",VLOOKUP(VE92,PROTOKOL!$A:$F,6,FALSE))</f>
        <v xml:space="preserve"> </v>
      </c>
      <c r="VD92" s="43"/>
      <c r="VE92" s="43"/>
      <c r="VF92" s="43"/>
      <c r="VG92" s="42" t="str">
        <f>IF(VE92=0," ",(VLOOKUP(VE92,PROTOKOL!$A$1:$E$29,2,FALSE))*VF92)</f>
        <v xml:space="preserve"> </v>
      </c>
      <c r="VH92" s="175" t="str">
        <f t="shared" si="261"/>
        <v xml:space="preserve"> </v>
      </c>
      <c r="VI92" s="212" t="str">
        <f>IF(VE92=0," ",VLOOKUP(VE92,PROTOKOL!$A:$E,5,FALSE))</f>
        <v xml:space="preserve"> </v>
      </c>
      <c r="VJ92" s="176"/>
      <c r="VK92" s="177" t="str">
        <f t="shared" si="348"/>
        <v xml:space="preserve"> </v>
      </c>
      <c r="VL92" s="217" t="str">
        <f>IF(VN92=0," ",VLOOKUP(VN92,PROTOKOL!$A:$F,6,FALSE))</f>
        <v xml:space="preserve"> </v>
      </c>
      <c r="VM92" s="43"/>
      <c r="VN92" s="43"/>
      <c r="VO92" s="43"/>
      <c r="VP92" s="91" t="str">
        <f>IF(VN92=0," ",(VLOOKUP(VN92,PROTOKOL!$A$1:$E$29,2,FALSE))*VO92)</f>
        <v xml:space="preserve"> </v>
      </c>
      <c r="VQ92" s="175" t="str">
        <f t="shared" si="262"/>
        <v xml:space="preserve"> </v>
      </c>
      <c r="VR92" s="176" t="str">
        <f>IF(VN92=0," ",VLOOKUP(VN92,PROTOKOL!$A:$E,5,FALSE))</f>
        <v xml:space="preserve"> </v>
      </c>
      <c r="VS92" s="212" t="str">
        <f t="shared" si="385"/>
        <v xml:space="preserve"> </v>
      </c>
      <c r="VT92" s="176">
        <f t="shared" si="349"/>
        <v>0</v>
      </c>
      <c r="VU92" s="177" t="str">
        <f t="shared" si="350"/>
        <v xml:space="preserve"> </v>
      </c>
      <c r="VW92" s="173">
        <v>24</v>
      </c>
      <c r="VX92" s="231">
        <v>24</v>
      </c>
      <c r="VY92" s="174" t="str">
        <f>IF(WA92=0," ",VLOOKUP(WA92,PROTOKOL!$A:$F,6,FALSE))</f>
        <v xml:space="preserve"> </v>
      </c>
      <c r="VZ92" s="43"/>
      <c r="WA92" s="43"/>
      <c r="WB92" s="43"/>
      <c r="WC92" s="42" t="str">
        <f>IF(WA92=0," ",(VLOOKUP(WA92,PROTOKOL!$A$1:$E$29,2,FALSE))*WB92)</f>
        <v xml:space="preserve"> </v>
      </c>
      <c r="WD92" s="175" t="str">
        <f t="shared" si="263"/>
        <v xml:space="preserve"> </v>
      </c>
      <c r="WE92" s="212" t="str">
        <f>IF(WA92=0," ",VLOOKUP(WA92,PROTOKOL!$A:$E,5,FALSE))</f>
        <v xml:space="preserve"> </v>
      </c>
      <c r="WF92" s="176"/>
      <c r="WG92" s="177" t="str">
        <f t="shared" si="351"/>
        <v xml:space="preserve"> </v>
      </c>
      <c r="WH92" s="217" t="str">
        <f>IF(WJ92=0," ",VLOOKUP(WJ92,PROTOKOL!$A:$F,6,FALSE))</f>
        <v xml:space="preserve"> </v>
      </c>
      <c r="WI92" s="43"/>
      <c r="WJ92" s="43"/>
      <c r="WK92" s="43"/>
      <c r="WL92" s="91" t="str">
        <f>IF(WJ92=0," ",(VLOOKUP(WJ92,PROTOKOL!$A$1:$E$29,2,FALSE))*WK92)</f>
        <v xml:space="preserve"> </v>
      </c>
      <c r="WM92" s="175" t="str">
        <f t="shared" si="264"/>
        <v xml:space="preserve"> </v>
      </c>
      <c r="WN92" s="176" t="str">
        <f>IF(WJ92=0," ",VLOOKUP(WJ92,PROTOKOL!$A:$E,5,FALSE))</f>
        <v xml:space="preserve"> </v>
      </c>
      <c r="WO92" s="212" t="str">
        <f t="shared" si="386"/>
        <v xml:space="preserve"> </v>
      </c>
      <c r="WP92" s="176">
        <f t="shared" si="352"/>
        <v>0</v>
      </c>
      <c r="WQ92" s="177" t="str">
        <f t="shared" si="353"/>
        <v xml:space="preserve"> </v>
      </c>
      <c r="WS92" s="173">
        <v>24</v>
      </c>
      <c r="WT92" s="231">
        <v>24</v>
      </c>
      <c r="WU92" s="174" t="str">
        <f>IF(WW92=0," ",VLOOKUP(WW92,PROTOKOL!$A:$F,6,FALSE))</f>
        <v xml:space="preserve"> </v>
      </c>
      <c r="WV92" s="43"/>
      <c r="WW92" s="43"/>
      <c r="WX92" s="43"/>
      <c r="WY92" s="42" t="str">
        <f>IF(WW92=0," ",(VLOOKUP(WW92,PROTOKOL!$A$1:$E$29,2,FALSE))*WX92)</f>
        <v xml:space="preserve"> </v>
      </c>
      <c r="WZ92" s="175" t="str">
        <f t="shared" si="265"/>
        <v xml:space="preserve"> </v>
      </c>
      <c r="XA92" s="212" t="str">
        <f>IF(WW92=0," ",VLOOKUP(WW92,PROTOKOL!$A:$E,5,FALSE))</f>
        <v xml:space="preserve"> </v>
      </c>
      <c r="XB92" s="176"/>
      <c r="XC92" s="177" t="str">
        <f t="shared" si="354"/>
        <v xml:space="preserve"> </v>
      </c>
      <c r="XD92" s="217" t="str">
        <f>IF(XF92=0," ",VLOOKUP(XF92,PROTOKOL!$A:$F,6,FALSE))</f>
        <v xml:space="preserve"> </v>
      </c>
      <c r="XE92" s="43"/>
      <c r="XF92" s="43"/>
      <c r="XG92" s="43"/>
      <c r="XH92" s="91" t="str">
        <f>IF(XF92=0," ",(VLOOKUP(XF92,PROTOKOL!$A$1:$E$29,2,FALSE))*XG92)</f>
        <v xml:space="preserve"> </v>
      </c>
      <c r="XI92" s="175" t="str">
        <f t="shared" si="266"/>
        <v xml:space="preserve"> </v>
      </c>
      <c r="XJ92" s="176" t="str">
        <f>IF(XF92=0," ",VLOOKUP(XF92,PROTOKOL!$A:$E,5,FALSE))</f>
        <v xml:space="preserve"> </v>
      </c>
      <c r="XK92" s="212" t="str">
        <f t="shared" si="387"/>
        <v xml:space="preserve"> </v>
      </c>
      <c r="XL92" s="176">
        <f t="shared" si="355"/>
        <v>0</v>
      </c>
      <c r="XM92" s="177" t="str">
        <f t="shared" si="356"/>
        <v xml:space="preserve"> </v>
      </c>
      <c r="XO92" s="173">
        <v>24</v>
      </c>
      <c r="XP92" s="231">
        <v>24</v>
      </c>
      <c r="XQ92" s="174" t="str">
        <f>IF(XS92=0," ",VLOOKUP(XS92,PROTOKOL!$A:$F,6,FALSE))</f>
        <v xml:space="preserve"> </v>
      </c>
      <c r="XR92" s="43"/>
      <c r="XS92" s="43"/>
      <c r="XT92" s="43"/>
      <c r="XU92" s="42" t="str">
        <f>IF(XS92=0," ",(VLOOKUP(XS92,PROTOKOL!$A$1:$E$29,2,FALSE))*XT92)</f>
        <v xml:space="preserve"> </v>
      </c>
      <c r="XV92" s="175" t="str">
        <f t="shared" si="267"/>
        <v xml:space="preserve"> </v>
      </c>
      <c r="XW92" s="212" t="str">
        <f>IF(XS92=0," ",VLOOKUP(XS92,PROTOKOL!$A:$E,5,FALSE))</f>
        <v xml:space="preserve"> </v>
      </c>
      <c r="XX92" s="176"/>
      <c r="XY92" s="177" t="str">
        <f t="shared" si="357"/>
        <v xml:space="preserve"> </v>
      </c>
      <c r="XZ92" s="217" t="str">
        <f>IF(YB92=0," ",VLOOKUP(YB92,PROTOKOL!$A:$F,6,FALSE))</f>
        <v xml:space="preserve"> </v>
      </c>
      <c r="YA92" s="43"/>
      <c r="YB92" s="43"/>
      <c r="YC92" s="43"/>
      <c r="YD92" s="91" t="str">
        <f>IF(YB92=0," ",(VLOOKUP(YB92,PROTOKOL!$A$1:$E$29,2,FALSE))*YC92)</f>
        <v xml:space="preserve"> </v>
      </c>
      <c r="YE92" s="175" t="str">
        <f t="shared" si="268"/>
        <v xml:space="preserve"> </v>
      </c>
      <c r="YF92" s="176" t="str">
        <f>IF(YB92=0," ",VLOOKUP(YB92,PROTOKOL!$A:$E,5,FALSE))</f>
        <v xml:space="preserve"> </v>
      </c>
      <c r="YG92" s="212" t="str">
        <f t="shared" si="388"/>
        <v xml:space="preserve"> </v>
      </c>
      <c r="YH92" s="176">
        <f t="shared" si="358"/>
        <v>0</v>
      </c>
      <c r="YI92" s="177" t="str">
        <f t="shared" si="359"/>
        <v xml:space="preserve"> </v>
      </c>
    </row>
    <row r="93" spans="1:659" ht="13.8">
      <c r="A93" s="173">
        <v>24</v>
      </c>
      <c r="B93" s="229"/>
      <c r="C93" s="174" t="str">
        <f>IF(E93=0," ",VLOOKUP(E93,PROTOKOL!$A:$F,6,FALSE))</f>
        <v xml:space="preserve"> </v>
      </c>
      <c r="D93" s="43"/>
      <c r="E93" s="43"/>
      <c r="F93" s="43"/>
      <c r="G93" s="42" t="str">
        <f>IF(E93=0," ",(VLOOKUP(E93,PROTOKOL!$A$1:$E$29,2,FALSE))*F93)</f>
        <v xml:space="preserve"> </v>
      </c>
      <c r="H93" s="175" t="str">
        <f t="shared" si="209"/>
        <v xml:space="preserve"> </v>
      </c>
      <c r="I93" s="212" t="str">
        <f>IF(E93=0," ",VLOOKUP(E93,PROTOKOL!$A:$E,5,FALSE))</f>
        <v xml:space="preserve"> </v>
      </c>
      <c r="J93" s="176"/>
      <c r="K93" s="177" t="str">
        <f t="shared" si="269"/>
        <v xml:space="preserve"> </v>
      </c>
      <c r="L93" s="217" t="str">
        <f>IF(N93=0," ",VLOOKUP(N93,PROTOKOL!$A:$F,6,FALSE))</f>
        <v xml:space="preserve"> </v>
      </c>
      <c r="M93" s="43"/>
      <c r="N93" s="43"/>
      <c r="O93" s="43"/>
      <c r="P93" s="91" t="str">
        <f>IF(N93=0," ",(VLOOKUP(N93,PROTOKOL!$A$1:$E$29,2,FALSE))*O93)</f>
        <v xml:space="preserve"> </v>
      </c>
      <c r="Q93" s="175" t="str">
        <f t="shared" si="210"/>
        <v xml:space="preserve"> </v>
      </c>
      <c r="R93" s="176" t="str">
        <f>IF(N93=0," ",VLOOKUP(N93,PROTOKOL!$A:$E,5,FALSE))</f>
        <v xml:space="preserve"> </v>
      </c>
      <c r="S93" s="212" t="str">
        <f t="shared" si="270"/>
        <v xml:space="preserve"> </v>
      </c>
      <c r="T93" s="176">
        <f t="shared" si="271"/>
        <v>0</v>
      </c>
      <c r="U93" s="177" t="str">
        <f t="shared" si="272"/>
        <v xml:space="preserve"> </v>
      </c>
      <c r="W93" s="173">
        <v>24</v>
      </c>
      <c r="X93" s="229"/>
      <c r="Y93" s="174" t="str">
        <f>IF(AA93=0," ",VLOOKUP(AA93,PROTOKOL!$A:$F,6,FALSE))</f>
        <v xml:space="preserve"> </v>
      </c>
      <c r="Z93" s="43"/>
      <c r="AA93" s="43"/>
      <c r="AB93" s="43"/>
      <c r="AC93" s="42" t="str">
        <f>IF(AA93=0," ",(VLOOKUP(AA93,PROTOKOL!$A$1:$E$29,2,FALSE))*AB93)</f>
        <v xml:space="preserve"> </v>
      </c>
      <c r="AD93" s="175" t="str">
        <f t="shared" si="211"/>
        <v xml:space="preserve"> </v>
      </c>
      <c r="AE93" s="212" t="str">
        <f>IF(AA93=0," ",VLOOKUP(AA93,PROTOKOL!$A:$E,5,FALSE))</f>
        <v xml:space="preserve"> </v>
      </c>
      <c r="AF93" s="176"/>
      <c r="AG93" s="177" t="str">
        <f t="shared" si="273"/>
        <v xml:space="preserve"> </v>
      </c>
      <c r="AH93" s="217" t="str">
        <f>IF(AJ93=0," ",VLOOKUP(AJ93,PROTOKOL!$A:$F,6,FALSE))</f>
        <v xml:space="preserve"> </v>
      </c>
      <c r="AI93" s="43"/>
      <c r="AJ93" s="43"/>
      <c r="AK93" s="43"/>
      <c r="AL93" s="91" t="str">
        <f>IF(AJ93=0," ",(VLOOKUP(AJ93,PROTOKOL!$A$1:$E$29,2,FALSE))*AK93)</f>
        <v xml:space="preserve"> </v>
      </c>
      <c r="AM93" s="175" t="str">
        <f t="shared" si="212"/>
        <v xml:space="preserve"> </v>
      </c>
      <c r="AN93" s="176" t="str">
        <f>IF(AJ93=0," ",VLOOKUP(AJ93,PROTOKOL!$A:$E,5,FALSE))</f>
        <v xml:space="preserve"> </v>
      </c>
      <c r="AO93" s="212" t="str">
        <f t="shared" si="360"/>
        <v xml:space="preserve"> </v>
      </c>
      <c r="AP93" s="176">
        <f t="shared" si="274"/>
        <v>0</v>
      </c>
      <c r="AQ93" s="177" t="str">
        <f t="shared" si="275"/>
        <v xml:space="preserve"> </v>
      </c>
      <c r="AS93" s="173">
        <v>24</v>
      </c>
      <c r="AT93" s="229"/>
      <c r="AU93" s="174" t="str">
        <f>IF(AW93=0," ",VLOOKUP(AW93,PROTOKOL!$A:$F,6,FALSE))</f>
        <v xml:space="preserve"> </v>
      </c>
      <c r="AV93" s="43"/>
      <c r="AW93" s="43"/>
      <c r="AX93" s="43"/>
      <c r="AY93" s="42" t="str">
        <f>IF(AW93=0," ",(VLOOKUP(AW93,PROTOKOL!$A$1:$E$29,2,FALSE))*AX93)</f>
        <v xml:space="preserve"> </v>
      </c>
      <c r="AZ93" s="175" t="str">
        <f t="shared" si="213"/>
        <v xml:space="preserve"> </v>
      </c>
      <c r="BA93" s="212" t="str">
        <f>IF(AW93=0," ",VLOOKUP(AW93,PROTOKOL!$A:$E,5,FALSE))</f>
        <v xml:space="preserve"> </v>
      </c>
      <c r="BB93" s="176"/>
      <c r="BC93" s="177" t="str">
        <f t="shared" si="276"/>
        <v xml:space="preserve"> </v>
      </c>
      <c r="BD93" s="217" t="str">
        <f>IF(BF93=0," ",VLOOKUP(BF93,PROTOKOL!$A:$F,6,FALSE))</f>
        <v xml:space="preserve"> </v>
      </c>
      <c r="BE93" s="43"/>
      <c r="BF93" s="43"/>
      <c r="BG93" s="43"/>
      <c r="BH93" s="91" t="str">
        <f>IF(BF93=0," ",(VLOOKUP(BF93,PROTOKOL!$A$1:$E$29,2,FALSE))*BG93)</f>
        <v xml:space="preserve"> </v>
      </c>
      <c r="BI93" s="175" t="str">
        <f t="shared" si="214"/>
        <v xml:space="preserve"> </v>
      </c>
      <c r="BJ93" s="176" t="str">
        <f>IF(BF93=0," ",VLOOKUP(BF93,PROTOKOL!$A:$E,5,FALSE))</f>
        <v xml:space="preserve"> </v>
      </c>
      <c r="BK93" s="212" t="str">
        <f t="shared" si="361"/>
        <v xml:space="preserve"> </v>
      </c>
      <c r="BL93" s="176">
        <f t="shared" si="277"/>
        <v>0</v>
      </c>
      <c r="BM93" s="177" t="str">
        <f t="shared" si="278"/>
        <v xml:space="preserve"> </v>
      </c>
      <c r="BO93" s="173">
        <v>24</v>
      </c>
      <c r="BP93" s="229"/>
      <c r="BQ93" s="174" t="str">
        <f>IF(BS93=0," ",VLOOKUP(BS93,PROTOKOL!$A:$F,6,FALSE))</f>
        <v xml:space="preserve"> </v>
      </c>
      <c r="BR93" s="43"/>
      <c r="BS93" s="43"/>
      <c r="BT93" s="43"/>
      <c r="BU93" s="42" t="str">
        <f>IF(BS93=0," ",(VLOOKUP(BS93,PROTOKOL!$A$1:$E$29,2,FALSE))*BT93)</f>
        <v xml:space="preserve"> </v>
      </c>
      <c r="BV93" s="175" t="str">
        <f t="shared" si="215"/>
        <v xml:space="preserve"> </v>
      </c>
      <c r="BW93" s="212" t="str">
        <f>IF(BS93=0," ",VLOOKUP(BS93,PROTOKOL!$A:$E,5,FALSE))</f>
        <v xml:space="preserve"> </v>
      </c>
      <c r="BX93" s="176"/>
      <c r="BY93" s="177" t="str">
        <f t="shared" si="279"/>
        <v xml:space="preserve"> </v>
      </c>
      <c r="BZ93" s="217" t="str">
        <f>IF(CB93=0," ",VLOOKUP(CB93,PROTOKOL!$A:$F,6,FALSE))</f>
        <v xml:space="preserve"> </v>
      </c>
      <c r="CA93" s="43"/>
      <c r="CB93" s="43"/>
      <c r="CC93" s="43"/>
      <c r="CD93" s="91" t="str">
        <f>IF(CB93=0," ",(VLOOKUP(CB93,PROTOKOL!$A$1:$E$29,2,FALSE))*CC93)</f>
        <v xml:space="preserve"> </v>
      </c>
      <c r="CE93" s="175" t="str">
        <f t="shared" si="216"/>
        <v xml:space="preserve"> </v>
      </c>
      <c r="CF93" s="176" t="str">
        <f>IF(CB93=0," ",VLOOKUP(CB93,PROTOKOL!$A:$E,5,FALSE))</f>
        <v xml:space="preserve"> </v>
      </c>
      <c r="CG93" s="212" t="str">
        <f t="shared" si="362"/>
        <v xml:space="preserve"> </v>
      </c>
      <c r="CH93" s="176">
        <f t="shared" si="280"/>
        <v>0</v>
      </c>
      <c r="CI93" s="177" t="str">
        <f t="shared" si="281"/>
        <v xml:space="preserve"> </v>
      </c>
      <c r="CK93" s="173">
        <v>24</v>
      </c>
      <c r="CL93" s="229"/>
      <c r="CM93" s="174" t="str">
        <f>IF(CO93=0," ",VLOOKUP(CO93,PROTOKOL!$A:$F,6,FALSE))</f>
        <v xml:space="preserve"> </v>
      </c>
      <c r="CN93" s="43"/>
      <c r="CO93" s="43"/>
      <c r="CP93" s="43"/>
      <c r="CQ93" s="42" t="str">
        <f>IF(CO93=0," ",(VLOOKUP(CO93,PROTOKOL!$A$1:$E$29,2,FALSE))*CP93)</f>
        <v xml:space="preserve"> </v>
      </c>
      <c r="CR93" s="175" t="str">
        <f t="shared" si="217"/>
        <v xml:space="preserve"> </v>
      </c>
      <c r="CS93" s="212" t="str">
        <f>IF(CO93=0," ",VLOOKUP(CO93,PROTOKOL!$A:$E,5,FALSE))</f>
        <v xml:space="preserve"> </v>
      </c>
      <c r="CT93" s="176"/>
      <c r="CU93" s="177" t="str">
        <f t="shared" si="282"/>
        <v xml:space="preserve"> </v>
      </c>
      <c r="CV93" s="217" t="str">
        <f>IF(CX93=0," ",VLOOKUP(CX93,PROTOKOL!$A:$F,6,FALSE))</f>
        <v xml:space="preserve"> </v>
      </c>
      <c r="CW93" s="43"/>
      <c r="CX93" s="43"/>
      <c r="CY93" s="43"/>
      <c r="CZ93" s="91" t="str">
        <f>IF(CX93=0," ",(VLOOKUP(CX93,PROTOKOL!$A$1:$E$29,2,FALSE))*CY93)</f>
        <v xml:space="preserve"> </v>
      </c>
      <c r="DA93" s="175" t="str">
        <f t="shared" si="218"/>
        <v xml:space="preserve"> </v>
      </c>
      <c r="DB93" s="176" t="str">
        <f>IF(CX93=0," ",VLOOKUP(CX93,PROTOKOL!$A:$E,5,FALSE))</f>
        <v xml:space="preserve"> </v>
      </c>
      <c r="DC93" s="212" t="str">
        <f t="shared" si="363"/>
        <v xml:space="preserve"> </v>
      </c>
      <c r="DD93" s="176">
        <f t="shared" si="283"/>
        <v>0</v>
      </c>
      <c r="DE93" s="177" t="str">
        <f t="shared" si="284"/>
        <v xml:space="preserve"> </v>
      </c>
      <c r="DG93" s="173">
        <v>24</v>
      </c>
      <c r="DH93" s="229"/>
      <c r="DI93" s="174" t="str">
        <f>IF(DK93=0," ",VLOOKUP(DK93,PROTOKOL!$A:$F,6,FALSE))</f>
        <v xml:space="preserve"> </v>
      </c>
      <c r="DJ93" s="43"/>
      <c r="DK93" s="43"/>
      <c r="DL93" s="43"/>
      <c r="DM93" s="42" t="str">
        <f>IF(DK93=0," ",(VLOOKUP(DK93,PROTOKOL!$A$1:$E$29,2,FALSE))*DL93)</f>
        <v xml:space="preserve"> </v>
      </c>
      <c r="DN93" s="175" t="str">
        <f t="shared" si="219"/>
        <v xml:space="preserve"> </v>
      </c>
      <c r="DO93" s="212" t="str">
        <f>IF(DK93=0," ",VLOOKUP(DK93,PROTOKOL!$A:$E,5,FALSE))</f>
        <v xml:space="preserve"> </v>
      </c>
      <c r="DP93" s="176"/>
      <c r="DQ93" s="177" t="str">
        <f t="shared" si="285"/>
        <v xml:space="preserve"> </v>
      </c>
      <c r="DR93" s="217" t="str">
        <f>IF(DT93=0," ",VLOOKUP(DT93,PROTOKOL!$A:$F,6,FALSE))</f>
        <v xml:space="preserve"> </v>
      </c>
      <c r="DS93" s="43"/>
      <c r="DT93" s="43"/>
      <c r="DU93" s="43"/>
      <c r="DV93" s="91" t="str">
        <f>IF(DT93=0," ",(VLOOKUP(DT93,PROTOKOL!$A$1:$E$29,2,FALSE))*DU93)</f>
        <v xml:space="preserve"> </v>
      </c>
      <c r="DW93" s="175" t="str">
        <f t="shared" si="220"/>
        <v xml:space="preserve"> </v>
      </c>
      <c r="DX93" s="176" t="str">
        <f>IF(DT93=0," ",VLOOKUP(DT93,PROTOKOL!$A:$E,5,FALSE))</f>
        <v xml:space="preserve"> </v>
      </c>
      <c r="DY93" s="212" t="str">
        <f t="shared" si="364"/>
        <v xml:space="preserve"> </v>
      </c>
      <c r="DZ93" s="176">
        <f t="shared" si="286"/>
        <v>0</v>
      </c>
      <c r="EA93" s="177" t="str">
        <f t="shared" si="287"/>
        <v xml:space="preserve"> </v>
      </c>
      <c r="EC93" s="173">
        <v>24</v>
      </c>
      <c r="ED93" s="229"/>
      <c r="EE93" s="174" t="str">
        <f>IF(EG93=0," ",VLOOKUP(EG93,PROTOKOL!$A:$F,6,FALSE))</f>
        <v xml:space="preserve"> </v>
      </c>
      <c r="EF93" s="43"/>
      <c r="EG93" s="43"/>
      <c r="EH93" s="43"/>
      <c r="EI93" s="42" t="str">
        <f>IF(EG93=0," ",(VLOOKUP(EG93,PROTOKOL!$A$1:$E$29,2,FALSE))*EH93)</f>
        <v xml:space="preserve"> </v>
      </c>
      <c r="EJ93" s="175" t="str">
        <f t="shared" si="221"/>
        <v xml:space="preserve"> </v>
      </c>
      <c r="EK93" s="212" t="str">
        <f>IF(EG93=0," ",VLOOKUP(EG93,PROTOKOL!$A:$E,5,FALSE))</f>
        <v xml:space="preserve"> </v>
      </c>
      <c r="EL93" s="176"/>
      <c r="EM93" s="177" t="str">
        <f t="shared" si="288"/>
        <v xml:space="preserve"> </v>
      </c>
      <c r="EN93" s="217" t="str">
        <f>IF(EP93=0," ",VLOOKUP(EP93,PROTOKOL!$A:$F,6,FALSE))</f>
        <v xml:space="preserve"> </v>
      </c>
      <c r="EO93" s="43"/>
      <c r="EP93" s="43"/>
      <c r="EQ93" s="43"/>
      <c r="ER93" s="91" t="str">
        <f>IF(EP93=0," ",(VLOOKUP(EP93,PROTOKOL!$A$1:$E$29,2,FALSE))*EQ93)</f>
        <v xml:space="preserve"> </v>
      </c>
      <c r="ES93" s="175" t="str">
        <f t="shared" si="222"/>
        <v xml:space="preserve"> </v>
      </c>
      <c r="ET93" s="176" t="str">
        <f>IF(EP93=0," ",VLOOKUP(EP93,PROTOKOL!$A:$E,5,FALSE))</f>
        <v xml:space="preserve"> </v>
      </c>
      <c r="EU93" s="212" t="str">
        <f t="shared" si="365"/>
        <v xml:space="preserve"> </v>
      </c>
      <c r="EV93" s="176">
        <f t="shared" si="289"/>
        <v>0</v>
      </c>
      <c r="EW93" s="177" t="str">
        <f t="shared" si="290"/>
        <v xml:space="preserve"> </v>
      </c>
      <c r="EY93" s="173">
        <v>24</v>
      </c>
      <c r="EZ93" s="229"/>
      <c r="FA93" s="174" t="str">
        <f>IF(FC93=0," ",VLOOKUP(FC93,PROTOKOL!$A:$F,6,FALSE))</f>
        <v xml:space="preserve"> </v>
      </c>
      <c r="FB93" s="43"/>
      <c r="FC93" s="43"/>
      <c r="FD93" s="43"/>
      <c r="FE93" s="42" t="str">
        <f>IF(FC93=0," ",(VLOOKUP(FC93,PROTOKOL!$A$1:$E$29,2,FALSE))*FD93)</f>
        <v xml:space="preserve"> </v>
      </c>
      <c r="FF93" s="175" t="str">
        <f t="shared" si="223"/>
        <v xml:space="preserve"> </v>
      </c>
      <c r="FG93" s="212" t="str">
        <f>IF(FC93=0," ",VLOOKUP(FC93,PROTOKOL!$A:$E,5,FALSE))</f>
        <v xml:space="preserve"> </v>
      </c>
      <c r="FH93" s="176"/>
      <c r="FI93" s="177" t="str">
        <f t="shared" si="291"/>
        <v xml:space="preserve"> </v>
      </c>
      <c r="FJ93" s="217" t="str">
        <f>IF(FL93=0," ",VLOOKUP(FL93,PROTOKOL!$A:$F,6,FALSE))</f>
        <v xml:space="preserve"> </v>
      </c>
      <c r="FK93" s="43"/>
      <c r="FL93" s="43"/>
      <c r="FM93" s="43"/>
      <c r="FN93" s="91" t="str">
        <f>IF(FL93=0," ",(VLOOKUP(FL93,PROTOKOL!$A$1:$E$29,2,FALSE))*FM93)</f>
        <v xml:space="preserve"> </v>
      </c>
      <c r="FO93" s="175" t="str">
        <f t="shared" si="224"/>
        <v xml:space="preserve"> </v>
      </c>
      <c r="FP93" s="176" t="str">
        <f>IF(FL93=0," ",VLOOKUP(FL93,PROTOKOL!$A:$E,5,FALSE))</f>
        <v xml:space="preserve"> </v>
      </c>
      <c r="FQ93" s="212" t="str">
        <f t="shared" si="366"/>
        <v xml:space="preserve"> </v>
      </c>
      <c r="FR93" s="176">
        <f t="shared" si="292"/>
        <v>0</v>
      </c>
      <c r="FS93" s="177" t="str">
        <f t="shared" si="293"/>
        <v xml:space="preserve"> </v>
      </c>
      <c r="FU93" s="173">
        <v>24</v>
      </c>
      <c r="FV93" s="229"/>
      <c r="FW93" s="174" t="str">
        <f>IF(FY93=0," ",VLOOKUP(FY93,PROTOKOL!$A:$F,6,FALSE))</f>
        <v xml:space="preserve"> </v>
      </c>
      <c r="FX93" s="43"/>
      <c r="FY93" s="43"/>
      <c r="FZ93" s="43"/>
      <c r="GA93" s="42" t="str">
        <f>IF(FY93=0," ",(VLOOKUP(FY93,PROTOKOL!$A$1:$E$29,2,FALSE))*FZ93)</f>
        <v xml:space="preserve"> </v>
      </c>
      <c r="GB93" s="175" t="str">
        <f t="shared" si="225"/>
        <v xml:space="preserve"> </v>
      </c>
      <c r="GC93" s="212" t="str">
        <f>IF(FY93=0," ",VLOOKUP(FY93,PROTOKOL!$A:$E,5,FALSE))</f>
        <v xml:space="preserve"> </v>
      </c>
      <c r="GD93" s="176"/>
      <c r="GE93" s="177" t="str">
        <f t="shared" si="294"/>
        <v xml:space="preserve"> </v>
      </c>
      <c r="GF93" s="217" t="str">
        <f>IF(GH93=0," ",VLOOKUP(GH93,PROTOKOL!$A:$F,6,FALSE))</f>
        <v xml:space="preserve"> </v>
      </c>
      <c r="GG93" s="43"/>
      <c r="GH93" s="43"/>
      <c r="GI93" s="43"/>
      <c r="GJ93" s="91" t="str">
        <f>IF(GH93=0," ",(VLOOKUP(GH93,PROTOKOL!$A$1:$E$29,2,FALSE))*GI93)</f>
        <v xml:space="preserve"> </v>
      </c>
      <c r="GK93" s="175" t="str">
        <f t="shared" si="226"/>
        <v xml:space="preserve"> </v>
      </c>
      <c r="GL93" s="176" t="str">
        <f>IF(GH93=0," ",VLOOKUP(GH93,PROTOKOL!$A:$E,5,FALSE))</f>
        <v xml:space="preserve"> </v>
      </c>
      <c r="GM93" s="212" t="str">
        <f t="shared" si="367"/>
        <v xml:space="preserve"> </v>
      </c>
      <c r="GN93" s="176">
        <f t="shared" si="295"/>
        <v>0</v>
      </c>
      <c r="GO93" s="177" t="str">
        <f t="shared" si="296"/>
        <v xml:space="preserve"> </v>
      </c>
      <c r="GQ93" s="173">
        <v>24</v>
      </c>
      <c r="GR93" s="229"/>
      <c r="GS93" s="174" t="str">
        <f>IF(GU93=0," ",VLOOKUP(GU93,PROTOKOL!$A:$F,6,FALSE))</f>
        <v xml:space="preserve"> </v>
      </c>
      <c r="GT93" s="43"/>
      <c r="GU93" s="43"/>
      <c r="GV93" s="43"/>
      <c r="GW93" s="42" t="str">
        <f>IF(GU93=0," ",(VLOOKUP(GU93,PROTOKOL!$A$1:$E$29,2,FALSE))*GV93)</f>
        <v xml:space="preserve"> </v>
      </c>
      <c r="GX93" s="175" t="str">
        <f t="shared" si="227"/>
        <v xml:space="preserve"> </v>
      </c>
      <c r="GY93" s="212" t="str">
        <f>IF(GU93=0," ",VLOOKUP(GU93,PROTOKOL!$A:$E,5,FALSE))</f>
        <v xml:space="preserve"> </v>
      </c>
      <c r="GZ93" s="176"/>
      <c r="HA93" s="177" t="str">
        <f t="shared" si="297"/>
        <v xml:space="preserve"> </v>
      </c>
      <c r="HB93" s="217" t="str">
        <f>IF(HD93=0," ",VLOOKUP(HD93,PROTOKOL!$A:$F,6,FALSE))</f>
        <v xml:space="preserve"> </v>
      </c>
      <c r="HC93" s="43"/>
      <c r="HD93" s="43"/>
      <c r="HE93" s="43"/>
      <c r="HF93" s="91" t="str">
        <f>IF(HD93=0," ",(VLOOKUP(HD93,PROTOKOL!$A$1:$E$29,2,FALSE))*HE93)</f>
        <v xml:space="preserve"> </v>
      </c>
      <c r="HG93" s="175" t="str">
        <f t="shared" si="228"/>
        <v xml:space="preserve"> </v>
      </c>
      <c r="HH93" s="176" t="str">
        <f>IF(HD93=0," ",VLOOKUP(HD93,PROTOKOL!$A:$E,5,FALSE))</f>
        <v xml:space="preserve"> </v>
      </c>
      <c r="HI93" s="212" t="str">
        <f t="shared" si="368"/>
        <v xml:space="preserve"> </v>
      </c>
      <c r="HJ93" s="176">
        <f t="shared" si="298"/>
        <v>0</v>
      </c>
      <c r="HK93" s="177" t="str">
        <f t="shared" si="299"/>
        <v xml:space="preserve"> </v>
      </c>
      <c r="HM93" s="173">
        <v>24</v>
      </c>
      <c r="HN93" s="229"/>
      <c r="HO93" s="174" t="str">
        <f>IF(HQ93=0," ",VLOOKUP(HQ93,PROTOKOL!$A:$F,6,FALSE))</f>
        <v xml:space="preserve"> </v>
      </c>
      <c r="HP93" s="43"/>
      <c r="HQ93" s="43"/>
      <c r="HR93" s="43"/>
      <c r="HS93" s="42" t="str">
        <f>IF(HQ93=0," ",(VLOOKUP(HQ93,PROTOKOL!$A$1:$E$29,2,FALSE))*HR93)</f>
        <v xml:space="preserve"> </v>
      </c>
      <c r="HT93" s="175" t="str">
        <f t="shared" si="229"/>
        <v xml:space="preserve"> </v>
      </c>
      <c r="HU93" s="212" t="str">
        <f>IF(HQ93=0," ",VLOOKUP(HQ93,PROTOKOL!$A:$E,5,FALSE))</f>
        <v xml:space="preserve"> </v>
      </c>
      <c r="HV93" s="176"/>
      <c r="HW93" s="177" t="str">
        <f t="shared" si="300"/>
        <v xml:space="preserve"> </v>
      </c>
      <c r="HX93" s="217" t="str">
        <f>IF(HZ93=0," ",VLOOKUP(HZ93,PROTOKOL!$A:$F,6,FALSE))</f>
        <v xml:space="preserve"> </v>
      </c>
      <c r="HY93" s="43"/>
      <c r="HZ93" s="43"/>
      <c r="IA93" s="43"/>
      <c r="IB93" s="91" t="str">
        <f>IF(HZ93=0," ",(VLOOKUP(HZ93,PROTOKOL!$A$1:$E$29,2,FALSE))*IA93)</f>
        <v xml:space="preserve"> </v>
      </c>
      <c r="IC93" s="175" t="str">
        <f t="shared" si="230"/>
        <v xml:space="preserve"> </v>
      </c>
      <c r="ID93" s="176" t="str">
        <f>IF(HZ93=0," ",VLOOKUP(HZ93,PROTOKOL!$A:$E,5,FALSE))</f>
        <v xml:space="preserve"> </v>
      </c>
      <c r="IE93" s="212" t="str">
        <f t="shared" si="369"/>
        <v xml:space="preserve"> </v>
      </c>
      <c r="IF93" s="176">
        <f t="shared" si="301"/>
        <v>0</v>
      </c>
      <c r="IG93" s="177" t="str">
        <f t="shared" si="302"/>
        <v xml:space="preserve"> </v>
      </c>
      <c r="II93" s="173">
        <v>24</v>
      </c>
      <c r="IJ93" s="229"/>
      <c r="IK93" s="174" t="str">
        <f>IF(IM93=0," ",VLOOKUP(IM93,PROTOKOL!$A:$F,6,FALSE))</f>
        <v xml:space="preserve"> </v>
      </c>
      <c r="IL93" s="43"/>
      <c r="IM93" s="43"/>
      <c r="IN93" s="43"/>
      <c r="IO93" s="42" t="str">
        <f>IF(IM93=0," ",(VLOOKUP(IM93,PROTOKOL!$A$1:$E$29,2,FALSE))*IN93)</f>
        <v xml:space="preserve"> </v>
      </c>
      <c r="IP93" s="175" t="str">
        <f t="shared" si="231"/>
        <v xml:space="preserve"> </v>
      </c>
      <c r="IQ93" s="212" t="str">
        <f>IF(IM93=0," ",VLOOKUP(IM93,PROTOKOL!$A:$E,5,FALSE))</f>
        <v xml:space="preserve"> </v>
      </c>
      <c r="IR93" s="176"/>
      <c r="IS93" s="177" t="str">
        <f t="shared" si="303"/>
        <v xml:space="preserve"> </v>
      </c>
      <c r="IT93" s="217" t="str">
        <f>IF(IV93=0," ",VLOOKUP(IV93,PROTOKOL!$A:$F,6,FALSE))</f>
        <v xml:space="preserve"> </v>
      </c>
      <c r="IU93" s="43"/>
      <c r="IV93" s="43"/>
      <c r="IW93" s="43"/>
      <c r="IX93" s="91" t="str">
        <f>IF(IV93=0," ",(VLOOKUP(IV93,PROTOKOL!$A$1:$E$29,2,FALSE))*IW93)</f>
        <v xml:space="preserve"> </v>
      </c>
      <c r="IY93" s="175" t="str">
        <f t="shared" si="232"/>
        <v xml:space="preserve"> </v>
      </c>
      <c r="IZ93" s="176" t="str">
        <f>IF(IV93=0," ",VLOOKUP(IV93,PROTOKOL!$A:$E,5,FALSE))</f>
        <v xml:space="preserve"> </v>
      </c>
      <c r="JA93" s="212" t="str">
        <f t="shared" si="370"/>
        <v xml:space="preserve"> </v>
      </c>
      <c r="JB93" s="176">
        <f t="shared" si="304"/>
        <v>0</v>
      </c>
      <c r="JC93" s="177" t="str">
        <f t="shared" si="305"/>
        <v xml:space="preserve"> </v>
      </c>
      <c r="JE93" s="173">
        <v>24</v>
      </c>
      <c r="JF93" s="229"/>
      <c r="JG93" s="174" t="str">
        <f>IF(JI93=0," ",VLOOKUP(JI93,PROTOKOL!$A:$F,6,FALSE))</f>
        <v xml:space="preserve"> </v>
      </c>
      <c r="JH93" s="43"/>
      <c r="JI93" s="43"/>
      <c r="JJ93" s="43"/>
      <c r="JK93" s="42" t="str">
        <f>IF(JI93=0," ",(VLOOKUP(JI93,PROTOKOL!$A$1:$E$29,2,FALSE))*JJ93)</f>
        <v xml:space="preserve"> </v>
      </c>
      <c r="JL93" s="175" t="str">
        <f t="shared" si="233"/>
        <v xml:space="preserve"> </v>
      </c>
      <c r="JM93" s="212" t="str">
        <f>IF(JI93=0," ",VLOOKUP(JI93,PROTOKOL!$A:$E,5,FALSE))</f>
        <v xml:space="preserve"> </v>
      </c>
      <c r="JN93" s="176"/>
      <c r="JO93" s="177" t="str">
        <f t="shared" si="306"/>
        <v xml:space="preserve"> </v>
      </c>
      <c r="JP93" s="217" t="str">
        <f>IF(JR93=0," ",VLOOKUP(JR93,PROTOKOL!$A:$F,6,FALSE))</f>
        <v xml:space="preserve"> </v>
      </c>
      <c r="JQ93" s="43"/>
      <c r="JR93" s="43"/>
      <c r="JS93" s="43"/>
      <c r="JT93" s="91" t="str">
        <f>IF(JR93=0," ",(VLOOKUP(JR93,PROTOKOL!$A$1:$E$29,2,FALSE))*JS93)</f>
        <v xml:space="preserve"> </v>
      </c>
      <c r="JU93" s="175" t="str">
        <f t="shared" si="234"/>
        <v xml:space="preserve"> </v>
      </c>
      <c r="JV93" s="176" t="str">
        <f>IF(JR93=0," ",VLOOKUP(JR93,PROTOKOL!$A:$E,5,FALSE))</f>
        <v xml:space="preserve"> </v>
      </c>
      <c r="JW93" s="212" t="str">
        <f t="shared" si="371"/>
        <v xml:space="preserve"> </v>
      </c>
      <c r="JX93" s="176">
        <f t="shared" si="307"/>
        <v>0</v>
      </c>
      <c r="JY93" s="177" t="str">
        <f t="shared" si="308"/>
        <v xml:space="preserve"> </v>
      </c>
      <c r="KA93" s="173">
        <v>24</v>
      </c>
      <c r="KB93" s="229"/>
      <c r="KC93" s="174" t="str">
        <f>IF(KE93=0," ",VLOOKUP(KE93,PROTOKOL!$A:$F,6,FALSE))</f>
        <v xml:space="preserve"> </v>
      </c>
      <c r="KD93" s="43"/>
      <c r="KE93" s="43"/>
      <c r="KF93" s="43"/>
      <c r="KG93" s="42" t="str">
        <f>IF(KE93=0," ",(VLOOKUP(KE93,PROTOKOL!$A$1:$E$29,2,FALSE))*KF93)</f>
        <v xml:space="preserve"> </v>
      </c>
      <c r="KH93" s="175" t="str">
        <f t="shared" si="235"/>
        <v xml:space="preserve"> </v>
      </c>
      <c r="KI93" s="212" t="str">
        <f>IF(KE93=0," ",VLOOKUP(KE93,PROTOKOL!$A:$E,5,FALSE))</f>
        <v xml:space="preserve"> </v>
      </c>
      <c r="KJ93" s="176"/>
      <c r="KK93" s="177" t="str">
        <f t="shared" si="309"/>
        <v xml:space="preserve"> </v>
      </c>
      <c r="KL93" s="217" t="str">
        <f>IF(KN93=0," ",VLOOKUP(KN93,PROTOKOL!$A:$F,6,FALSE))</f>
        <v xml:space="preserve"> </v>
      </c>
      <c r="KM93" s="43"/>
      <c r="KN93" s="43"/>
      <c r="KO93" s="43"/>
      <c r="KP93" s="91" t="str">
        <f>IF(KN93=0," ",(VLOOKUP(KN93,PROTOKOL!$A$1:$E$29,2,FALSE))*KO93)</f>
        <v xml:space="preserve"> </v>
      </c>
      <c r="KQ93" s="175" t="str">
        <f t="shared" si="236"/>
        <v xml:space="preserve"> </v>
      </c>
      <c r="KR93" s="176" t="str">
        <f>IF(KN93=0," ",VLOOKUP(KN93,PROTOKOL!$A:$E,5,FALSE))</f>
        <v xml:space="preserve"> </v>
      </c>
      <c r="KS93" s="212" t="str">
        <f t="shared" si="372"/>
        <v xml:space="preserve"> </v>
      </c>
      <c r="KT93" s="176">
        <f t="shared" si="310"/>
        <v>0</v>
      </c>
      <c r="KU93" s="177" t="str">
        <f t="shared" si="311"/>
        <v xml:space="preserve"> </v>
      </c>
      <c r="KW93" s="173">
        <v>24</v>
      </c>
      <c r="KX93" s="229"/>
      <c r="KY93" s="174" t="str">
        <f>IF(LA93=0," ",VLOOKUP(LA93,PROTOKOL!$A:$F,6,FALSE))</f>
        <v xml:space="preserve"> </v>
      </c>
      <c r="KZ93" s="43"/>
      <c r="LA93" s="43"/>
      <c r="LB93" s="43"/>
      <c r="LC93" s="42" t="str">
        <f>IF(LA93=0," ",(VLOOKUP(LA93,PROTOKOL!$A$1:$E$29,2,FALSE))*LB93)</f>
        <v xml:space="preserve"> </v>
      </c>
      <c r="LD93" s="175" t="str">
        <f t="shared" si="237"/>
        <v xml:space="preserve"> </v>
      </c>
      <c r="LE93" s="212" t="str">
        <f>IF(LA93=0," ",VLOOKUP(LA93,PROTOKOL!$A:$E,5,FALSE))</f>
        <v xml:space="preserve"> </v>
      </c>
      <c r="LF93" s="176"/>
      <c r="LG93" s="177" t="str">
        <f t="shared" si="312"/>
        <v xml:space="preserve"> </v>
      </c>
      <c r="LH93" s="217" t="str">
        <f>IF(LJ93=0," ",VLOOKUP(LJ93,PROTOKOL!$A:$F,6,FALSE))</f>
        <v xml:space="preserve"> </v>
      </c>
      <c r="LI93" s="43"/>
      <c r="LJ93" s="43"/>
      <c r="LK93" s="43"/>
      <c r="LL93" s="91" t="str">
        <f>IF(LJ93=0," ",(VLOOKUP(LJ93,PROTOKOL!$A$1:$E$29,2,FALSE))*LK93)</f>
        <v xml:space="preserve"> </v>
      </c>
      <c r="LM93" s="175" t="str">
        <f t="shared" si="238"/>
        <v xml:space="preserve"> </v>
      </c>
      <c r="LN93" s="176" t="str">
        <f>IF(LJ93=0," ",VLOOKUP(LJ93,PROTOKOL!$A:$E,5,FALSE))</f>
        <v xml:space="preserve"> </v>
      </c>
      <c r="LO93" s="212" t="str">
        <f t="shared" si="373"/>
        <v xml:space="preserve"> </v>
      </c>
      <c r="LP93" s="176">
        <f t="shared" si="313"/>
        <v>0</v>
      </c>
      <c r="LQ93" s="177" t="str">
        <f t="shared" si="314"/>
        <v xml:space="preserve"> </v>
      </c>
      <c r="LS93" s="173">
        <v>24</v>
      </c>
      <c r="LT93" s="229"/>
      <c r="LU93" s="174" t="str">
        <f>IF(LW93=0," ",VLOOKUP(LW93,PROTOKOL!$A:$F,6,FALSE))</f>
        <v xml:space="preserve"> </v>
      </c>
      <c r="LV93" s="43"/>
      <c r="LW93" s="43"/>
      <c r="LX93" s="43"/>
      <c r="LY93" s="42" t="str">
        <f>IF(LW93=0," ",(VLOOKUP(LW93,PROTOKOL!$A$1:$E$29,2,FALSE))*LX93)</f>
        <v xml:space="preserve"> </v>
      </c>
      <c r="LZ93" s="175" t="str">
        <f t="shared" si="239"/>
        <v xml:space="preserve"> </v>
      </c>
      <c r="MA93" s="212" t="str">
        <f>IF(LW93=0," ",VLOOKUP(LW93,PROTOKOL!$A:$E,5,FALSE))</f>
        <v xml:space="preserve"> </v>
      </c>
      <c r="MB93" s="176"/>
      <c r="MC93" s="177" t="str">
        <f t="shared" si="315"/>
        <v xml:space="preserve"> </v>
      </c>
      <c r="MD93" s="217" t="str">
        <f>IF(MF93=0," ",VLOOKUP(MF93,PROTOKOL!$A:$F,6,FALSE))</f>
        <v xml:space="preserve"> </v>
      </c>
      <c r="ME93" s="43"/>
      <c r="MF93" s="43"/>
      <c r="MG93" s="43"/>
      <c r="MH93" s="91" t="str">
        <f>IF(MF93=0," ",(VLOOKUP(MF93,PROTOKOL!$A$1:$E$29,2,FALSE))*MG93)</f>
        <v xml:space="preserve"> </v>
      </c>
      <c r="MI93" s="175" t="str">
        <f t="shared" si="240"/>
        <v xml:space="preserve"> </v>
      </c>
      <c r="MJ93" s="176" t="str">
        <f>IF(MF93=0," ",VLOOKUP(MF93,PROTOKOL!$A:$E,5,FALSE))</f>
        <v xml:space="preserve"> </v>
      </c>
      <c r="MK93" s="212" t="str">
        <f t="shared" si="374"/>
        <v xml:space="preserve"> </v>
      </c>
      <c r="ML93" s="176">
        <f t="shared" si="316"/>
        <v>0</v>
      </c>
      <c r="MM93" s="177" t="str">
        <f t="shared" si="317"/>
        <v xml:space="preserve"> </v>
      </c>
      <c r="MO93" s="173">
        <v>24</v>
      </c>
      <c r="MP93" s="229"/>
      <c r="MQ93" s="174" t="str">
        <f>IF(MS93=0," ",VLOOKUP(MS93,PROTOKOL!$A:$F,6,FALSE))</f>
        <v xml:space="preserve"> </v>
      </c>
      <c r="MR93" s="43"/>
      <c r="MS93" s="43"/>
      <c r="MT93" s="43"/>
      <c r="MU93" s="42" t="str">
        <f>IF(MS93=0," ",(VLOOKUP(MS93,PROTOKOL!$A$1:$E$29,2,FALSE))*MT93)</f>
        <v xml:space="preserve"> </v>
      </c>
      <c r="MV93" s="175" t="str">
        <f t="shared" si="241"/>
        <v xml:space="preserve"> </v>
      </c>
      <c r="MW93" s="212" t="str">
        <f>IF(MS93=0," ",VLOOKUP(MS93,PROTOKOL!$A:$E,5,FALSE))</f>
        <v xml:space="preserve"> </v>
      </c>
      <c r="MX93" s="176"/>
      <c r="MY93" s="177" t="str">
        <f t="shared" si="318"/>
        <v xml:space="preserve"> </v>
      </c>
      <c r="MZ93" s="217" t="str">
        <f>IF(NB93=0," ",VLOOKUP(NB93,PROTOKOL!$A:$F,6,FALSE))</f>
        <v xml:space="preserve"> </v>
      </c>
      <c r="NA93" s="43"/>
      <c r="NB93" s="43"/>
      <c r="NC93" s="43"/>
      <c r="ND93" s="91" t="str">
        <f>IF(NB93=0," ",(VLOOKUP(NB93,PROTOKOL!$A$1:$E$29,2,FALSE))*NC93)</f>
        <v xml:space="preserve"> </v>
      </c>
      <c r="NE93" s="175" t="str">
        <f t="shared" si="242"/>
        <v xml:space="preserve"> </v>
      </c>
      <c r="NF93" s="176" t="str">
        <f>IF(NB93=0," ",VLOOKUP(NB93,PROTOKOL!$A:$E,5,FALSE))</f>
        <v xml:space="preserve"> </v>
      </c>
      <c r="NG93" s="212" t="str">
        <f t="shared" si="375"/>
        <v xml:space="preserve"> </v>
      </c>
      <c r="NH93" s="176">
        <f t="shared" si="319"/>
        <v>0</v>
      </c>
      <c r="NI93" s="177" t="str">
        <f t="shared" si="320"/>
        <v xml:space="preserve"> </v>
      </c>
      <c r="NK93" s="173">
        <v>24</v>
      </c>
      <c r="NL93" s="229"/>
      <c r="NM93" s="174" t="str">
        <f>IF(NO93=0," ",VLOOKUP(NO93,PROTOKOL!$A:$F,6,FALSE))</f>
        <v xml:space="preserve"> </v>
      </c>
      <c r="NN93" s="43"/>
      <c r="NO93" s="43"/>
      <c r="NP93" s="43"/>
      <c r="NQ93" s="42" t="str">
        <f>IF(NO93=0," ",(VLOOKUP(NO93,PROTOKOL!$A$1:$E$29,2,FALSE))*NP93)</f>
        <v xml:space="preserve"> </v>
      </c>
      <c r="NR93" s="175" t="str">
        <f t="shared" si="243"/>
        <v xml:space="preserve"> </v>
      </c>
      <c r="NS93" s="212" t="str">
        <f>IF(NO93=0," ",VLOOKUP(NO93,PROTOKOL!$A:$E,5,FALSE))</f>
        <v xml:space="preserve"> </v>
      </c>
      <c r="NT93" s="176"/>
      <c r="NU93" s="177" t="str">
        <f t="shared" si="321"/>
        <v xml:space="preserve"> </v>
      </c>
      <c r="NV93" s="217" t="str">
        <f>IF(NX93=0," ",VLOOKUP(NX93,PROTOKOL!$A:$F,6,FALSE))</f>
        <v xml:space="preserve"> </v>
      </c>
      <c r="NW93" s="43"/>
      <c r="NX93" s="43"/>
      <c r="NY93" s="43"/>
      <c r="NZ93" s="91" t="str">
        <f>IF(NX93=0," ",(VLOOKUP(NX93,PROTOKOL!$A$1:$E$29,2,FALSE))*NY93)</f>
        <v xml:space="preserve"> </v>
      </c>
      <c r="OA93" s="175" t="str">
        <f t="shared" si="244"/>
        <v xml:space="preserve"> </v>
      </c>
      <c r="OB93" s="176" t="str">
        <f>IF(NX93=0," ",VLOOKUP(NX93,PROTOKOL!$A:$E,5,FALSE))</f>
        <v xml:space="preserve"> </v>
      </c>
      <c r="OC93" s="212" t="str">
        <f t="shared" si="376"/>
        <v xml:space="preserve"> </v>
      </c>
      <c r="OD93" s="176">
        <f t="shared" si="322"/>
        <v>0</v>
      </c>
      <c r="OE93" s="177" t="str">
        <f t="shared" si="323"/>
        <v xml:space="preserve"> </v>
      </c>
      <c r="OG93" s="173">
        <v>24</v>
      </c>
      <c r="OH93" s="229"/>
      <c r="OI93" s="174" t="str">
        <f>IF(OK93=0," ",VLOOKUP(OK93,PROTOKOL!$A:$F,6,FALSE))</f>
        <v xml:space="preserve"> </v>
      </c>
      <c r="OJ93" s="43"/>
      <c r="OK93" s="43"/>
      <c r="OL93" s="43"/>
      <c r="OM93" s="42" t="str">
        <f>IF(OK93=0," ",(VLOOKUP(OK93,PROTOKOL!$A$1:$E$29,2,FALSE))*OL93)</f>
        <v xml:space="preserve"> </v>
      </c>
      <c r="ON93" s="175" t="str">
        <f t="shared" si="245"/>
        <v xml:space="preserve"> </v>
      </c>
      <c r="OO93" s="212" t="str">
        <f>IF(OK93=0," ",VLOOKUP(OK93,PROTOKOL!$A:$E,5,FALSE))</f>
        <v xml:space="preserve"> </v>
      </c>
      <c r="OP93" s="176"/>
      <c r="OQ93" s="177" t="str">
        <f t="shared" si="324"/>
        <v xml:space="preserve"> </v>
      </c>
      <c r="OR93" s="217" t="str">
        <f>IF(OT93=0," ",VLOOKUP(OT93,PROTOKOL!$A:$F,6,FALSE))</f>
        <v xml:space="preserve"> </v>
      </c>
      <c r="OS93" s="43"/>
      <c r="OT93" s="43"/>
      <c r="OU93" s="43"/>
      <c r="OV93" s="91" t="str">
        <f>IF(OT93=0," ",(VLOOKUP(OT93,PROTOKOL!$A$1:$E$29,2,FALSE))*OU93)</f>
        <v xml:space="preserve"> </v>
      </c>
      <c r="OW93" s="175" t="str">
        <f t="shared" si="246"/>
        <v xml:space="preserve"> </v>
      </c>
      <c r="OX93" s="176" t="str">
        <f>IF(OT93=0," ",VLOOKUP(OT93,PROTOKOL!$A:$E,5,FALSE))</f>
        <v xml:space="preserve"> </v>
      </c>
      <c r="OY93" s="212" t="str">
        <f t="shared" si="377"/>
        <v xml:space="preserve"> </v>
      </c>
      <c r="OZ93" s="176">
        <f t="shared" si="325"/>
        <v>0</v>
      </c>
      <c r="PA93" s="177" t="str">
        <f t="shared" si="326"/>
        <v xml:space="preserve"> </v>
      </c>
      <c r="PC93" s="173">
        <v>24</v>
      </c>
      <c r="PD93" s="229"/>
      <c r="PE93" s="174" t="str">
        <f>IF(PG93=0," ",VLOOKUP(PG93,PROTOKOL!$A:$F,6,FALSE))</f>
        <v xml:space="preserve"> </v>
      </c>
      <c r="PF93" s="43"/>
      <c r="PG93" s="43"/>
      <c r="PH93" s="43"/>
      <c r="PI93" s="42" t="str">
        <f>IF(PG93=0," ",(VLOOKUP(PG93,PROTOKOL!$A$1:$E$29,2,FALSE))*PH93)</f>
        <v xml:space="preserve"> </v>
      </c>
      <c r="PJ93" s="175" t="str">
        <f t="shared" si="247"/>
        <v xml:space="preserve"> </v>
      </c>
      <c r="PK93" s="212" t="str">
        <f>IF(PG93=0," ",VLOOKUP(PG93,PROTOKOL!$A:$E,5,FALSE))</f>
        <v xml:space="preserve"> </v>
      </c>
      <c r="PL93" s="176"/>
      <c r="PM93" s="177" t="str">
        <f t="shared" si="327"/>
        <v xml:space="preserve"> </v>
      </c>
      <c r="PN93" s="217" t="str">
        <f>IF(PP93=0," ",VLOOKUP(PP93,PROTOKOL!$A:$F,6,FALSE))</f>
        <v xml:space="preserve"> </v>
      </c>
      <c r="PO93" s="43"/>
      <c r="PP93" s="43"/>
      <c r="PQ93" s="43"/>
      <c r="PR93" s="91" t="str">
        <f>IF(PP93=0," ",(VLOOKUP(PP93,PROTOKOL!$A$1:$E$29,2,FALSE))*PQ93)</f>
        <v xml:space="preserve"> </v>
      </c>
      <c r="PS93" s="175" t="str">
        <f t="shared" si="248"/>
        <v xml:space="preserve"> </v>
      </c>
      <c r="PT93" s="176" t="str">
        <f>IF(PP93=0," ",VLOOKUP(PP93,PROTOKOL!$A:$E,5,FALSE))</f>
        <v xml:space="preserve"> </v>
      </c>
      <c r="PU93" s="212" t="str">
        <f t="shared" si="378"/>
        <v xml:space="preserve"> </v>
      </c>
      <c r="PV93" s="176">
        <f t="shared" si="328"/>
        <v>0</v>
      </c>
      <c r="PW93" s="177" t="str">
        <f t="shared" si="329"/>
        <v xml:space="preserve"> </v>
      </c>
      <c r="PY93" s="173">
        <v>24</v>
      </c>
      <c r="PZ93" s="229"/>
      <c r="QA93" s="174" t="str">
        <f>IF(QC93=0," ",VLOOKUP(QC93,PROTOKOL!$A:$F,6,FALSE))</f>
        <v xml:space="preserve"> </v>
      </c>
      <c r="QB93" s="43"/>
      <c r="QC93" s="43"/>
      <c r="QD93" s="43"/>
      <c r="QE93" s="42" t="str">
        <f>IF(QC93=0," ",(VLOOKUP(QC93,PROTOKOL!$A$1:$E$29,2,FALSE))*QD93)</f>
        <v xml:space="preserve"> </v>
      </c>
      <c r="QF93" s="175" t="str">
        <f t="shared" si="249"/>
        <v xml:space="preserve"> </v>
      </c>
      <c r="QG93" s="212" t="str">
        <f>IF(QC93=0," ",VLOOKUP(QC93,PROTOKOL!$A:$E,5,FALSE))</f>
        <v xml:space="preserve"> </v>
      </c>
      <c r="QH93" s="176"/>
      <c r="QI93" s="177" t="str">
        <f t="shared" si="330"/>
        <v xml:space="preserve"> </v>
      </c>
      <c r="QJ93" s="217" t="str">
        <f>IF(QL93=0," ",VLOOKUP(QL93,PROTOKOL!$A:$F,6,FALSE))</f>
        <v xml:space="preserve"> </v>
      </c>
      <c r="QK93" s="43"/>
      <c r="QL93" s="43"/>
      <c r="QM93" s="43"/>
      <c r="QN93" s="91" t="str">
        <f>IF(QL93=0," ",(VLOOKUP(QL93,PROTOKOL!$A$1:$E$29,2,FALSE))*QM93)</f>
        <v xml:space="preserve"> </v>
      </c>
      <c r="QO93" s="175" t="str">
        <f t="shared" si="250"/>
        <v xml:space="preserve"> </v>
      </c>
      <c r="QP93" s="176" t="str">
        <f>IF(QL93=0," ",VLOOKUP(QL93,PROTOKOL!$A:$E,5,FALSE))</f>
        <v xml:space="preserve"> </v>
      </c>
      <c r="QQ93" s="212" t="str">
        <f t="shared" si="379"/>
        <v xml:space="preserve"> </v>
      </c>
      <c r="QR93" s="176">
        <f t="shared" si="331"/>
        <v>0</v>
      </c>
      <c r="QS93" s="177" t="str">
        <f t="shared" si="332"/>
        <v xml:space="preserve"> </v>
      </c>
      <c r="QU93" s="173">
        <v>24</v>
      </c>
      <c r="QV93" s="229"/>
      <c r="QW93" s="174" t="str">
        <f>IF(QY93=0," ",VLOOKUP(QY93,PROTOKOL!$A:$F,6,FALSE))</f>
        <v xml:space="preserve"> </v>
      </c>
      <c r="QX93" s="43"/>
      <c r="QY93" s="43"/>
      <c r="QZ93" s="43"/>
      <c r="RA93" s="42" t="str">
        <f>IF(QY93=0," ",(VLOOKUP(QY93,PROTOKOL!$A$1:$E$29,2,FALSE))*QZ93)</f>
        <v xml:space="preserve"> </v>
      </c>
      <c r="RB93" s="175" t="str">
        <f t="shared" si="251"/>
        <v xml:space="preserve"> </v>
      </c>
      <c r="RC93" s="212" t="str">
        <f>IF(QY93=0," ",VLOOKUP(QY93,PROTOKOL!$A:$E,5,FALSE))</f>
        <v xml:space="preserve"> </v>
      </c>
      <c r="RD93" s="176"/>
      <c r="RE93" s="177" t="str">
        <f t="shared" si="333"/>
        <v xml:space="preserve"> </v>
      </c>
      <c r="RF93" s="217" t="str">
        <f>IF(RH93=0," ",VLOOKUP(RH93,PROTOKOL!$A:$F,6,FALSE))</f>
        <v xml:space="preserve"> </v>
      </c>
      <c r="RG93" s="43"/>
      <c r="RH93" s="43"/>
      <c r="RI93" s="43"/>
      <c r="RJ93" s="91" t="str">
        <f>IF(RH93=0," ",(VLOOKUP(RH93,PROTOKOL!$A$1:$E$29,2,FALSE))*RI93)</f>
        <v xml:space="preserve"> </v>
      </c>
      <c r="RK93" s="175" t="str">
        <f t="shared" si="252"/>
        <v xml:space="preserve"> </v>
      </c>
      <c r="RL93" s="176" t="str">
        <f>IF(RH93=0," ",VLOOKUP(RH93,PROTOKOL!$A:$E,5,FALSE))</f>
        <v xml:space="preserve"> </v>
      </c>
      <c r="RM93" s="212" t="str">
        <f t="shared" si="380"/>
        <v xml:space="preserve"> </v>
      </c>
      <c r="RN93" s="176">
        <f t="shared" si="334"/>
        <v>0</v>
      </c>
      <c r="RO93" s="177" t="str">
        <f t="shared" si="335"/>
        <v xml:space="preserve"> </v>
      </c>
      <c r="RQ93" s="173">
        <v>24</v>
      </c>
      <c r="RR93" s="229"/>
      <c r="RS93" s="174" t="str">
        <f>IF(RU93=0," ",VLOOKUP(RU93,PROTOKOL!$A:$F,6,FALSE))</f>
        <v xml:space="preserve"> </v>
      </c>
      <c r="RT93" s="43"/>
      <c r="RU93" s="43"/>
      <c r="RV93" s="43"/>
      <c r="RW93" s="42" t="str">
        <f>IF(RU93=0," ",(VLOOKUP(RU93,PROTOKOL!$A$1:$E$29,2,FALSE))*RV93)</f>
        <v xml:space="preserve"> </v>
      </c>
      <c r="RX93" s="175" t="str">
        <f t="shared" si="253"/>
        <v xml:space="preserve"> </v>
      </c>
      <c r="RY93" s="212" t="str">
        <f>IF(RU93=0," ",VLOOKUP(RU93,PROTOKOL!$A:$E,5,FALSE))</f>
        <v xml:space="preserve"> </v>
      </c>
      <c r="RZ93" s="176"/>
      <c r="SA93" s="177" t="str">
        <f t="shared" si="336"/>
        <v xml:space="preserve"> </v>
      </c>
      <c r="SB93" s="217" t="str">
        <f>IF(SD93=0," ",VLOOKUP(SD93,PROTOKOL!$A:$F,6,FALSE))</f>
        <v xml:space="preserve"> </v>
      </c>
      <c r="SC93" s="43"/>
      <c r="SD93" s="43"/>
      <c r="SE93" s="43"/>
      <c r="SF93" s="91" t="str">
        <f>IF(SD93=0," ",(VLOOKUP(SD93,PROTOKOL!$A$1:$E$29,2,FALSE))*SE93)</f>
        <v xml:space="preserve"> </v>
      </c>
      <c r="SG93" s="175" t="str">
        <f t="shared" si="254"/>
        <v xml:space="preserve"> </v>
      </c>
      <c r="SH93" s="176" t="str">
        <f>IF(SD93=0," ",VLOOKUP(SD93,PROTOKOL!$A:$E,5,FALSE))</f>
        <v xml:space="preserve"> </v>
      </c>
      <c r="SI93" s="212" t="str">
        <f t="shared" si="381"/>
        <v xml:space="preserve"> </v>
      </c>
      <c r="SJ93" s="176">
        <f t="shared" si="337"/>
        <v>0</v>
      </c>
      <c r="SK93" s="177" t="str">
        <f t="shared" si="338"/>
        <v xml:space="preserve"> </v>
      </c>
      <c r="SM93" s="173">
        <v>24</v>
      </c>
      <c r="SN93" s="229"/>
      <c r="SO93" s="174" t="str">
        <f>IF(SQ93=0," ",VLOOKUP(SQ93,PROTOKOL!$A:$F,6,FALSE))</f>
        <v xml:space="preserve"> </v>
      </c>
      <c r="SP93" s="43"/>
      <c r="SQ93" s="43"/>
      <c r="SR93" s="43"/>
      <c r="SS93" s="42" t="str">
        <f>IF(SQ93=0," ",(VLOOKUP(SQ93,PROTOKOL!$A$1:$E$29,2,FALSE))*SR93)</f>
        <v xml:space="preserve"> </v>
      </c>
      <c r="ST93" s="175" t="str">
        <f t="shared" si="255"/>
        <v xml:space="preserve"> </v>
      </c>
      <c r="SU93" s="212" t="str">
        <f>IF(SQ93=0," ",VLOOKUP(SQ93,PROTOKOL!$A:$E,5,FALSE))</f>
        <v xml:space="preserve"> </v>
      </c>
      <c r="SV93" s="176"/>
      <c r="SW93" s="177" t="str">
        <f t="shared" si="339"/>
        <v xml:space="preserve"> </v>
      </c>
      <c r="SX93" s="217" t="str">
        <f>IF(SZ93=0," ",VLOOKUP(SZ93,PROTOKOL!$A:$F,6,FALSE))</f>
        <v xml:space="preserve"> </v>
      </c>
      <c r="SY93" s="43"/>
      <c r="SZ93" s="43"/>
      <c r="TA93" s="43"/>
      <c r="TB93" s="91" t="str">
        <f>IF(SZ93=0," ",(VLOOKUP(SZ93,PROTOKOL!$A$1:$E$29,2,FALSE))*TA93)</f>
        <v xml:space="preserve"> </v>
      </c>
      <c r="TC93" s="175" t="str">
        <f t="shared" si="256"/>
        <v xml:space="preserve"> </v>
      </c>
      <c r="TD93" s="176" t="str">
        <f>IF(SZ93=0," ",VLOOKUP(SZ93,PROTOKOL!$A:$E,5,FALSE))</f>
        <v xml:space="preserve"> </v>
      </c>
      <c r="TE93" s="212" t="str">
        <f t="shared" si="382"/>
        <v xml:space="preserve"> </v>
      </c>
      <c r="TF93" s="176">
        <f t="shared" si="340"/>
        <v>0</v>
      </c>
      <c r="TG93" s="177" t="str">
        <f t="shared" si="341"/>
        <v xml:space="preserve"> </v>
      </c>
      <c r="TI93" s="173">
        <v>24</v>
      </c>
      <c r="TJ93" s="229"/>
      <c r="TK93" s="174" t="str">
        <f>IF(TM93=0," ",VLOOKUP(TM93,PROTOKOL!$A:$F,6,FALSE))</f>
        <v xml:space="preserve"> </v>
      </c>
      <c r="TL93" s="43"/>
      <c r="TM93" s="43"/>
      <c r="TN93" s="43"/>
      <c r="TO93" s="42" t="str">
        <f>IF(TM93=0," ",(VLOOKUP(TM93,PROTOKOL!$A$1:$E$29,2,FALSE))*TN93)</f>
        <v xml:space="preserve"> </v>
      </c>
      <c r="TP93" s="175" t="str">
        <f t="shared" si="257"/>
        <v xml:space="preserve"> </v>
      </c>
      <c r="TQ93" s="212" t="str">
        <f>IF(TM93=0," ",VLOOKUP(TM93,PROTOKOL!$A:$E,5,FALSE))</f>
        <v xml:space="preserve"> </v>
      </c>
      <c r="TR93" s="176"/>
      <c r="TS93" s="177" t="str">
        <f t="shared" si="342"/>
        <v xml:space="preserve"> </v>
      </c>
      <c r="TT93" s="217" t="str">
        <f>IF(TV93=0," ",VLOOKUP(TV93,PROTOKOL!$A:$F,6,FALSE))</f>
        <v xml:space="preserve"> </v>
      </c>
      <c r="TU93" s="43"/>
      <c r="TV93" s="43"/>
      <c r="TW93" s="43"/>
      <c r="TX93" s="91" t="str">
        <f>IF(TV93=0," ",(VLOOKUP(TV93,PROTOKOL!$A$1:$E$29,2,FALSE))*TW93)</f>
        <v xml:space="preserve"> </v>
      </c>
      <c r="TY93" s="175" t="str">
        <f t="shared" si="258"/>
        <v xml:space="preserve"> </v>
      </c>
      <c r="TZ93" s="176" t="str">
        <f>IF(TV93=0," ",VLOOKUP(TV93,PROTOKOL!$A:$E,5,FALSE))</f>
        <v xml:space="preserve"> </v>
      </c>
      <c r="UA93" s="212" t="str">
        <f t="shared" si="383"/>
        <v xml:space="preserve"> </v>
      </c>
      <c r="UB93" s="176">
        <f t="shared" si="343"/>
        <v>0</v>
      </c>
      <c r="UC93" s="177" t="str">
        <f t="shared" si="344"/>
        <v xml:space="preserve"> </v>
      </c>
      <c r="UE93" s="173">
        <v>24</v>
      </c>
      <c r="UF93" s="229"/>
      <c r="UG93" s="174" t="str">
        <f>IF(UI93=0," ",VLOOKUP(UI93,PROTOKOL!$A:$F,6,FALSE))</f>
        <v xml:space="preserve"> </v>
      </c>
      <c r="UH93" s="43"/>
      <c r="UI93" s="43"/>
      <c r="UJ93" s="43"/>
      <c r="UK93" s="42" t="str">
        <f>IF(UI93=0," ",(VLOOKUP(UI93,PROTOKOL!$A$1:$E$29,2,FALSE))*UJ93)</f>
        <v xml:space="preserve"> </v>
      </c>
      <c r="UL93" s="175" t="str">
        <f t="shared" si="259"/>
        <v xml:space="preserve"> </v>
      </c>
      <c r="UM93" s="212" t="str">
        <f>IF(UI93=0," ",VLOOKUP(UI93,PROTOKOL!$A:$E,5,FALSE))</f>
        <v xml:space="preserve"> </v>
      </c>
      <c r="UN93" s="176"/>
      <c r="UO93" s="177" t="str">
        <f t="shared" si="345"/>
        <v xml:space="preserve"> </v>
      </c>
      <c r="UP93" s="217" t="str">
        <f>IF(UR93=0," ",VLOOKUP(UR93,PROTOKOL!$A:$F,6,FALSE))</f>
        <v xml:space="preserve"> </v>
      </c>
      <c r="UQ93" s="43"/>
      <c r="UR93" s="43"/>
      <c r="US93" s="43"/>
      <c r="UT93" s="91" t="str">
        <f>IF(UR93=0," ",(VLOOKUP(UR93,PROTOKOL!$A$1:$E$29,2,FALSE))*US93)</f>
        <v xml:space="preserve"> </v>
      </c>
      <c r="UU93" s="175" t="str">
        <f t="shared" si="260"/>
        <v xml:space="preserve"> </v>
      </c>
      <c r="UV93" s="176" t="str">
        <f>IF(UR93=0," ",VLOOKUP(UR93,PROTOKOL!$A:$E,5,FALSE))</f>
        <v xml:space="preserve"> </v>
      </c>
      <c r="UW93" s="212" t="str">
        <f t="shared" si="384"/>
        <v xml:space="preserve"> </v>
      </c>
      <c r="UX93" s="176">
        <f t="shared" si="346"/>
        <v>0</v>
      </c>
      <c r="UY93" s="177" t="str">
        <f t="shared" si="347"/>
        <v xml:space="preserve"> </v>
      </c>
      <c r="VA93" s="173">
        <v>24</v>
      </c>
      <c r="VB93" s="229"/>
      <c r="VC93" s="174" t="str">
        <f>IF(VE93=0," ",VLOOKUP(VE93,PROTOKOL!$A:$F,6,FALSE))</f>
        <v xml:space="preserve"> </v>
      </c>
      <c r="VD93" s="43"/>
      <c r="VE93" s="43"/>
      <c r="VF93" s="43"/>
      <c r="VG93" s="42" t="str">
        <f>IF(VE93=0," ",(VLOOKUP(VE93,PROTOKOL!$A$1:$E$29,2,FALSE))*VF93)</f>
        <v xml:space="preserve"> </v>
      </c>
      <c r="VH93" s="175" t="str">
        <f t="shared" si="261"/>
        <v xml:space="preserve"> </v>
      </c>
      <c r="VI93" s="212" t="str">
        <f>IF(VE93=0," ",VLOOKUP(VE93,PROTOKOL!$A:$E,5,FALSE))</f>
        <v xml:space="preserve"> </v>
      </c>
      <c r="VJ93" s="176"/>
      <c r="VK93" s="177" t="str">
        <f t="shared" si="348"/>
        <v xml:space="preserve"> </v>
      </c>
      <c r="VL93" s="217" t="str">
        <f>IF(VN93=0," ",VLOOKUP(VN93,PROTOKOL!$A:$F,6,FALSE))</f>
        <v xml:space="preserve"> </v>
      </c>
      <c r="VM93" s="43"/>
      <c r="VN93" s="43"/>
      <c r="VO93" s="43"/>
      <c r="VP93" s="91" t="str">
        <f>IF(VN93=0," ",(VLOOKUP(VN93,PROTOKOL!$A$1:$E$29,2,FALSE))*VO93)</f>
        <v xml:space="preserve"> </v>
      </c>
      <c r="VQ93" s="175" t="str">
        <f t="shared" si="262"/>
        <v xml:space="preserve"> </v>
      </c>
      <c r="VR93" s="176" t="str">
        <f>IF(VN93=0," ",VLOOKUP(VN93,PROTOKOL!$A:$E,5,FALSE))</f>
        <v xml:space="preserve"> </v>
      </c>
      <c r="VS93" s="212" t="str">
        <f t="shared" si="385"/>
        <v xml:space="preserve"> </v>
      </c>
      <c r="VT93" s="176">
        <f t="shared" si="349"/>
        <v>0</v>
      </c>
      <c r="VU93" s="177" t="str">
        <f t="shared" si="350"/>
        <v xml:space="preserve"> </v>
      </c>
      <c r="VW93" s="173">
        <v>24</v>
      </c>
      <c r="VX93" s="229"/>
      <c r="VY93" s="174" t="str">
        <f>IF(WA93=0," ",VLOOKUP(WA93,PROTOKOL!$A:$F,6,FALSE))</f>
        <v xml:space="preserve"> </v>
      </c>
      <c r="VZ93" s="43"/>
      <c r="WA93" s="43"/>
      <c r="WB93" s="43"/>
      <c r="WC93" s="42" t="str">
        <f>IF(WA93=0," ",(VLOOKUP(WA93,PROTOKOL!$A$1:$E$29,2,FALSE))*WB93)</f>
        <v xml:space="preserve"> </v>
      </c>
      <c r="WD93" s="175" t="str">
        <f t="shared" si="263"/>
        <v xml:space="preserve"> </v>
      </c>
      <c r="WE93" s="212" t="str">
        <f>IF(WA93=0," ",VLOOKUP(WA93,PROTOKOL!$A:$E,5,FALSE))</f>
        <v xml:space="preserve"> </v>
      </c>
      <c r="WF93" s="176"/>
      <c r="WG93" s="177" t="str">
        <f t="shared" si="351"/>
        <v xml:space="preserve"> </v>
      </c>
      <c r="WH93" s="217" t="str">
        <f>IF(WJ93=0," ",VLOOKUP(WJ93,PROTOKOL!$A:$F,6,FALSE))</f>
        <v xml:space="preserve"> </v>
      </c>
      <c r="WI93" s="43"/>
      <c r="WJ93" s="43"/>
      <c r="WK93" s="43"/>
      <c r="WL93" s="91" t="str">
        <f>IF(WJ93=0," ",(VLOOKUP(WJ93,PROTOKOL!$A$1:$E$29,2,FALSE))*WK93)</f>
        <v xml:space="preserve"> </v>
      </c>
      <c r="WM93" s="175" t="str">
        <f t="shared" si="264"/>
        <v xml:space="preserve"> </v>
      </c>
      <c r="WN93" s="176" t="str">
        <f>IF(WJ93=0," ",VLOOKUP(WJ93,PROTOKOL!$A:$E,5,FALSE))</f>
        <v xml:space="preserve"> </v>
      </c>
      <c r="WO93" s="212" t="str">
        <f t="shared" si="386"/>
        <v xml:space="preserve"> </v>
      </c>
      <c r="WP93" s="176">
        <f t="shared" si="352"/>
        <v>0</v>
      </c>
      <c r="WQ93" s="177" t="str">
        <f t="shared" si="353"/>
        <v xml:space="preserve"> </v>
      </c>
      <c r="WS93" s="173">
        <v>24</v>
      </c>
      <c r="WT93" s="229"/>
      <c r="WU93" s="174" t="str">
        <f>IF(WW93=0," ",VLOOKUP(WW93,PROTOKOL!$A:$F,6,FALSE))</f>
        <v xml:space="preserve"> </v>
      </c>
      <c r="WV93" s="43"/>
      <c r="WW93" s="43"/>
      <c r="WX93" s="43"/>
      <c r="WY93" s="42" t="str">
        <f>IF(WW93=0," ",(VLOOKUP(WW93,PROTOKOL!$A$1:$E$29,2,FALSE))*WX93)</f>
        <v xml:space="preserve"> </v>
      </c>
      <c r="WZ93" s="175" t="str">
        <f t="shared" si="265"/>
        <v xml:space="preserve"> </v>
      </c>
      <c r="XA93" s="212" t="str">
        <f>IF(WW93=0," ",VLOOKUP(WW93,PROTOKOL!$A:$E,5,FALSE))</f>
        <v xml:space="preserve"> </v>
      </c>
      <c r="XB93" s="176"/>
      <c r="XC93" s="177" t="str">
        <f t="shared" si="354"/>
        <v xml:space="preserve"> </v>
      </c>
      <c r="XD93" s="217" t="str">
        <f>IF(XF93=0," ",VLOOKUP(XF93,PROTOKOL!$A:$F,6,FALSE))</f>
        <v xml:space="preserve"> </v>
      </c>
      <c r="XE93" s="43"/>
      <c r="XF93" s="43"/>
      <c r="XG93" s="43"/>
      <c r="XH93" s="91" t="str">
        <f>IF(XF93=0," ",(VLOOKUP(XF93,PROTOKOL!$A$1:$E$29,2,FALSE))*XG93)</f>
        <v xml:space="preserve"> </v>
      </c>
      <c r="XI93" s="175" t="str">
        <f t="shared" si="266"/>
        <v xml:space="preserve"> </v>
      </c>
      <c r="XJ93" s="176" t="str">
        <f>IF(XF93=0," ",VLOOKUP(XF93,PROTOKOL!$A:$E,5,FALSE))</f>
        <v xml:space="preserve"> </v>
      </c>
      <c r="XK93" s="212" t="str">
        <f t="shared" si="387"/>
        <v xml:space="preserve"> </v>
      </c>
      <c r="XL93" s="176">
        <f t="shared" si="355"/>
        <v>0</v>
      </c>
      <c r="XM93" s="177" t="str">
        <f t="shared" si="356"/>
        <v xml:space="preserve"> </v>
      </c>
      <c r="XO93" s="173">
        <v>24</v>
      </c>
      <c r="XP93" s="229"/>
      <c r="XQ93" s="174" t="str">
        <f>IF(XS93=0," ",VLOOKUP(XS93,PROTOKOL!$A:$F,6,FALSE))</f>
        <v xml:space="preserve"> </v>
      </c>
      <c r="XR93" s="43"/>
      <c r="XS93" s="43"/>
      <c r="XT93" s="43"/>
      <c r="XU93" s="42" t="str">
        <f>IF(XS93=0," ",(VLOOKUP(XS93,PROTOKOL!$A$1:$E$29,2,FALSE))*XT93)</f>
        <v xml:space="preserve"> </v>
      </c>
      <c r="XV93" s="175" t="str">
        <f t="shared" si="267"/>
        <v xml:space="preserve"> </v>
      </c>
      <c r="XW93" s="212" t="str">
        <f>IF(XS93=0," ",VLOOKUP(XS93,PROTOKOL!$A:$E,5,FALSE))</f>
        <v xml:space="preserve"> </v>
      </c>
      <c r="XX93" s="176"/>
      <c r="XY93" s="177" t="str">
        <f t="shared" si="357"/>
        <v xml:space="preserve"> </v>
      </c>
      <c r="XZ93" s="217" t="str">
        <f>IF(YB93=0," ",VLOOKUP(YB93,PROTOKOL!$A:$F,6,FALSE))</f>
        <v xml:space="preserve"> </v>
      </c>
      <c r="YA93" s="43"/>
      <c r="YB93" s="43"/>
      <c r="YC93" s="43"/>
      <c r="YD93" s="91" t="str">
        <f>IF(YB93=0," ",(VLOOKUP(YB93,PROTOKOL!$A$1:$E$29,2,FALSE))*YC93)</f>
        <v xml:space="preserve"> </v>
      </c>
      <c r="YE93" s="175" t="str">
        <f t="shared" si="268"/>
        <v xml:space="preserve"> </v>
      </c>
      <c r="YF93" s="176" t="str">
        <f>IF(YB93=0," ",VLOOKUP(YB93,PROTOKOL!$A:$E,5,FALSE))</f>
        <v xml:space="preserve"> </v>
      </c>
      <c r="YG93" s="212" t="str">
        <f t="shared" si="388"/>
        <v xml:space="preserve"> </v>
      </c>
      <c r="YH93" s="176">
        <f t="shared" si="358"/>
        <v>0</v>
      </c>
      <c r="YI93" s="177" t="str">
        <f t="shared" si="359"/>
        <v xml:space="preserve"> </v>
      </c>
    </row>
    <row r="94" spans="1:659" ht="13.8">
      <c r="A94" s="173">
        <v>24</v>
      </c>
      <c r="B94" s="230"/>
      <c r="C94" s="174" t="str">
        <f>IF(E94=0," ",VLOOKUP(E94,PROTOKOL!$A:$F,6,FALSE))</f>
        <v xml:space="preserve"> </v>
      </c>
      <c r="D94" s="43"/>
      <c r="E94" s="43"/>
      <c r="F94" s="43"/>
      <c r="G94" s="42" t="str">
        <f>IF(E94=0," ",(VLOOKUP(E94,PROTOKOL!$A$1:$E$29,2,FALSE))*F94)</f>
        <v xml:space="preserve"> </v>
      </c>
      <c r="H94" s="175" t="str">
        <f t="shared" si="209"/>
        <v xml:space="preserve"> </v>
      </c>
      <c r="I94" s="212" t="str">
        <f>IF(E94=0," ",VLOOKUP(E94,PROTOKOL!$A:$E,5,FALSE))</f>
        <v xml:space="preserve"> </v>
      </c>
      <c r="J94" s="176"/>
      <c r="K94" s="177" t="str">
        <f t="shared" si="269"/>
        <v xml:space="preserve"> </v>
      </c>
      <c r="L94" s="217" t="str">
        <f>IF(N94=0," ",VLOOKUP(N94,PROTOKOL!$A:$F,6,FALSE))</f>
        <v xml:space="preserve"> </v>
      </c>
      <c r="M94" s="43"/>
      <c r="N94" s="43"/>
      <c r="O94" s="43"/>
      <c r="P94" s="91" t="str">
        <f>IF(N94=0," ",(VLOOKUP(N94,PROTOKOL!$A$1:$E$29,2,FALSE))*O94)</f>
        <v xml:space="preserve"> </v>
      </c>
      <c r="Q94" s="175" t="str">
        <f t="shared" si="210"/>
        <v xml:space="preserve"> </v>
      </c>
      <c r="R94" s="176" t="str">
        <f>IF(N94=0," ",VLOOKUP(N94,PROTOKOL!$A:$E,5,FALSE))</f>
        <v xml:space="preserve"> </v>
      </c>
      <c r="S94" s="212" t="str">
        <f t="shared" si="270"/>
        <v xml:space="preserve"> </v>
      </c>
      <c r="T94" s="176">
        <f t="shared" si="271"/>
        <v>0</v>
      </c>
      <c r="U94" s="177" t="str">
        <f t="shared" si="272"/>
        <v xml:space="preserve"> </v>
      </c>
      <c r="W94" s="173">
        <v>24</v>
      </c>
      <c r="X94" s="230"/>
      <c r="Y94" s="174" t="str">
        <f>IF(AA94=0," ",VLOOKUP(AA94,PROTOKOL!$A:$F,6,FALSE))</f>
        <v xml:space="preserve"> </v>
      </c>
      <c r="Z94" s="43"/>
      <c r="AA94" s="43"/>
      <c r="AB94" s="43"/>
      <c r="AC94" s="42" t="str">
        <f>IF(AA94=0," ",(VLOOKUP(AA94,PROTOKOL!$A$1:$E$29,2,FALSE))*AB94)</f>
        <v xml:space="preserve"> </v>
      </c>
      <c r="AD94" s="175" t="str">
        <f t="shared" si="211"/>
        <v xml:space="preserve"> </v>
      </c>
      <c r="AE94" s="212" t="str">
        <f>IF(AA94=0," ",VLOOKUP(AA94,PROTOKOL!$A:$E,5,FALSE))</f>
        <v xml:space="preserve"> </v>
      </c>
      <c r="AF94" s="176"/>
      <c r="AG94" s="177" t="str">
        <f t="shared" si="273"/>
        <v xml:space="preserve"> </v>
      </c>
      <c r="AH94" s="217" t="str">
        <f>IF(AJ94=0," ",VLOOKUP(AJ94,PROTOKOL!$A:$F,6,FALSE))</f>
        <v xml:space="preserve"> </v>
      </c>
      <c r="AI94" s="43"/>
      <c r="AJ94" s="43"/>
      <c r="AK94" s="43"/>
      <c r="AL94" s="91" t="str">
        <f>IF(AJ94=0," ",(VLOOKUP(AJ94,PROTOKOL!$A$1:$E$29,2,FALSE))*AK94)</f>
        <v xml:space="preserve"> </v>
      </c>
      <c r="AM94" s="175" t="str">
        <f t="shared" si="212"/>
        <v xml:space="preserve"> </v>
      </c>
      <c r="AN94" s="176" t="str">
        <f>IF(AJ94=0," ",VLOOKUP(AJ94,PROTOKOL!$A:$E,5,FALSE))</f>
        <v xml:space="preserve"> </v>
      </c>
      <c r="AO94" s="212" t="str">
        <f t="shared" si="360"/>
        <v xml:space="preserve"> </v>
      </c>
      <c r="AP94" s="176">
        <f t="shared" si="274"/>
        <v>0</v>
      </c>
      <c r="AQ94" s="177" t="str">
        <f t="shared" si="275"/>
        <v xml:space="preserve"> </v>
      </c>
      <c r="AS94" s="173">
        <v>24</v>
      </c>
      <c r="AT94" s="230"/>
      <c r="AU94" s="174" t="str">
        <f>IF(AW94=0," ",VLOOKUP(AW94,PROTOKOL!$A:$F,6,FALSE))</f>
        <v xml:space="preserve"> </v>
      </c>
      <c r="AV94" s="43"/>
      <c r="AW94" s="43"/>
      <c r="AX94" s="43"/>
      <c r="AY94" s="42" t="str">
        <f>IF(AW94=0," ",(VLOOKUP(AW94,PROTOKOL!$A$1:$E$29,2,FALSE))*AX94)</f>
        <v xml:space="preserve"> </v>
      </c>
      <c r="AZ94" s="175" t="str">
        <f t="shared" si="213"/>
        <v xml:space="preserve"> </v>
      </c>
      <c r="BA94" s="212" t="str">
        <f>IF(AW94=0," ",VLOOKUP(AW94,PROTOKOL!$A:$E,5,FALSE))</f>
        <v xml:space="preserve"> </v>
      </c>
      <c r="BB94" s="176"/>
      <c r="BC94" s="177" t="str">
        <f t="shared" si="276"/>
        <v xml:space="preserve"> </v>
      </c>
      <c r="BD94" s="217" t="str">
        <f>IF(BF94=0," ",VLOOKUP(BF94,PROTOKOL!$A:$F,6,FALSE))</f>
        <v xml:space="preserve"> </v>
      </c>
      <c r="BE94" s="43"/>
      <c r="BF94" s="43"/>
      <c r="BG94" s="43"/>
      <c r="BH94" s="91" t="str">
        <f>IF(BF94=0," ",(VLOOKUP(BF94,PROTOKOL!$A$1:$E$29,2,FALSE))*BG94)</f>
        <v xml:space="preserve"> </v>
      </c>
      <c r="BI94" s="175" t="str">
        <f t="shared" si="214"/>
        <v xml:space="preserve"> </v>
      </c>
      <c r="BJ94" s="176" t="str">
        <f>IF(BF94=0," ",VLOOKUP(BF94,PROTOKOL!$A:$E,5,FALSE))</f>
        <v xml:space="preserve"> </v>
      </c>
      <c r="BK94" s="212" t="str">
        <f t="shared" si="361"/>
        <v xml:space="preserve"> </v>
      </c>
      <c r="BL94" s="176">
        <f t="shared" si="277"/>
        <v>0</v>
      </c>
      <c r="BM94" s="177" t="str">
        <f t="shared" si="278"/>
        <v xml:space="preserve"> </v>
      </c>
      <c r="BO94" s="173">
        <v>24</v>
      </c>
      <c r="BP94" s="230"/>
      <c r="BQ94" s="174" t="str">
        <f>IF(BS94=0," ",VLOOKUP(BS94,PROTOKOL!$A:$F,6,FALSE))</f>
        <v xml:space="preserve"> </v>
      </c>
      <c r="BR94" s="43"/>
      <c r="BS94" s="43"/>
      <c r="BT94" s="43"/>
      <c r="BU94" s="42" t="str">
        <f>IF(BS94=0," ",(VLOOKUP(BS94,PROTOKOL!$A$1:$E$29,2,FALSE))*BT94)</f>
        <v xml:space="preserve"> </v>
      </c>
      <c r="BV94" s="175" t="str">
        <f t="shared" si="215"/>
        <v xml:space="preserve"> </v>
      </c>
      <c r="BW94" s="212" t="str">
        <f>IF(BS94=0," ",VLOOKUP(BS94,PROTOKOL!$A:$E,5,FALSE))</f>
        <v xml:space="preserve"> </v>
      </c>
      <c r="BX94" s="176"/>
      <c r="BY94" s="177" t="str">
        <f t="shared" si="279"/>
        <v xml:space="preserve"> </v>
      </c>
      <c r="BZ94" s="217" t="str">
        <f>IF(CB94=0," ",VLOOKUP(CB94,PROTOKOL!$A:$F,6,FALSE))</f>
        <v xml:space="preserve"> </v>
      </c>
      <c r="CA94" s="43"/>
      <c r="CB94" s="43"/>
      <c r="CC94" s="43"/>
      <c r="CD94" s="91" t="str">
        <f>IF(CB94=0," ",(VLOOKUP(CB94,PROTOKOL!$A$1:$E$29,2,FALSE))*CC94)</f>
        <v xml:space="preserve"> </v>
      </c>
      <c r="CE94" s="175" t="str">
        <f t="shared" si="216"/>
        <v xml:space="preserve"> </v>
      </c>
      <c r="CF94" s="176" t="str">
        <f>IF(CB94=0," ",VLOOKUP(CB94,PROTOKOL!$A:$E,5,FALSE))</f>
        <v xml:space="preserve"> </v>
      </c>
      <c r="CG94" s="212" t="str">
        <f t="shared" si="362"/>
        <v xml:space="preserve"> </v>
      </c>
      <c r="CH94" s="176">
        <f t="shared" si="280"/>
        <v>0</v>
      </c>
      <c r="CI94" s="177" t="str">
        <f t="shared" si="281"/>
        <v xml:space="preserve"> </v>
      </c>
      <c r="CK94" s="173">
        <v>24</v>
      </c>
      <c r="CL94" s="230"/>
      <c r="CM94" s="174" t="str">
        <f>IF(CO94=0," ",VLOOKUP(CO94,PROTOKOL!$A:$F,6,FALSE))</f>
        <v xml:space="preserve"> </v>
      </c>
      <c r="CN94" s="43"/>
      <c r="CO94" s="43"/>
      <c r="CP94" s="43"/>
      <c r="CQ94" s="42" t="str">
        <f>IF(CO94=0," ",(VLOOKUP(CO94,PROTOKOL!$A$1:$E$29,2,FALSE))*CP94)</f>
        <v xml:space="preserve"> </v>
      </c>
      <c r="CR94" s="175" t="str">
        <f t="shared" si="217"/>
        <v xml:space="preserve"> </v>
      </c>
      <c r="CS94" s="212" t="str">
        <f>IF(CO94=0," ",VLOOKUP(CO94,PROTOKOL!$A:$E,5,FALSE))</f>
        <v xml:space="preserve"> </v>
      </c>
      <c r="CT94" s="176"/>
      <c r="CU94" s="177" t="str">
        <f t="shared" si="282"/>
        <v xml:space="preserve"> </v>
      </c>
      <c r="CV94" s="217" t="str">
        <f>IF(CX94=0," ",VLOOKUP(CX94,PROTOKOL!$A:$F,6,FALSE))</f>
        <v xml:space="preserve"> </v>
      </c>
      <c r="CW94" s="43"/>
      <c r="CX94" s="43"/>
      <c r="CY94" s="43"/>
      <c r="CZ94" s="91" t="str">
        <f>IF(CX94=0," ",(VLOOKUP(CX94,PROTOKOL!$A$1:$E$29,2,FALSE))*CY94)</f>
        <v xml:space="preserve"> </v>
      </c>
      <c r="DA94" s="175" t="str">
        <f t="shared" si="218"/>
        <v xml:space="preserve"> </v>
      </c>
      <c r="DB94" s="176" t="str">
        <f>IF(CX94=0," ",VLOOKUP(CX94,PROTOKOL!$A:$E,5,FALSE))</f>
        <v xml:space="preserve"> </v>
      </c>
      <c r="DC94" s="212" t="str">
        <f t="shared" si="363"/>
        <v xml:space="preserve"> </v>
      </c>
      <c r="DD94" s="176">
        <f t="shared" si="283"/>
        <v>0</v>
      </c>
      <c r="DE94" s="177" t="str">
        <f t="shared" si="284"/>
        <v xml:space="preserve"> </v>
      </c>
      <c r="DG94" s="173">
        <v>24</v>
      </c>
      <c r="DH94" s="230"/>
      <c r="DI94" s="174" t="str">
        <f>IF(DK94=0," ",VLOOKUP(DK94,PROTOKOL!$A:$F,6,FALSE))</f>
        <v xml:space="preserve"> </v>
      </c>
      <c r="DJ94" s="43"/>
      <c r="DK94" s="43"/>
      <c r="DL94" s="43"/>
      <c r="DM94" s="42" t="str">
        <f>IF(DK94=0," ",(VLOOKUP(DK94,PROTOKOL!$A$1:$E$29,2,FALSE))*DL94)</f>
        <v xml:space="preserve"> </v>
      </c>
      <c r="DN94" s="175" t="str">
        <f t="shared" si="219"/>
        <v xml:space="preserve"> </v>
      </c>
      <c r="DO94" s="212" t="str">
        <f>IF(DK94=0," ",VLOOKUP(DK94,PROTOKOL!$A:$E,5,FALSE))</f>
        <v xml:space="preserve"> </v>
      </c>
      <c r="DP94" s="176"/>
      <c r="DQ94" s="177" t="str">
        <f t="shared" si="285"/>
        <v xml:space="preserve"> </v>
      </c>
      <c r="DR94" s="217" t="str">
        <f>IF(DT94=0," ",VLOOKUP(DT94,PROTOKOL!$A:$F,6,FALSE))</f>
        <v xml:space="preserve"> </v>
      </c>
      <c r="DS94" s="43"/>
      <c r="DT94" s="43"/>
      <c r="DU94" s="43"/>
      <c r="DV94" s="91" t="str">
        <f>IF(DT94=0," ",(VLOOKUP(DT94,PROTOKOL!$A$1:$E$29,2,FALSE))*DU94)</f>
        <v xml:space="preserve"> </v>
      </c>
      <c r="DW94" s="175" t="str">
        <f t="shared" si="220"/>
        <v xml:space="preserve"> </v>
      </c>
      <c r="DX94" s="176" t="str">
        <f>IF(DT94=0," ",VLOOKUP(DT94,PROTOKOL!$A:$E,5,FALSE))</f>
        <v xml:space="preserve"> </v>
      </c>
      <c r="DY94" s="212" t="str">
        <f t="shared" si="364"/>
        <v xml:space="preserve"> </v>
      </c>
      <c r="DZ94" s="176">
        <f t="shared" si="286"/>
        <v>0</v>
      </c>
      <c r="EA94" s="177" t="str">
        <f t="shared" si="287"/>
        <v xml:space="preserve"> </v>
      </c>
      <c r="EC94" s="173">
        <v>24</v>
      </c>
      <c r="ED94" s="230"/>
      <c r="EE94" s="174" t="str">
        <f>IF(EG94=0," ",VLOOKUP(EG94,PROTOKOL!$A:$F,6,FALSE))</f>
        <v xml:space="preserve"> </v>
      </c>
      <c r="EF94" s="43"/>
      <c r="EG94" s="43"/>
      <c r="EH94" s="43"/>
      <c r="EI94" s="42" t="str">
        <f>IF(EG94=0," ",(VLOOKUP(EG94,PROTOKOL!$A$1:$E$29,2,FALSE))*EH94)</f>
        <v xml:space="preserve"> </v>
      </c>
      <c r="EJ94" s="175" t="str">
        <f t="shared" si="221"/>
        <v xml:space="preserve"> </v>
      </c>
      <c r="EK94" s="212" t="str">
        <f>IF(EG94=0," ",VLOOKUP(EG94,PROTOKOL!$A:$E,5,FALSE))</f>
        <v xml:space="preserve"> </v>
      </c>
      <c r="EL94" s="176"/>
      <c r="EM94" s="177" t="str">
        <f t="shared" si="288"/>
        <v xml:space="preserve"> </v>
      </c>
      <c r="EN94" s="217" t="str">
        <f>IF(EP94=0," ",VLOOKUP(EP94,PROTOKOL!$A:$F,6,FALSE))</f>
        <v xml:space="preserve"> </v>
      </c>
      <c r="EO94" s="43"/>
      <c r="EP94" s="43"/>
      <c r="EQ94" s="43"/>
      <c r="ER94" s="91" t="str">
        <f>IF(EP94=0," ",(VLOOKUP(EP94,PROTOKOL!$A$1:$E$29,2,FALSE))*EQ94)</f>
        <v xml:space="preserve"> </v>
      </c>
      <c r="ES94" s="175" t="str">
        <f t="shared" si="222"/>
        <v xml:space="preserve"> </v>
      </c>
      <c r="ET94" s="176" t="str">
        <f>IF(EP94=0," ",VLOOKUP(EP94,PROTOKOL!$A:$E,5,FALSE))</f>
        <v xml:space="preserve"> </v>
      </c>
      <c r="EU94" s="212" t="str">
        <f t="shared" si="365"/>
        <v xml:space="preserve"> </v>
      </c>
      <c r="EV94" s="176">
        <f t="shared" si="289"/>
        <v>0</v>
      </c>
      <c r="EW94" s="177" t="str">
        <f t="shared" si="290"/>
        <v xml:space="preserve"> </v>
      </c>
      <c r="EY94" s="173">
        <v>24</v>
      </c>
      <c r="EZ94" s="230"/>
      <c r="FA94" s="174" t="str">
        <f>IF(FC94=0," ",VLOOKUP(FC94,PROTOKOL!$A:$F,6,FALSE))</f>
        <v xml:space="preserve"> </v>
      </c>
      <c r="FB94" s="43"/>
      <c r="FC94" s="43"/>
      <c r="FD94" s="43"/>
      <c r="FE94" s="42" t="str">
        <f>IF(FC94=0," ",(VLOOKUP(FC94,PROTOKOL!$A$1:$E$29,2,FALSE))*FD94)</f>
        <v xml:space="preserve"> </v>
      </c>
      <c r="FF94" s="175" t="str">
        <f t="shared" si="223"/>
        <v xml:space="preserve"> </v>
      </c>
      <c r="FG94" s="212" t="str">
        <f>IF(FC94=0," ",VLOOKUP(FC94,PROTOKOL!$A:$E,5,FALSE))</f>
        <v xml:space="preserve"> </v>
      </c>
      <c r="FH94" s="176"/>
      <c r="FI94" s="177" t="str">
        <f t="shared" si="291"/>
        <v xml:space="preserve"> </v>
      </c>
      <c r="FJ94" s="217" t="str">
        <f>IF(FL94=0," ",VLOOKUP(FL94,PROTOKOL!$A:$F,6,FALSE))</f>
        <v xml:space="preserve"> </v>
      </c>
      <c r="FK94" s="43"/>
      <c r="FL94" s="43"/>
      <c r="FM94" s="43"/>
      <c r="FN94" s="91" t="str">
        <f>IF(FL94=0," ",(VLOOKUP(FL94,PROTOKOL!$A$1:$E$29,2,FALSE))*FM94)</f>
        <v xml:space="preserve"> </v>
      </c>
      <c r="FO94" s="175" t="str">
        <f t="shared" si="224"/>
        <v xml:space="preserve"> </v>
      </c>
      <c r="FP94" s="176" t="str">
        <f>IF(FL94=0," ",VLOOKUP(FL94,PROTOKOL!$A:$E,5,FALSE))</f>
        <v xml:space="preserve"> </v>
      </c>
      <c r="FQ94" s="212" t="str">
        <f t="shared" si="366"/>
        <v xml:space="preserve"> </v>
      </c>
      <c r="FR94" s="176">
        <f t="shared" si="292"/>
        <v>0</v>
      </c>
      <c r="FS94" s="177" t="str">
        <f t="shared" si="293"/>
        <v xml:space="preserve"> </v>
      </c>
      <c r="FU94" s="173">
        <v>24</v>
      </c>
      <c r="FV94" s="230"/>
      <c r="FW94" s="174" t="str">
        <f>IF(FY94=0," ",VLOOKUP(FY94,PROTOKOL!$A:$F,6,FALSE))</f>
        <v xml:space="preserve"> </v>
      </c>
      <c r="FX94" s="43"/>
      <c r="FY94" s="43"/>
      <c r="FZ94" s="43"/>
      <c r="GA94" s="42" t="str">
        <f>IF(FY94=0," ",(VLOOKUP(FY94,PROTOKOL!$A$1:$E$29,2,FALSE))*FZ94)</f>
        <v xml:space="preserve"> </v>
      </c>
      <c r="GB94" s="175" t="str">
        <f t="shared" si="225"/>
        <v xml:space="preserve"> </v>
      </c>
      <c r="GC94" s="212" t="str">
        <f>IF(FY94=0," ",VLOOKUP(FY94,PROTOKOL!$A:$E,5,FALSE))</f>
        <v xml:space="preserve"> </v>
      </c>
      <c r="GD94" s="176"/>
      <c r="GE94" s="177" t="str">
        <f t="shared" si="294"/>
        <v xml:space="preserve"> </v>
      </c>
      <c r="GF94" s="217" t="str">
        <f>IF(GH94=0," ",VLOOKUP(GH94,PROTOKOL!$A:$F,6,FALSE))</f>
        <v xml:space="preserve"> </v>
      </c>
      <c r="GG94" s="43"/>
      <c r="GH94" s="43"/>
      <c r="GI94" s="43"/>
      <c r="GJ94" s="91" t="str">
        <f>IF(GH94=0," ",(VLOOKUP(GH94,PROTOKOL!$A$1:$E$29,2,FALSE))*GI94)</f>
        <v xml:space="preserve"> </v>
      </c>
      <c r="GK94" s="175" t="str">
        <f t="shared" si="226"/>
        <v xml:space="preserve"> </v>
      </c>
      <c r="GL94" s="176" t="str">
        <f>IF(GH94=0," ",VLOOKUP(GH94,PROTOKOL!$A:$E,5,FALSE))</f>
        <v xml:space="preserve"> </v>
      </c>
      <c r="GM94" s="212" t="str">
        <f t="shared" si="367"/>
        <v xml:space="preserve"> </v>
      </c>
      <c r="GN94" s="176">
        <f t="shared" si="295"/>
        <v>0</v>
      </c>
      <c r="GO94" s="177" t="str">
        <f t="shared" si="296"/>
        <v xml:space="preserve"> </v>
      </c>
      <c r="GQ94" s="173">
        <v>24</v>
      </c>
      <c r="GR94" s="230"/>
      <c r="GS94" s="174" t="str">
        <f>IF(GU94=0," ",VLOOKUP(GU94,PROTOKOL!$A:$F,6,FALSE))</f>
        <v xml:space="preserve"> </v>
      </c>
      <c r="GT94" s="43"/>
      <c r="GU94" s="43"/>
      <c r="GV94" s="43"/>
      <c r="GW94" s="42" t="str">
        <f>IF(GU94=0," ",(VLOOKUP(GU94,PROTOKOL!$A$1:$E$29,2,FALSE))*GV94)</f>
        <v xml:space="preserve"> </v>
      </c>
      <c r="GX94" s="175" t="str">
        <f t="shared" si="227"/>
        <v xml:space="preserve"> </v>
      </c>
      <c r="GY94" s="212" t="str">
        <f>IF(GU94=0," ",VLOOKUP(GU94,PROTOKOL!$A:$E,5,FALSE))</f>
        <v xml:space="preserve"> </v>
      </c>
      <c r="GZ94" s="176"/>
      <c r="HA94" s="177" t="str">
        <f t="shared" si="297"/>
        <v xml:space="preserve"> </v>
      </c>
      <c r="HB94" s="217" t="str">
        <f>IF(HD94=0," ",VLOOKUP(HD94,PROTOKOL!$A:$F,6,FALSE))</f>
        <v xml:space="preserve"> </v>
      </c>
      <c r="HC94" s="43"/>
      <c r="HD94" s="43"/>
      <c r="HE94" s="43"/>
      <c r="HF94" s="91" t="str">
        <f>IF(HD94=0," ",(VLOOKUP(HD94,PROTOKOL!$A$1:$E$29,2,FALSE))*HE94)</f>
        <v xml:space="preserve"> </v>
      </c>
      <c r="HG94" s="175" t="str">
        <f t="shared" si="228"/>
        <v xml:space="preserve"> </v>
      </c>
      <c r="HH94" s="176" t="str">
        <f>IF(HD94=0," ",VLOOKUP(HD94,PROTOKOL!$A:$E,5,FALSE))</f>
        <v xml:space="preserve"> </v>
      </c>
      <c r="HI94" s="212" t="str">
        <f t="shared" si="368"/>
        <v xml:space="preserve"> </v>
      </c>
      <c r="HJ94" s="176">
        <f t="shared" si="298"/>
        <v>0</v>
      </c>
      <c r="HK94" s="177" t="str">
        <f t="shared" si="299"/>
        <v xml:space="preserve"> </v>
      </c>
      <c r="HM94" s="173">
        <v>24</v>
      </c>
      <c r="HN94" s="230"/>
      <c r="HO94" s="174" t="str">
        <f>IF(HQ94=0," ",VLOOKUP(HQ94,PROTOKOL!$A:$F,6,FALSE))</f>
        <v xml:space="preserve"> </v>
      </c>
      <c r="HP94" s="43"/>
      <c r="HQ94" s="43"/>
      <c r="HR94" s="43"/>
      <c r="HS94" s="42" t="str">
        <f>IF(HQ94=0," ",(VLOOKUP(HQ94,PROTOKOL!$A$1:$E$29,2,FALSE))*HR94)</f>
        <v xml:space="preserve"> </v>
      </c>
      <c r="HT94" s="175" t="str">
        <f t="shared" si="229"/>
        <v xml:space="preserve"> </v>
      </c>
      <c r="HU94" s="212" t="str">
        <f>IF(HQ94=0," ",VLOOKUP(HQ94,PROTOKOL!$A:$E,5,FALSE))</f>
        <v xml:space="preserve"> </v>
      </c>
      <c r="HV94" s="176"/>
      <c r="HW94" s="177" t="str">
        <f t="shared" si="300"/>
        <v xml:space="preserve"> </v>
      </c>
      <c r="HX94" s="217" t="str">
        <f>IF(HZ94=0," ",VLOOKUP(HZ94,PROTOKOL!$A:$F,6,FALSE))</f>
        <v xml:space="preserve"> </v>
      </c>
      <c r="HY94" s="43"/>
      <c r="HZ94" s="43"/>
      <c r="IA94" s="43"/>
      <c r="IB94" s="91" t="str">
        <f>IF(HZ94=0," ",(VLOOKUP(HZ94,PROTOKOL!$A$1:$E$29,2,FALSE))*IA94)</f>
        <v xml:space="preserve"> </v>
      </c>
      <c r="IC94" s="175" t="str">
        <f t="shared" si="230"/>
        <v xml:space="preserve"> </v>
      </c>
      <c r="ID94" s="176" t="str">
        <f>IF(HZ94=0," ",VLOOKUP(HZ94,PROTOKOL!$A:$E,5,FALSE))</f>
        <v xml:space="preserve"> </v>
      </c>
      <c r="IE94" s="212" t="str">
        <f t="shared" si="369"/>
        <v xml:space="preserve"> </v>
      </c>
      <c r="IF94" s="176">
        <f t="shared" si="301"/>
        <v>0</v>
      </c>
      <c r="IG94" s="177" t="str">
        <f t="shared" si="302"/>
        <v xml:space="preserve"> </v>
      </c>
      <c r="II94" s="173">
        <v>24</v>
      </c>
      <c r="IJ94" s="230"/>
      <c r="IK94" s="174" t="str">
        <f>IF(IM94=0," ",VLOOKUP(IM94,PROTOKOL!$A:$F,6,FALSE))</f>
        <v xml:space="preserve"> </v>
      </c>
      <c r="IL94" s="43"/>
      <c r="IM94" s="43"/>
      <c r="IN94" s="43"/>
      <c r="IO94" s="42" t="str">
        <f>IF(IM94=0," ",(VLOOKUP(IM94,PROTOKOL!$A$1:$E$29,2,FALSE))*IN94)</f>
        <v xml:space="preserve"> </v>
      </c>
      <c r="IP94" s="175" t="str">
        <f t="shared" si="231"/>
        <v xml:space="preserve"> </v>
      </c>
      <c r="IQ94" s="212" t="str">
        <f>IF(IM94=0," ",VLOOKUP(IM94,PROTOKOL!$A:$E,5,FALSE))</f>
        <v xml:space="preserve"> </v>
      </c>
      <c r="IR94" s="176"/>
      <c r="IS94" s="177" t="str">
        <f t="shared" si="303"/>
        <v xml:space="preserve"> </v>
      </c>
      <c r="IT94" s="217" t="str">
        <f>IF(IV94=0," ",VLOOKUP(IV94,PROTOKOL!$A:$F,6,FALSE))</f>
        <v xml:space="preserve"> </v>
      </c>
      <c r="IU94" s="43"/>
      <c r="IV94" s="43"/>
      <c r="IW94" s="43"/>
      <c r="IX94" s="91" t="str">
        <f>IF(IV94=0," ",(VLOOKUP(IV94,PROTOKOL!$A$1:$E$29,2,FALSE))*IW94)</f>
        <v xml:space="preserve"> </v>
      </c>
      <c r="IY94" s="175" t="str">
        <f t="shared" si="232"/>
        <v xml:space="preserve"> </v>
      </c>
      <c r="IZ94" s="176" t="str">
        <f>IF(IV94=0," ",VLOOKUP(IV94,PROTOKOL!$A:$E,5,FALSE))</f>
        <v xml:space="preserve"> </v>
      </c>
      <c r="JA94" s="212" t="str">
        <f t="shared" si="370"/>
        <v xml:space="preserve"> </v>
      </c>
      <c r="JB94" s="176">
        <f t="shared" si="304"/>
        <v>0</v>
      </c>
      <c r="JC94" s="177" t="str">
        <f t="shared" si="305"/>
        <v xml:space="preserve"> </v>
      </c>
      <c r="JE94" s="173">
        <v>24</v>
      </c>
      <c r="JF94" s="230"/>
      <c r="JG94" s="174" t="str">
        <f>IF(JI94=0," ",VLOOKUP(JI94,PROTOKOL!$A:$F,6,FALSE))</f>
        <v xml:space="preserve"> </v>
      </c>
      <c r="JH94" s="43"/>
      <c r="JI94" s="43"/>
      <c r="JJ94" s="43"/>
      <c r="JK94" s="42" t="str">
        <f>IF(JI94=0," ",(VLOOKUP(JI94,PROTOKOL!$A$1:$E$29,2,FALSE))*JJ94)</f>
        <v xml:space="preserve"> </v>
      </c>
      <c r="JL94" s="175" t="str">
        <f t="shared" si="233"/>
        <v xml:space="preserve"> </v>
      </c>
      <c r="JM94" s="212" t="str">
        <f>IF(JI94=0," ",VLOOKUP(JI94,PROTOKOL!$A:$E,5,FALSE))</f>
        <v xml:space="preserve"> </v>
      </c>
      <c r="JN94" s="176"/>
      <c r="JO94" s="177" t="str">
        <f t="shared" si="306"/>
        <v xml:space="preserve"> </v>
      </c>
      <c r="JP94" s="217" t="str">
        <f>IF(JR94=0," ",VLOOKUP(JR94,PROTOKOL!$A:$F,6,FALSE))</f>
        <v xml:space="preserve"> </v>
      </c>
      <c r="JQ94" s="43"/>
      <c r="JR94" s="43"/>
      <c r="JS94" s="43"/>
      <c r="JT94" s="91" t="str">
        <f>IF(JR94=0," ",(VLOOKUP(JR94,PROTOKOL!$A$1:$E$29,2,FALSE))*JS94)</f>
        <v xml:space="preserve"> </v>
      </c>
      <c r="JU94" s="175" t="str">
        <f t="shared" si="234"/>
        <v xml:space="preserve"> </v>
      </c>
      <c r="JV94" s="176" t="str">
        <f>IF(JR94=0," ",VLOOKUP(JR94,PROTOKOL!$A:$E,5,FALSE))</f>
        <v xml:space="preserve"> </v>
      </c>
      <c r="JW94" s="212" t="str">
        <f t="shared" si="371"/>
        <v xml:space="preserve"> </v>
      </c>
      <c r="JX94" s="176">
        <f t="shared" si="307"/>
        <v>0</v>
      </c>
      <c r="JY94" s="177" t="str">
        <f t="shared" si="308"/>
        <v xml:space="preserve"> </v>
      </c>
      <c r="KA94" s="173">
        <v>24</v>
      </c>
      <c r="KB94" s="230"/>
      <c r="KC94" s="174" t="str">
        <f>IF(KE94=0," ",VLOOKUP(KE94,PROTOKOL!$A:$F,6,FALSE))</f>
        <v xml:space="preserve"> </v>
      </c>
      <c r="KD94" s="43"/>
      <c r="KE94" s="43"/>
      <c r="KF94" s="43"/>
      <c r="KG94" s="42" t="str">
        <f>IF(KE94=0," ",(VLOOKUP(KE94,PROTOKOL!$A$1:$E$29,2,FALSE))*KF94)</f>
        <v xml:space="preserve"> </v>
      </c>
      <c r="KH94" s="175" t="str">
        <f t="shared" si="235"/>
        <v xml:space="preserve"> </v>
      </c>
      <c r="KI94" s="212" t="str">
        <f>IF(KE94=0," ",VLOOKUP(KE94,PROTOKOL!$A:$E,5,FALSE))</f>
        <v xml:space="preserve"> </v>
      </c>
      <c r="KJ94" s="176"/>
      <c r="KK94" s="177" t="str">
        <f t="shared" si="309"/>
        <v xml:space="preserve"> </v>
      </c>
      <c r="KL94" s="217" t="str">
        <f>IF(KN94=0," ",VLOOKUP(KN94,PROTOKOL!$A:$F,6,FALSE))</f>
        <v xml:space="preserve"> </v>
      </c>
      <c r="KM94" s="43"/>
      <c r="KN94" s="43"/>
      <c r="KO94" s="43"/>
      <c r="KP94" s="91" t="str">
        <f>IF(KN94=0," ",(VLOOKUP(KN94,PROTOKOL!$A$1:$E$29,2,FALSE))*KO94)</f>
        <v xml:space="preserve"> </v>
      </c>
      <c r="KQ94" s="175" t="str">
        <f t="shared" si="236"/>
        <v xml:space="preserve"> </v>
      </c>
      <c r="KR94" s="176" t="str">
        <f>IF(KN94=0," ",VLOOKUP(KN94,PROTOKOL!$A:$E,5,FALSE))</f>
        <v xml:space="preserve"> </v>
      </c>
      <c r="KS94" s="212" t="str">
        <f t="shared" si="372"/>
        <v xml:space="preserve"> </v>
      </c>
      <c r="KT94" s="176">
        <f t="shared" si="310"/>
        <v>0</v>
      </c>
      <c r="KU94" s="177" t="str">
        <f t="shared" si="311"/>
        <v xml:space="preserve"> </v>
      </c>
      <c r="KW94" s="173">
        <v>24</v>
      </c>
      <c r="KX94" s="230"/>
      <c r="KY94" s="174" t="str">
        <f>IF(LA94=0," ",VLOOKUP(LA94,PROTOKOL!$A:$F,6,FALSE))</f>
        <v xml:space="preserve"> </v>
      </c>
      <c r="KZ94" s="43"/>
      <c r="LA94" s="43"/>
      <c r="LB94" s="43"/>
      <c r="LC94" s="42" t="str">
        <f>IF(LA94=0," ",(VLOOKUP(LA94,PROTOKOL!$A$1:$E$29,2,FALSE))*LB94)</f>
        <v xml:space="preserve"> </v>
      </c>
      <c r="LD94" s="175" t="str">
        <f t="shared" si="237"/>
        <v xml:space="preserve"> </v>
      </c>
      <c r="LE94" s="212" t="str">
        <f>IF(LA94=0," ",VLOOKUP(LA94,PROTOKOL!$A:$E,5,FALSE))</f>
        <v xml:space="preserve"> </v>
      </c>
      <c r="LF94" s="176"/>
      <c r="LG94" s="177" t="str">
        <f t="shared" si="312"/>
        <v xml:space="preserve"> </v>
      </c>
      <c r="LH94" s="217" t="str">
        <f>IF(LJ94=0," ",VLOOKUP(LJ94,PROTOKOL!$A:$F,6,FALSE))</f>
        <v xml:space="preserve"> </v>
      </c>
      <c r="LI94" s="43"/>
      <c r="LJ94" s="43"/>
      <c r="LK94" s="43"/>
      <c r="LL94" s="91" t="str">
        <f>IF(LJ94=0," ",(VLOOKUP(LJ94,PROTOKOL!$A$1:$E$29,2,FALSE))*LK94)</f>
        <v xml:space="preserve"> </v>
      </c>
      <c r="LM94" s="175" t="str">
        <f t="shared" si="238"/>
        <v xml:space="preserve"> </v>
      </c>
      <c r="LN94" s="176" t="str">
        <f>IF(LJ94=0," ",VLOOKUP(LJ94,PROTOKOL!$A:$E,5,FALSE))</f>
        <v xml:space="preserve"> </v>
      </c>
      <c r="LO94" s="212" t="str">
        <f t="shared" si="373"/>
        <v xml:space="preserve"> </v>
      </c>
      <c r="LP94" s="176">
        <f t="shared" si="313"/>
        <v>0</v>
      </c>
      <c r="LQ94" s="177" t="str">
        <f t="shared" si="314"/>
        <v xml:space="preserve"> </v>
      </c>
      <c r="LS94" s="173">
        <v>24</v>
      </c>
      <c r="LT94" s="230"/>
      <c r="LU94" s="174" t="str">
        <f>IF(LW94=0," ",VLOOKUP(LW94,PROTOKOL!$A:$F,6,FALSE))</f>
        <v xml:space="preserve"> </v>
      </c>
      <c r="LV94" s="43"/>
      <c r="LW94" s="43"/>
      <c r="LX94" s="43"/>
      <c r="LY94" s="42" t="str">
        <f>IF(LW94=0," ",(VLOOKUP(LW94,PROTOKOL!$A$1:$E$29,2,FALSE))*LX94)</f>
        <v xml:space="preserve"> </v>
      </c>
      <c r="LZ94" s="175" t="str">
        <f t="shared" si="239"/>
        <v xml:space="preserve"> </v>
      </c>
      <c r="MA94" s="212" t="str">
        <f>IF(LW94=0," ",VLOOKUP(LW94,PROTOKOL!$A:$E,5,FALSE))</f>
        <v xml:space="preserve"> </v>
      </c>
      <c r="MB94" s="176"/>
      <c r="MC94" s="177" t="str">
        <f t="shared" si="315"/>
        <v xml:space="preserve"> </v>
      </c>
      <c r="MD94" s="217" t="str">
        <f>IF(MF94=0," ",VLOOKUP(MF94,PROTOKOL!$A:$F,6,FALSE))</f>
        <v xml:space="preserve"> </v>
      </c>
      <c r="ME94" s="43"/>
      <c r="MF94" s="43"/>
      <c r="MG94" s="43"/>
      <c r="MH94" s="91" t="str">
        <f>IF(MF94=0," ",(VLOOKUP(MF94,PROTOKOL!$A$1:$E$29,2,FALSE))*MG94)</f>
        <v xml:space="preserve"> </v>
      </c>
      <c r="MI94" s="175" t="str">
        <f t="shared" si="240"/>
        <v xml:space="preserve"> </v>
      </c>
      <c r="MJ94" s="176" t="str">
        <f>IF(MF94=0," ",VLOOKUP(MF94,PROTOKOL!$A:$E,5,FALSE))</f>
        <v xml:space="preserve"> </v>
      </c>
      <c r="MK94" s="212" t="str">
        <f t="shared" si="374"/>
        <v xml:space="preserve"> </v>
      </c>
      <c r="ML94" s="176">
        <f t="shared" si="316"/>
        <v>0</v>
      </c>
      <c r="MM94" s="177" t="str">
        <f t="shared" si="317"/>
        <v xml:space="preserve"> </v>
      </c>
      <c r="MO94" s="173">
        <v>24</v>
      </c>
      <c r="MP94" s="230"/>
      <c r="MQ94" s="174" t="str">
        <f>IF(MS94=0," ",VLOOKUP(MS94,PROTOKOL!$A:$F,6,FALSE))</f>
        <v xml:space="preserve"> </v>
      </c>
      <c r="MR94" s="43"/>
      <c r="MS94" s="43"/>
      <c r="MT94" s="43"/>
      <c r="MU94" s="42" t="str">
        <f>IF(MS94=0," ",(VLOOKUP(MS94,PROTOKOL!$A$1:$E$29,2,FALSE))*MT94)</f>
        <v xml:space="preserve"> </v>
      </c>
      <c r="MV94" s="175" t="str">
        <f t="shared" si="241"/>
        <v xml:space="preserve"> </v>
      </c>
      <c r="MW94" s="212" t="str">
        <f>IF(MS94=0," ",VLOOKUP(MS94,PROTOKOL!$A:$E,5,FALSE))</f>
        <v xml:space="preserve"> </v>
      </c>
      <c r="MX94" s="176"/>
      <c r="MY94" s="177" t="str">
        <f t="shared" si="318"/>
        <v xml:space="preserve"> </v>
      </c>
      <c r="MZ94" s="217" t="str">
        <f>IF(NB94=0," ",VLOOKUP(NB94,PROTOKOL!$A:$F,6,FALSE))</f>
        <v xml:space="preserve"> </v>
      </c>
      <c r="NA94" s="43"/>
      <c r="NB94" s="43"/>
      <c r="NC94" s="43"/>
      <c r="ND94" s="91" t="str">
        <f>IF(NB94=0," ",(VLOOKUP(NB94,PROTOKOL!$A$1:$E$29,2,FALSE))*NC94)</f>
        <v xml:space="preserve"> </v>
      </c>
      <c r="NE94" s="175" t="str">
        <f t="shared" si="242"/>
        <v xml:space="preserve"> </v>
      </c>
      <c r="NF94" s="176" t="str">
        <f>IF(NB94=0," ",VLOOKUP(NB94,PROTOKOL!$A:$E,5,FALSE))</f>
        <v xml:space="preserve"> </v>
      </c>
      <c r="NG94" s="212" t="str">
        <f t="shared" si="375"/>
        <v xml:space="preserve"> </v>
      </c>
      <c r="NH94" s="176">
        <f t="shared" si="319"/>
        <v>0</v>
      </c>
      <c r="NI94" s="177" t="str">
        <f t="shared" si="320"/>
        <v xml:space="preserve"> </v>
      </c>
      <c r="NK94" s="173">
        <v>24</v>
      </c>
      <c r="NL94" s="230"/>
      <c r="NM94" s="174" t="str">
        <f>IF(NO94=0," ",VLOOKUP(NO94,PROTOKOL!$A:$F,6,FALSE))</f>
        <v xml:space="preserve"> </v>
      </c>
      <c r="NN94" s="43"/>
      <c r="NO94" s="43"/>
      <c r="NP94" s="43"/>
      <c r="NQ94" s="42" t="str">
        <f>IF(NO94=0," ",(VLOOKUP(NO94,PROTOKOL!$A$1:$E$29,2,FALSE))*NP94)</f>
        <v xml:space="preserve"> </v>
      </c>
      <c r="NR94" s="175" t="str">
        <f t="shared" si="243"/>
        <v xml:space="preserve"> </v>
      </c>
      <c r="NS94" s="212" t="str">
        <f>IF(NO94=0," ",VLOOKUP(NO94,PROTOKOL!$A:$E,5,FALSE))</f>
        <v xml:space="preserve"> </v>
      </c>
      <c r="NT94" s="176"/>
      <c r="NU94" s="177" t="str">
        <f t="shared" si="321"/>
        <v xml:space="preserve"> </v>
      </c>
      <c r="NV94" s="217" t="str">
        <f>IF(NX94=0," ",VLOOKUP(NX94,PROTOKOL!$A:$F,6,FALSE))</f>
        <v xml:space="preserve"> </v>
      </c>
      <c r="NW94" s="43"/>
      <c r="NX94" s="43"/>
      <c r="NY94" s="43"/>
      <c r="NZ94" s="91" t="str">
        <f>IF(NX94=0," ",(VLOOKUP(NX94,PROTOKOL!$A$1:$E$29,2,FALSE))*NY94)</f>
        <v xml:space="preserve"> </v>
      </c>
      <c r="OA94" s="175" t="str">
        <f t="shared" si="244"/>
        <v xml:space="preserve"> </v>
      </c>
      <c r="OB94" s="176" t="str">
        <f>IF(NX94=0," ",VLOOKUP(NX94,PROTOKOL!$A:$E,5,FALSE))</f>
        <v xml:space="preserve"> </v>
      </c>
      <c r="OC94" s="212" t="str">
        <f t="shared" si="376"/>
        <v xml:space="preserve"> </v>
      </c>
      <c r="OD94" s="176">
        <f t="shared" si="322"/>
        <v>0</v>
      </c>
      <c r="OE94" s="177" t="str">
        <f t="shared" si="323"/>
        <v xml:space="preserve"> </v>
      </c>
      <c r="OG94" s="173">
        <v>24</v>
      </c>
      <c r="OH94" s="230"/>
      <c r="OI94" s="174" t="str">
        <f>IF(OK94=0," ",VLOOKUP(OK94,PROTOKOL!$A:$F,6,FALSE))</f>
        <v xml:space="preserve"> </v>
      </c>
      <c r="OJ94" s="43"/>
      <c r="OK94" s="43"/>
      <c r="OL94" s="43"/>
      <c r="OM94" s="42" t="str">
        <f>IF(OK94=0," ",(VLOOKUP(OK94,PROTOKOL!$A$1:$E$29,2,FALSE))*OL94)</f>
        <v xml:space="preserve"> </v>
      </c>
      <c r="ON94" s="175" t="str">
        <f t="shared" si="245"/>
        <v xml:space="preserve"> </v>
      </c>
      <c r="OO94" s="212" t="str">
        <f>IF(OK94=0," ",VLOOKUP(OK94,PROTOKOL!$A:$E,5,FALSE))</f>
        <v xml:space="preserve"> </v>
      </c>
      <c r="OP94" s="176"/>
      <c r="OQ94" s="177" t="str">
        <f t="shared" si="324"/>
        <v xml:space="preserve"> </v>
      </c>
      <c r="OR94" s="217" t="str">
        <f>IF(OT94=0," ",VLOOKUP(OT94,PROTOKOL!$A:$F,6,FALSE))</f>
        <v xml:space="preserve"> </v>
      </c>
      <c r="OS94" s="43"/>
      <c r="OT94" s="43"/>
      <c r="OU94" s="43"/>
      <c r="OV94" s="91" t="str">
        <f>IF(OT94=0," ",(VLOOKUP(OT94,PROTOKOL!$A$1:$E$29,2,FALSE))*OU94)</f>
        <v xml:space="preserve"> </v>
      </c>
      <c r="OW94" s="175" t="str">
        <f t="shared" si="246"/>
        <v xml:space="preserve"> </v>
      </c>
      <c r="OX94" s="176" t="str">
        <f>IF(OT94=0," ",VLOOKUP(OT94,PROTOKOL!$A:$E,5,FALSE))</f>
        <v xml:space="preserve"> </v>
      </c>
      <c r="OY94" s="212" t="str">
        <f t="shared" si="377"/>
        <v xml:space="preserve"> </v>
      </c>
      <c r="OZ94" s="176">
        <f t="shared" si="325"/>
        <v>0</v>
      </c>
      <c r="PA94" s="177" t="str">
        <f t="shared" si="326"/>
        <v xml:space="preserve"> </v>
      </c>
      <c r="PC94" s="173">
        <v>24</v>
      </c>
      <c r="PD94" s="230"/>
      <c r="PE94" s="174" t="str">
        <f>IF(PG94=0," ",VLOOKUP(PG94,PROTOKOL!$A:$F,6,FALSE))</f>
        <v xml:space="preserve"> </v>
      </c>
      <c r="PF94" s="43"/>
      <c r="PG94" s="43"/>
      <c r="PH94" s="43"/>
      <c r="PI94" s="42" t="str">
        <f>IF(PG94=0," ",(VLOOKUP(PG94,PROTOKOL!$A$1:$E$29,2,FALSE))*PH94)</f>
        <v xml:space="preserve"> </v>
      </c>
      <c r="PJ94" s="175" t="str">
        <f t="shared" si="247"/>
        <v xml:space="preserve"> </v>
      </c>
      <c r="PK94" s="212" t="str">
        <f>IF(PG94=0," ",VLOOKUP(PG94,PROTOKOL!$A:$E,5,FALSE))</f>
        <v xml:space="preserve"> </v>
      </c>
      <c r="PL94" s="176"/>
      <c r="PM94" s="177" t="str">
        <f t="shared" si="327"/>
        <v xml:space="preserve"> </v>
      </c>
      <c r="PN94" s="217" t="str">
        <f>IF(PP94=0," ",VLOOKUP(PP94,PROTOKOL!$A:$F,6,FALSE))</f>
        <v xml:space="preserve"> </v>
      </c>
      <c r="PO94" s="43"/>
      <c r="PP94" s="43"/>
      <c r="PQ94" s="43"/>
      <c r="PR94" s="91" t="str">
        <f>IF(PP94=0," ",(VLOOKUP(PP94,PROTOKOL!$A$1:$E$29,2,FALSE))*PQ94)</f>
        <v xml:space="preserve"> </v>
      </c>
      <c r="PS94" s="175" t="str">
        <f t="shared" si="248"/>
        <v xml:space="preserve"> </v>
      </c>
      <c r="PT94" s="176" t="str">
        <f>IF(PP94=0," ",VLOOKUP(PP94,PROTOKOL!$A:$E,5,FALSE))</f>
        <v xml:space="preserve"> </v>
      </c>
      <c r="PU94" s="212" t="str">
        <f t="shared" si="378"/>
        <v xml:space="preserve"> </v>
      </c>
      <c r="PV94" s="176">
        <f t="shared" si="328"/>
        <v>0</v>
      </c>
      <c r="PW94" s="177" t="str">
        <f t="shared" si="329"/>
        <v xml:space="preserve"> </v>
      </c>
      <c r="PY94" s="173">
        <v>24</v>
      </c>
      <c r="PZ94" s="230"/>
      <c r="QA94" s="174" t="str">
        <f>IF(QC94=0," ",VLOOKUP(QC94,PROTOKOL!$A:$F,6,FALSE))</f>
        <v xml:space="preserve"> </v>
      </c>
      <c r="QB94" s="43"/>
      <c r="QC94" s="43"/>
      <c r="QD94" s="43"/>
      <c r="QE94" s="42" t="str">
        <f>IF(QC94=0," ",(VLOOKUP(QC94,PROTOKOL!$A$1:$E$29,2,FALSE))*QD94)</f>
        <v xml:space="preserve"> </v>
      </c>
      <c r="QF94" s="175" t="str">
        <f t="shared" si="249"/>
        <v xml:space="preserve"> </v>
      </c>
      <c r="QG94" s="212" t="str">
        <f>IF(QC94=0," ",VLOOKUP(QC94,PROTOKOL!$A:$E,5,FALSE))</f>
        <v xml:space="preserve"> </v>
      </c>
      <c r="QH94" s="176"/>
      <c r="QI94" s="177" t="str">
        <f t="shared" si="330"/>
        <v xml:space="preserve"> </v>
      </c>
      <c r="QJ94" s="217" t="str">
        <f>IF(QL94=0," ",VLOOKUP(QL94,PROTOKOL!$A:$F,6,FALSE))</f>
        <v xml:space="preserve"> </v>
      </c>
      <c r="QK94" s="43"/>
      <c r="QL94" s="43"/>
      <c r="QM94" s="43"/>
      <c r="QN94" s="91" t="str">
        <f>IF(QL94=0," ",(VLOOKUP(QL94,PROTOKOL!$A$1:$E$29,2,FALSE))*QM94)</f>
        <v xml:space="preserve"> </v>
      </c>
      <c r="QO94" s="175" t="str">
        <f t="shared" si="250"/>
        <v xml:space="preserve"> </v>
      </c>
      <c r="QP94" s="176" t="str">
        <f>IF(QL94=0," ",VLOOKUP(QL94,PROTOKOL!$A:$E,5,FALSE))</f>
        <v xml:space="preserve"> </v>
      </c>
      <c r="QQ94" s="212" t="str">
        <f t="shared" si="379"/>
        <v xml:space="preserve"> </v>
      </c>
      <c r="QR94" s="176">
        <f t="shared" si="331"/>
        <v>0</v>
      </c>
      <c r="QS94" s="177" t="str">
        <f t="shared" si="332"/>
        <v xml:space="preserve"> </v>
      </c>
      <c r="QU94" s="173">
        <v>24</v>
      </c>
      <c r="QV94" s="230"/>
      <c r="QW94" s="174" t="str">
        <f>IF(QY94=0," ",VLOOKUP(QY94,PROTOKOL!$A:$F,6,FALSE))</f>
        <v xml:space="preserve"> </v>
      </c>
      <c r="QX94" s="43"/>
      <c r="QY94" s="43"/>
      <c r="QZ94" s="43"/>
      <c r="RA94" s="42" t="str">
        <f>IF(QY94=0," ",(VLOOKUP(QY94,PROTOKOL!$A$1:$E$29,2,FALSE))*QZ94)</f>
        <v xml:space="preserve"> </v>
      </c>
      <c r="RB94" s="175" t="str">
        <f t="shared" si="251"/>
        <v xml:space="preserve"> </v>
      </c>
      <c r="RC94" s="212" t="str">
        <f>IF(QY94=0," ",VLOOKUP(QY94,PROTOKOL!$A:$E,5,FALSE))</f>
        <v xml:space="preserve"> </v>
      </c>
      <c r="RD94" s="176"/>
      <c r="RE94" s="177" t="str">
        <f t="shared" si="333"/>
        <v xml:space="preserve"> </v>
      </c>
      <c r="RF94" s="217" t="str">
        <f>IF(RH94=0," ",VLOOKUP(RH94,PROTOKOL!$A:$F,6,FALSE))</f>
        <v xml:space="preserve"> </v>
      </c>
      <c r="RG94" s="43"/>
      <c r="RH94" s="43"/>
      <c r="RI94" s="43"/>
      <c r="RJ94" s="91" t="str">
        <f>IF(RH94=0," ",(VLOOKUP(RH94,PROTOKOL!$A$1:$E$29,2,FALSE))*RI94)</f>
        <v xml:space="preserve"> </v>
      </c>
      <c r="RK94" s="175" t="str">
        <f t="shared" si="252"/>
        <v xml:space="preserve"> </v>
      </c>
      <c r="RL94" s="176" t="str">
        <f>IF(RH94=0," ",VLOOKUP(RH94,PROTOKOL!$A:$E,5,FALSE))</f>
        <v xml:space="preserve"> </v>
      </c>
      <c r="RM94" s="212" t="str">
        <f t="shared" si="380"/>
        <v xml:space="preserve"> </v>
      </c>
      <c r="RN94" s="176">
        <f t="shared" si="334"/>
        <v>0</v>
      </c>
      <c r="RO94" s="177" t="str">
        <f t="shared" si="335"/>
        <v xml:space="preserve"> </v>
      </c>
      <c r="RQ94" s="173">
        <v>24</v>
      </c>
      <c r="RR94" s="230"/>
      <c r="RS94" s="174" t="str">
        <f>IF(RU94=0," ",VLOOKUP(RU94,PROTOKOL!$A:$F,6,FALSE))</f>
        <v xml:space="preserve"> </v>
      </c>
      <c r="RT94" s="43"/>
      <c r="RU94" s="43"/>
      <c r="RV94" s="43"/>
      <c r="RW94" s="42" t="str">
        <f>IF(RU94=0," ",(VLOOKUP(RU94,PROTOKOL!$A$1:$E$29,2,FALSE))*RV94)</f>
        <v xml:space="preserve"> </v>
      </c>
      <c r="RX94" s="175" t="str">
        <f t="shared" si="253"/>
        <v xml:space="preserve"> </v>
      </c>
      <c r="RY94" s="212" t="str">
        <f>IF(RU94=0," ",VLOOKUP(RU94,PROTOKOL!$A:$E,5,FALSE))</f>
        <v xml:space="preserve"> </v>
      </c>
      <c r="RZ94" s="176"/>
      <c r="SA94" s="177" t="str">
        <f t="shared" si="336"/>
        <v xml:space="preserve"> </v>
      </c>
      <c r="SB94" s="217" t="str">
        <f>IF(SD94=0," ",VLOOKUP(SD94,PROTOKOL!$A:$F,6,FALSE))</f>
        <v xml:space="preserve"> </v>
      </c>
      <c r="SC94" s="43"/>
      <c r="SD94" s="43"/>
      <c r="SE94" s="43"/>
      <c r="SF94" s="91" t="str">
        <f>IF(SD94=0," ",(VLOOKUP(SD94,PROTOKOL!$A$1:$E$29,2,FALSE))*SE94)</f>
        <v xml:space="preserve"> </v>
      </c>
      <c r="SG94" s="175" t="str">
        <f t="shared" si="254"/>
        <v xml:space="preserve"> </v>
      </c>
      <c r="SH94" s="176" t="str">
        <f>IF(SD94=0," ",VLOOKUP(SD94,PROTOKOL!$A:$E,5,FALSE))</f>
        <v xml:space="preserve"> </v>
      </c>
      <c r="SI94" s="212" t="str">
        <f t="shared" si="381"/>
        <v xml:space="preserve"> </v>
      </c>
      <c r="SJ94" s="176">
        <f t="shared" si="337"/>
        <v>0</v>
      </c>
      <c r="SK94" s="177" t="str">
        <f t="shared" si="338"/>
        <v xml:space="preserve"> </v>
      </c>
      <c r="SM94" s="173">
        <v>24</v>
      </c>
      <c r="SN94" s="230"/>
      <c r="SO94" s="174" t="str">
        <f>IF(SQ94=0," ",VLOOKUP(SQ94,PROTOKOL!$A:$F,6,FALSE))</f>
        <v xml:space="preserve"> </v>
      </c>
      <c r="SP94" s="43"/>
      <c r="SQ94" s="43"/>
      <c r="SR94" s="43"/>
      <c r="SS94" s="42" t="str">
        <f>IF(SQ94=0," ",(VLOOKUP(SQ94,PROTOKOL!$A$1:$E$29,2,FALSE))*SR94)</f>
        <v xml:space="preserve"> </v>
      </c>
      <c r="ST94" s="175" t="str">
        <f t="shared" si="255"/>
        <v xml:space="preserve"> </v>
      </c>
      <c r="SU94" s="212" t="str">
        <f>IF(SQ94=0," ",VLOOKUP(SQ94,PROTOKOL!$A:$E,5,FALSE))</f>
        <v xml:space="preserve"> </v>
      </c>
      <c r="SV94" s="176"/>
      <c r="SW94" s="177" t="str">
        <f t="shared" si="339"/>
        <v xml:space="preserve"> </v>
      </c>
      <c r="SX94" s="217" t="str">
        <f>IF(SZ94=0," ",VLOOKUP(SZ94,PROTOKOL!$A:$F,6,FALSE))</f>
        <v xml:space="preserve"> </v>
      </c>
      <c r="SY94" s="43"/>
      <c r="SZ94" s="43"/>
      <c r="TA94" s="43"/>
      <c r="TB94" s="91" t="str">
        <f>IF(SZ94=0," ",(VLOOKUP(SZ94,PROTOKOL!$A$1:$E$29,2,FALSE))*TA94)</f>
        <v xml:space="preserve"> </v>
      </c>
      <c r="TC94" s="175" t="str">
        <f t="shared" si="256"/>
        <v xml:space="preserve"> </v>
      </c>
      <c r="TD94" s="176" t="str">
        <f>IF(SZ94=0," ",VLOOKUP(SZ94,PROTOKOL!$A:$E,5,FALSE))</f>
        <v xml:space="preserve"> </v>
      </c>
      <c r="TE94" s="212" t="str">
        <f t="shared" si="382"/>
        <v xml:space="preserve"> </v>
      </c>
      <c r="TF94" s="176">
        <f t="shared" si="340"/>
        <v>0</v>
      </c>
      <c r="TG94" s="177" t="str">
        <f t="shared" si="341"/>
        <v xml:space="preserve"> </v>
      </c>
      <c r="TI94" s="173">
        <v>24</v>
      </c>
      <c r="TJ94" s="230"/>
      <c r="TK94" s="174" t="str">
        <f>IF(TM94=0," ",VLOOKUP(TM94,PROTOKOL!$A:$F,6,FALSE))</f>
        <v xml:space="preserve"> </v>
      </c>
      <c r="TL94" s="43"/>
      <c r="TM94" s="43"/>
      <c r="TN94" s="43"/>
      <c r="TO94" s="42" t="str">
        <f>IF(TM94=0," ",(VLOOKUP(TM94,PROTOKOL!$A$1:$E$29,2,FALSE))*TN94)</f>
        <v xml:space="preserve"> </v>
      </c>
      <c r="TP94" s="175" t="str">
        <f t="shared" si="257"/>
        <v xml:space="preserve"> </v>
      </c>
      <c r="TQ94" s="212" t="str">
        <f>IF(TM94=0," ",VLOOKUP(TM94,PROTOKOL!$A:$E,5,FALSE))</f>
        <v xml:space="preserve"> </v>
      </c>
      <c r="TR94" s="176"/>
      <c r="TS94" s="177" t="str">
        <f t="shared" si="342"/>
        <v xml:space="preserve"> </v>
      </c>
      <c r="TT94" s="217" t="str">
        <f>IF(TV94=0," ",VLOOKUP(TV94,PROTOKOL!$A:$F,6,FALSE))</f>
        <v xml:space="preserve"> </v>
      </c>
      <c r="TU94" s="43"/>
      <c r="TV94" s="43"/>
      <c r="TW94" s="43"/>
      <c r="TX94" s="91" t="str">
        <f>IF(TV94=0," ",(VLOOKUP(TV94,PROTOKOL!$A$1:$E$29,2,FALSE))*TW94)</f>
        <v xml:space="preserve"> </v>
      </c>
      <c r="TY94" s="175" t="str">
        <f t="shared" si="258"/>
        <v xml:space="preserve"> </v>
      </c>
      <c r="TZ94" s="176" t="str">
        <f>IF(TV94=0," ",VLOOKUP(TV94,PROTOKOL!$A:$E,5,FALSE))</f>
        <v xml:space="preserve"> </v>
      </c>
      <c r="UA94" s="212" t="str">
        <f t="shared" si="383"/>
        <v xml:space="preserve"> </v>
      </c>
      <c r="UB94" s="176">
        <f t="shared" si="343"/>
        <v>0</v>
      </c>
      <c r="UC94" s="177" t="str">
        <f t="shared" si="344"/>
        <v xml:space="preserve"> </v>
      </c>
      <c r="UE94" s="173">
        <v>24</v>
      </c>
      <c r="UF94" s="230"/>
      <c r="UG94" s="174" t="str">
        <f>IF(UI94=0," ",VLOOKUP(UI94,PROTOKOL!$A:$F,6,FALSE))</f>
        <v xml:space="preserve"> </v>
      </c>
      <c r="UH94" s="43"/>
      <c r="UI94" s="43"/>
      <c r="UJ94" s="43"/>
      <c r="UK94" s="42" t="str">
        <f>IF(UI94=0," ",(VLOOKUP(UI94,PROTOKOL!$A$1:$E$29,2,FALSE))*UJ94)</f>
        <v xml:space="preserve"> </v>
      </c>
      <c r="UL94" s="175" t="str">
        <f t="shared" si="259"/>
        <v xml:space="preserve"> </v>
      </c>
      <c r="UM94" s="212" t="str">
        <f>IF(UI94=0," ",VLOOKUP(UI94,PROTOKOL!$A:$E,5,FALSE))</f>
        <v xml:space="preserve"> </v>
      </c>
      <c r="UN94" s="176"/>
      <c r="UO94" s="177" t="str">
        <f t="shared" si="345"/>
        <v xml:space="preserve"> </v>
      </c>
      <c r="UP94" s="217" t="str">
        <f>IF(UR94=0," ",VLOOKUP(UR94,PROTOKOL!$A:$F,6,FALSE))</f>
        <v xml:space="preserve"> </v>
      </c>
      <c r="UQ94" s="43"/>
      <c r="UR94" s="43"/>
      <c r="US94" s="43"/>
      <c r="UT94" s="91" t="str">
        <f>IF(UR94=0," ",(VLOOKUP(UR94,PROTOKOL!$A$1:$E$29,2,FALSE))*US94)</f>
        <v xml:space="preserve"> </v>
      </c>
      <c r="UU94" s="175" t="str">
        <f t="shared" si="260"/>
        <v xml:space="preserve"> </v>
      </c>
      <c r="UV94" s="176" t="str">
        <f>IF(UR94=0," ",VLOOKUP(UR94,PROTOKOL!$A:$E,5,FALSE))</f>
        <v xml:space="preserve"> </v>
      </c>
      <c r="UW94" s="212" t="str">
        <f t="shared" si="384"/>
        <v xml:space="preserve"> </v>
      </c>
      <c r="UX94" s="176">
        <f t="shared" si="346"/>
        <v>0</v>
      </c>
      <c r="UY94" s="177" t="str">
        <f t="shared" si="347"/>
        <v xml:space="preserve"> </v>
      </c>
      <c r="VA94" s="173">
        <v>24</v>
      </c>
      <c r="VB94" s="230"/>
      <c r="VC94" s="174" t="str">
        <f>IF(VE94=0," ",VLOOKUP(VE94,PROTOKOL!$A:$F,6,FALSE))</f>
        <v xml:space="preserve"> </v>
      </c>
      <c r="VD94" s="43"/>
      <c r="VE94" s="43"/>
      <c r="VF94" s="43"/>
      <c r="VG94" s="42" t="str">
        <f>IF(VE94=0," ",(VLOOKUP(VE94,PROTOKOL!$A$1:$E$29,2,FALSE))*VF94)</f>
        <v xml:space="preserve"> </v>
      </c>
      <c r="VH94" s="175" t="str">
        <f t="shared" si="261"/>
        <v xml:space="preserve"> </v>
      </c>
      <c r="VI94" s="212" t="str">
        <f>IF(VE94=0," ",VLOOKUP(VE94,PROTOKOL!$A:$E,5,FALSE))</f>
        <v xml:space="preserve"> </v>
      </c>
      <c r="VJ94" s="176"/>
      <c r="VK94" s="177" t="str">
        <f t="shared" si="348"/>
        <v xml:space="preserve"> </v>
      </c>
      <c r="VL94" s="217" t="str">
        <f>IF(VN94=0," ",VLOOKUP(VN94,PROTOKOL!$A:$F,6,FALSE))</f>
        <v xml:space="preserve"> </v>
      </c>
      <c r="VM94" s="43"/>
      <c r="VN94" s="43"/>
      <c r="VO94" s="43"/>
      <c r="VP94" s="91" t="str">
        <f>IF(VN94=0," ",(VLOOKUP(VN94,PROTOKOL!$A$1:$E$29,2,FALSE))*VO94)</f>
        <v xml:space="preserve"> </v>
      </c>
      <c r="VQ94" s="175" t="str">
        <f t="shared" si="262"/>
        <v xml:space="preserve"> </v>
      </c>
      <c r="VR94" s="176" t="str">
        <f>IF(VN94=0," ",VLOOKUP(VN94,PROTOKOL!$A:$E,5,FALSE))</f>
        <v xml:space="preserve"> </v>
      </c>
      <c r="VS94" s="212" t="str">
        <f t="shared" si="385"/>
        <v xml:space="preserve"> </v>
      </c>
      <c r="VT94" s="176">
        <f t="shared" si="349"/>
        <v>0</v>
      </c>
      <c r="VU94" s="177" t="str">
        <f t="shared" si="350"/>
        <v xml:space="preserve"> </v>
      </c>
      <c r="VW94" s="173">
        <v>24</v>
      </c>
      <c r="VX94" s="230"/>
      <c r="VY94" s="174" t="str">
        <f>IF(WA94=0," ",VLOOKUP(WA94,PROTOKOL!$A:$F,6,FALSE))</f>
        <v xml:space="preserve"> </v>
      </c>
      <c r="VZ94" s="43"/>
      <c r="WA94" s="43"/>
      <c r="WB94" s="43"/>
      <c r="WC94" s="42" t="str">
        <f>IF(WA94=0," ",(VLOOKUP(WA94,PROTOKOL!$A$1:$E$29,2,FALSE))*WB94)</f>
        <v xml:space="preserve"> </v>
      </c>
      <c r="WD94" s="175" t="str">
        <f t="shared" si="263"/>
        <v xml:space="preserve"> </v>
      </c>
      <c r="WE94" s="212" t="str">
        <f>IF(WA94=0," ",VLOOKUP(WA94,PROTOKOL!$A:$E,5,FALSE))</f>
        <v xml:space="preserve"> </v>
      </c>
      <c r="WF94" s="176"/>
      <c r="WG94" s="177" t="str">
        <f t="shared" si="351"/>
        <v xml:space="preserve"> </v>
      </c>
      <c r="WH94" s="217" t="str">
        <f>IF(WJ94=0," ",VLOOKUP(WJ94,PROTOKOL!$A:$F,6,FALSE))</f>
        <v xml:space="preserve"> </v>
      </c>
      <c r="WI94" s="43"/>
      <c r="WJ94" s="43"/>
      <c r="WK94" s="43"/>
      <c r="WL94" s="91" t="str">
        <f>IF(WJ94=0," ",(VLOOKUP(WJ94,PROTOKOL!$A$1:$E$29,2,FALSE))*WK94)</f>
        <v xml:space="preserve"> </v>
      </c>
      <c r="WM94" s="175" t="str">
        <f t="shared" si="264"/>
        <v xml:space="preserve"> </v>
      </c>
      <c r="WN94" s="176" t="str">
        <f>IF(WJ94=0," ",VLOOKUP(WJ94,PROTOKOL!$A:$E,5,FALSE))</f>
        <v xml:space="preserve"> </v>
      </c>
      <c r="WO94" s="212" t="str">
        <f t="shared" si="386"/>
        <v xml:space="preserve"> </v>
      </c>
      <c r="WP94" s="176">
        <f t="shared" si="352"/>
        <v>0</v>
      </c>
      <c r="WQ94" s="177" t="str">
        <f t="shared" si="353"/>
        <v xml:space="preserve"> </v>
      </c>
      <c r="WS94" s="173">
        <v>24</v>
      </c>
      <c r="WT94" s="230"/>
      <c r="WU94" s="174" t="str">
        <f>IF(WW94=0," ",VLOOKUP(WW94,PROTOKOL!$A:$F,6,FALSE))</f>
        <v xml:space="preserve"> </v>
      </c>
      <c r="WV94" s="43"/>
      <c r="WW94" s="43"/>
      <c r="WX94" s="43"/>
      <c r="WY94" s="42" t="str">
        <f>IF(WW94=0," ",(VLOOKUP(WW94,PROTOKOL!$A$1:$E$29,2,FALSE))*WX94)</f>
        <v xml:space="preserve"> </v>
      </c>
      <c r="WZ94" s="175" t="str">
        <f t="shared" si="265"/>
        <v xml:space="preserve"> </v>
      </c>
      <c r="XA94" s="212" t="str">
        <f>IF(WW94=0," ",VLOOKUP(WW94,PROTOKOL!$A:$E,5,FALSE))</f>
        <v xml:space="preserve"> </v>
      </c>
      <c r="XB94" s="176"/>
      <c r="XC94" s="177" t="str">
        <f t="shared" si="354"/>
        <v xml:space="preserve"> </v>
      </c>
      <c r="XD94" s="217" t="str">
        <f>IF(XF94=0," ",VLOOKUP(XF94,PROTOKOL!$A:$F,6,FALSE))</f>
        <v xml:space="preserve"> </v>
      </c>
      <c r="XE94" s="43"/>
      <c r="XF94" s="43"/>
      <c r="XG94" s="43"/>
      <c r="XH94" s="91" t="str">
        <f>IF(XF94=0," ",(VLOOKUP(XF94,PROTOKOL!$A$1:$E$29,2,FALSE))*XG94)</f>
        <v xml:space="preserve"> </v>
      </c>
      <c r="XI94" s="175" t="str">
        <f t="shared" si="266"/>
        <v xml:space="preserve"> </v>
      </c>
      <c r="XJ94" s="176" t="str">
        <f>IF(XF94=0," ",VLOOKUP(XF94,PROTOKOL!$A:$E,5,FALSE))</f>
        <v xml:space="preserve"> </v>
      </c>
      <c r="XK94" s="212" t="str">
        <f t="shared" si="387"/>
        <v xml:space="preserve"> </v>
      </c>
      <c r="XL94" s="176">
        <f t="shared" si="355"/>
        <v>0</v>
      </c>
      <c r="XM94" s="177" t="str">
        <f t="shared" si="356"/>
        <v xml:space="preserve"> </v>
      </c>
      <c r="XO94" s="173">
        <v>24</v>
      </c>
      <c r="XP94" s="230"/>
      <c r="XQ94" s="174" t="str">
        <f>IF(XS94=0," ",VLOOKUP(XS94,PROTOKOL!$A:$F,6,FALSE))</f>
        <v xml:space="preserve"> </v>
      </c>
      <c r="XR94" s="43"/>
      <c r="XS94" s="43"/>
      <c r="XT94" s="43"/>
      <c r="XU94" s="42" t="str">
        <f>IF(XS94=0," ",(VLOOKUP(XS94,PROTOKOL!$A$1:$E$29,2,FALSE))*XT94)</f>
        <v xml:space="preserve"> </v>
      </c>
      <c r="XV94" s="175" t="str">
        <f t="shared" si="267"/>
        <v xml:space="preserve"> </v>
      </c>
      <c r="XW94" s="212" t="str">
        <f>IF(XS94=0," ",VLOOKUP(XS94,PROTOKOL!$A:$E,5,FALSE))</f>
        <v xml:space="preserve"> </v>
      </c>
      <c r="XX94" s="176"/>
      <c r="XY94" s="177" t="str">
        <f t="shared" si="357"/>
        <v xml:space="preserve"> </v>
      </c>
      <c r="XZ94" s="217" t="str">
        <f>IF(YB94=0," ",VLOOKUP(YB94,PROTOKOL!$A:$F,6,FALSE))</f>
        <v xml:space="preserve"> </v>
      </c>
      <c r="YA94" s="43"/>
      <c r="YB94" s="43"/>
      <c r="YC94" s="43"/>
      <c r="YD94" s="91" t="str">
        <f>IF(YB94=0," ",(VLOOKUP(YB94,PROTOKOL!$A$1:$E$29,2,FALSE))*YC94)</f>
        <v xml:space="preserve"> </v>
      </c>
      <c r="YE94" s="175" t="str">
        <f t="shared" si="268"/>
        <v xml:space="preserve"> </v>
      </c>
      <c r="YF94" s="176" t="str">
        <f>IF(YB94=0," ",VLOOKUP(YB94,PROTOKOL!$A:$E,5,FALSE))</f>
        <v xml:space="preserve"> </v>
      </c>
      <c r="YG94" s="212" t="str">
        <f t="shared" si="388"/>
        <v xml:space="preserve"> </v>
      </c>
      <c r="YH94" s="176">
        <f t="shared" si="358"/>
        <v>0</v>
      </c>
      <c r="YI94" s="177" t="str">
        <f t="shared" si="359"/>
        <v xml:space="preserve"> </v>
      </c>
    </row>
    <row r="95" spans="1:659" ht="13.8">
      <c r="A95" s="173">
        <v>25</v>
      </c>
      <c r="B95" s="231">
        <v>25</v>
      </c>
      <c r="C95" s="174" t="str">
        <f>IF(E95=0," ",VLOOKUP(E95,PROTOKOL!$A:$F,6,FALSE))</f>
        <v xml:space="preserve"> </v>
      </c>
      <c r="D95" s="43"/>
      <c r="E95" s="43"/>
      <c r="F95" s="43"/>
      <c r="G95" s="42" t="str">
        <f>IF(E95=0," ",(VLOOKUP(E95,PROTOKOL!$A$1:$E$29,2,FALSE))*F95)</f>
        <v xml:space="preserve"> </v>
      </c>
      <c r="H95" s="175" t="str">
        <f t="shared" si="209"/>
        <v xml:space="preserve"> </v>
      </c>
      <c r="I95" s="212" t="str">
        <f>IF(E95=0," ",VLOOKUP(E95,PROTOKOL!$A:$E,5,FALSE))</f>
        <v xml:space="preserve"> </v>
      </c>
      <c r="J95" s="176"/>
      <c r="K95" s="177" t="str">
        <f t="shared" si="269"/>
        <v xml:space="preserve"> </v>
      </c>
      <c r="L95" s="217" t="str">
        <f>IF(N95=0," ",VLOOKUP(N95,PROTOKOL!$A:$F,6,FALSE))</f>
        <v xml:space="preserve"> </v>
      </c>
      <c r="M95" s="43"/>
      <c r="N95" s="43"/>
      <c r="O95" s="43"/>
      <c r="P95" s="91" t="str">
        <f>IF(N95=0," ",(VLOOKUP(N95,PROTOKOL!$A$1:$E$29,2,FALSE))*O95)</f>
        <v xml:space="preserve"> </v>
      </c>
      <c r="Q95" s="175" t="str">
        <f t="shared" si="210"/>
        <v xml:space="preserve"> </v>
      </c>
      <c r="R95" s="176" t="str">
        <f>IF(N95=0," ",VLOOKUP(N95,PROTOKOL!$A:$E,5,FALSE))</f>
        <v xml:space="preserve"> </v>
      </c>
      <c r="S95" s="212" t="str">
        <f t="shared" si="270"/>
        <v xml:space="preserve"> </v>
      </c>
      <c r="T95" s="176">
        <f t="shared" si="271"/>
        <v>0</v>
      </c>
      <c r="U95" s="177" t="str">
        <f t="shared" si="272"/>
        <v xml:space="preserve"> </v>
      </c>
      <c r="W95" s="173">
        <v>25</v>
      </c>
      <c r="X95" s="231">
        <v>25</v>
      </c>
      <c r="Y95" s="174" t="str">
        <f>IF(AA95=0," ",VLOOKUP(AA95,PROTOKOL!$A:$F,6,FALSE))</f>
        <v xml:space="preserve"> </v>
      </c>
      <c r="Z95" s="43"/>
      <c r="AA95" s="43"/>
      <c r="AB95" s="43"/>
      <c r="AC95" s="42" t="str">
        <f>IF(AA95=0," ",(VLOOKUP(AA95,PROTOKOL!$A$1:$E$29,2,FALSE))*AB95)</f>
        <v xml:space="preserve"> </v>
      </c>
      <c r="AD95" s="175" t="str">
        <f t="shared" si="211"/>
        <v xml:space="preserve"> </v>
      </c>
      <c r="AE95" s="212" t="str">
        <f>IF(AA95=0," ",VLOOKUP(AA95,PROTOKOL!$A:$E,5,FALSE))</f>
        <v xml:space="preserve"> </v>
      </c>
      <c r="AF95" s="176"/>
      <c r="AG95" s="177" t="str">
        <f t="shared" si="273"/>
        <v xml:space="preserve"> </v>
      </c>
      <c r="AH95" s="217" t="str">
        <f>IF(AJ95=0," ",VLOOKUP(AJ95,PROTOKOL!$A:$F,6,FALSE))</f>
        <v xml:space="preserve"> </v>
      </c>
      <c r="AI95" s="43"/>
      <c r="AJ95" s="43"/>
      <c r="AK95" s="43"/>
      <c r="AL95" s="91" t="str">
        <f>IF(AJ95=0," ",(VLOOKUP(AJ95,PROTOKOL!$A$1:$E$29,2,FALSE))*AK95)</f>
        <v xml:space="preserve"> </v>
      </c>
      <c r="AM95" s="175" t="str">
        <f t="shared" si="212"/>
        <v xml:space="preserve"> </v>
      </c>
      <c r="AN95" s="176" t="str">
        <f>IF(AJ95=0," ",VLOOKUP(AJ95,PROTOKOL!$A:$E,5,FALSE))</f>
        <v xml:space="preserve"> </v>
      </c>
      <c r="AO95" s="212" t="str">
        <f t="shared" si="360"/>
        <v xml:space="preserve"> </v>
      </c>
      <c r="AP95" s="176">
        <f t="shared" si="274"/>
        <v>0</v>
      </c>
      <c r="AQ95" s="177" t="str">
        <f t="shared" si="275"/>
        <v xml:space="preserve"> </v>
      </c>
      <c r="AS95" s="173">
        <v>25</v>
      </c>
      <c r="AT95" s="231">
        <v>25</v>
      </c>
      <c r="AU95" s="174" t="str">
        <f>IF(AW95=0," ",VLOOKUP(AW95,PROTOKOL!$A:$F,6,FALSE))</f>
        <v xml:space="preserve"> </v>
      </c>
      <c r="AV95" s="43"/>
      <c r="AW95" s="43"/>
      <c r="AX95" s="43"/>
      <c r="AY95" s="42" t="str">
        <f>IF(AW95=0," ",(VLOOKUP(AW95,PROTOKOL!$A$1:$E$29,2,FALSE))*AX95)</f>
        <v xml:space="preserve"> </v>
      </c>
      <c r="AZ95" s="175" t="str">
        <f t="shared" si="213"/>
        <v xml:space="preserve"> </v>
      </c>
      <c r="BA95" s="212" t="str">
        <f>IF(AW95=0," ",VLOOKUP(AW95,PROTOKOL!$A:$E,5,FALSE))</f>
        <v xml:space="preserve"> </v>
      </c>
      <c r="BB95" s="176"/>
      <c r="BC95" s="177" t="str">
        <f t="shared" si="276"/>
        <v xml:space="preserve"> </v>
      </c>
      <c r="BD95" s="217" t="str">
        <f>IF(BF95=0," ",VLOOKUP(BF95,PROTOKOL!$A:$F,6,FALSE))</f>
        <v xml:space="preserve"> </v>
      </c>
      <c r="BE95" s="43"/>
      <c r="BF95" s="43"/>
      <c r="BG95" s="43"/>
      <c r="BH95" s="91" t="str">
        <f>IF(BF95=0," ",(VLOOKUP(BF95,PROTOKOL!$A$1:$E$29,2,FALSE))*BG95)</f>
        <v xml:space="preserve"> </v>
      </c>
      <c r="BI95" s="175" t="str">
        <f t="shared" si="214"/>
        <v xml:space="preserve"> </v>
      </c>
      <c r="BJ95" s="176" t="str">
        <f>IF(BF95=0," ",VLOOKUP(BF95,PROTOKOL!$A:$E,5,FALSE))</f>
        <v xml:space="preserve"> </v>
      </c>
      <c r="BK95" s="212" t="str">
        <f t="shared" si="361"/>
        <v xml:space="preserve"> </v>
      </c>
      <c r="BL95" s="176">
        <f t="shared" si="277"/>
        <v>0</v>
      </c>
      <c r="BM95" s="177" t="str">
        <f t="shared" si="278"/>
        <v xml:space="preserve"> </v>
      </c>
      <c r="BO95" s="173">
        <v>25</v>
      </c>
      <c r="BP95" s="231">
        <v>25</v>
      </c>
      <c r="BQ95" s="174" t="str">
        <f>IF(BS95=0," ",VLOOKUP(BS95,PROTOKOL!$A:$F,6,FALSE))</f>
        <v xml:space="preserve"> </v>
      </c>
      <c r="BR95" s="43"/>
      <c r="BS95" s="43"/>
      <c r="BT95" s="43"/>
      <c r="BU95" s="42" t="str">
        <f>IF(BS95=0," ",(VLOOKUP(BS95,PROTOKOL!$A$1:$E$29,2,FALSE))*BT95)</f>
        <v xml:space="preserve"> </v>
      </c>
      <c r="BV95" s="175" t="str">
        <f t="shared" si="215"/>
        <v xml:space="preserve"> </v>
      </c>
      <c r="BW95" s="212" t="str">
        <f>IF(BS95=0," ",VLOOKUP(BS95,PROTOKOL!$A:$E,5,FALSE))</f>
        <v xml:space="preserve"> </v>
      </c>
      <c r="BX95" s="176"/>
      <c r="BY95" s="177" t="str">
        <f t="shared" si="279"/>
        <v xml:space="preserve"> </v>
      </c>
      <c r="BZ95" s="217" t="str">
        <f>IF(CB95=0," ",VLOOKUP(CB95,PROTOKOL!$A:$F,6,FALSE))</f>
        <v xml:space="preserve"> </v>
      </c>
      <c r="CA95" s="43"/>
      <c r="CB95" s="43"/>
      <c r="CC95" s="43"/>
      <c r="CD95" s="91" t="str">
        <f>IF(CB95=0," ",(VLOOKUP(CB95,PROTOKOL!$A$1:$E$29,2,FALSE))*CC95)</f>
        <v xml:space="preserve"> </v>
      </c>
      <c r="CE95" s="175" t="str">
        <f t="shared" si="216"/>
        <v xml:space="preserve"> </v>
      </c>
      <c r="CF95" s="176" t="str">
        <f>IF(CB95=0," ",VLOOKUP(CB95,PROTOKOL!$A:$E,5,FALSE))</f>
        <v xml:space="preserve"> </v>
      </c>
      <c r="CG95" s="212" t="str">
        <f t="shared" si="362"/>
        <v xml:space="preserve"> </v>
      </c>
      <c r="CH95" s="176">
        <f t="shared" si="280"/>
        <v>0</v>
      </c>
      <c r="CI95" s="177" t="str">
        <f t="shared" si="281"/>
        <v xml:space="preserve"> </v>
      </c>
      <c r="CK95" s="173">
        <v>25</v>
      </c>
      <c r="CL95" s="231">
        <v>25</v>
      </c>
      <c r="CM95" s="174" t="str">
        <f>IF(CO95=0," ",VLOOKUP(CO95,PROTOKOL!$A:$F,6,FALSE))</f>
        <v xml:space="preserve"> </v>
      </c>
      <c r="CN95" s="43"/>
      <c r="CO95" s="43"/>
      <c r="CP95" s="43"/>
      <c r="CQ95" s="42" t="str">
        <f>IF(CO95=0," ",(VLOOKUP(CO95,PROTOKOL!$A$1:$E$29,2,FALSE))*CP95)</f>
        <v xml:space="preserve"> </v>
      </c>
      <c r="CR95" s="175" t="str">
        <f t="shared" si="217"/>
        <v xml:space="preserve"> </v>
      </c>
      <c r="CS95" s="212" t="str">
        <f>IF(CO95=0," ",VLOOKUP(CO95,PROTOKOL!$A:$E,5,FALSE))</f>
        <v xml:space="preserve"> </v>
      </c>
      <c r="CT95" s="176"/>
      <c r="CU95" s="177" t="str">
        <f t="shared" si="282"/>
        <v xml:space="preserve"> </v>
      </c>
      <c r="CV95" s="217" t="str">
        <f>IF(CX95=0," ",VLOOKUP(CX95,PROTOKOL!$A:$F,6,FALSE))</f>
        <v xml:space="preserve"> </v>
      </c>
      <c r="CW95" s="43"/>
      <c r="CX95" s="43"/>
      <c r="CY95" s="43"/>
      <c r="CZ95" s="91" t="str">
        <f>IF(CX95=0," ",(VLOOKUP(CX95,PROTOKOL!$A$1:$E$29,2,FALSE))*CY95)</f>
        <v xml:space="preserve"> </v>
      </c>
      <c r="DA95" s="175" t="str">
        <f t="shared" si="218"/>
        <v xml:space="preserve"> </v>
      </c>
      <c r="DB95" s="176" t="str">
        <f>IF(CX95=0," ",VLOOKUP(CX95,PROTOKOL!$A:$E,5,FALSE))</f>
        <v xml:space="preserve"> </v>
      </c>
      <c r="DC95" s="212" t="str">
        <f t="shared" si="363"/>
        <v xml:space="preserve"> </v>
      </c>
      <c r="DD95" s="176">
        <f t="shared" si="283"/>
        <v>0</v>
      </c>
      <c r="DE95" s="177" t="str">
        <f t="shared" si="284"/>
        <v xml:space="preserve"> </v>
      </c>
      <c r="DG95" s="173">
        <v>25</v>
      </c>
      <c r="DH95" s="231">
        <v>25</v>
      </c>
      <c r="DI95" s="174" t="str">
        <f>IF(DK95=0," ",VLOOKUP(DK95,PROTOKOL!$A:$F,6,FALSE))</f>
        <v xml:space="preserve"> </v>
      </c>
      <c r="DJ95" s="43"/>
      <c r="DK95" s="43"/>
      <c r="DL95" s="43"/>
      <c r="DM95" s="42" t="str">
        <f>IF(DK95=0," ",(VLOOKUP(DK95,PROTOKOL!$A$1:$E$29,2,FALSE))*DL95)</f>
        <v xml:space="preserve"> </v>
      </c>
      <c r="DN95" s="175" t="str">
        <f t="shared" si="219"/>
        <v xml:space="preserve"> </v>
      </c>
      <c r="DO95" s="212" t="str">
        <f>IF(DK95=0," ",VLOOKUP(DK95,PROTOKOL!$A:$E,5,FALSE))</f>
        <v xml:space="preserve"> </v>
      </c>
      <c r="DP95" s="176"/>
      <c r="DQ95" s="177" t="str">
        <f t="shared" si="285"/>
        <v xml:space="preserve"> </v>
      </c>
      <c r="DR95" s="217" t="str">
        <f>IF(DT95=0," ",VLOOKUP(DT95,PROTOKOL!$A:$F,6,FALSE))</f>
        <v xml:space="preserve"> </v>
      </c>
      <c r="DS95" s="43"/>
      <c r="DT95" s="43"/>
      <c r="DU95" s="43"/>
      <c r="DV95" s="91" t="str">
        <f>IF(DT95=0," ",(VLOOKUP(DT95,PROTOKOL!$A$1:$E$29,2,FALSE))*DU95)</f>
        <v xml:space="preserve"> </v>
      </c>
      <c r="DW95" s="175" t="str">
        <f t="shared" si="220"/>
        <v xml:space="preserve"> </v>
      </c>
      <c r="DX95" s="176" t="str">
        <f>IF(DT95=0," ",VLOOKUP(DT95,PROTOKOL!$A:$E,5,FALSE))</f>
        <v xml:space="preserve"> </v>
      </c>
      <c r="DY95" s="212" t="str">
        <f t="shared" si="364"/>
        <v xml:space="preserve"> </v>
      </c>
      <c r="DZ95" s="176">
        <f t="shared" si="286"/>
        <v>0</v>
      </c>
      <c r="EA95" s="177" t="str">
        <f t="shared" si="287"/>
        <v xml:space="preserve"> </v>
      </c>
      <c r="EC95" s="173">
        <v>25</v>
      </c>
      <c r="ED95" s="231">
        <v>25</v>
      </c>
      <c r="EE95" s="174" t="str">
        <f>IF(EG95=0," ",VLOOKUP(EG95,PROTOKOL!$A:$F,6,FALSE))</f>
        <v xml:space="preserve"> </v>
      </c>
      <c r="EF95" s="43"/>
      <c r="EG95" s="43"/>
      <c r="EH95" s="43"/>
      <c r="EI95" s="42" t="str">
        <f>IF(EG95=0," ",(VLOOKUP(EG95,PROTOKOL!$A$1:$E$29,2,FALSE))*EH95)</f>
        <v xml:space="preserve"> </v>
      </c>
      <c r="EJ95" s="175" t="str">
        <f t="shared" si="221"/>
        <v xml:space="preserve"> </v>
      </c>
      <c r="EK95" s="212" t="str">
        <f>IF(EG95=0," ",VLOOKUP(EG95,PROTOKOL!$A:$E,5,FALSE))</f>
        <v xml:space="preserve"> </v>
      </c>
      <c r="EL95" s="176"/>
      <c r="EM95" s="177" t="str">
        <f t="shared" si="288"/>
        <v xml:space="preserve"> </v>
      </c>
      <c r="EN95" s="217" t="str">
        <f>IF(EP95=0," ",VLOOKUP(EP95,PROTOKOL!$A:$F,6,FALSE))</f>
        <v xml:space="preserve"> </v>
      </c>
      <c r="EO95" s="43"/>
      <c r="EP95" s="43"/>
      <c r="EQ95" s="43"/>
      <c r="ER95" s="91" t="str">
        <f>IF(EP95=0," ",(VLOOKUP(EP95,PROTOKOL!$A$1:$E$29,2,FALSE))*EQ95)</f>
        <v xml:space="preserve"> </v>
      </c>
      <c r="ES95" s="175" t="str">
        <f t="shared" si="222"/>
        <v xml:space="preserve"> </v>
      </c>
      <c r="ET95" s="176" t="str">
        <f>IF(EP95=0," ",VLOOKUP(EP95,PROTOKOL!$A:$E,5,FALSE))</f>
        <v xml:space="preserve"> </v>
      </c>
      <c r="EU95" s="212" t="str">
        <f t="shared" si="365"/>
        <v xml:space="preserve"> </v>
      </c>
      <c r="EV95" s="176">
        <f t="shared" si="289"/>
        <v>0</v>
      </c>
      <c r="EW95" s="177" t="str">
        <f t="shared" si="290"/>
        <v xml:space="preserve"> </v>
      </c>
      <c r="EY95" s="173">
        <v>25</v>
      </c>
      <c r="EZ95" s="231">
        <v>25</v>
      </c>
      <c r="FA95" s="174" t="str">
        <f>IF(FC95=0," ",VLOOKUP(FC95,PROTOKOL!$A:$F,6,FALSE))</f>
        <v xml:space="preserve"> </v>
      </c>
      <c r="FB95" s="43"/>
      <c r="FC95" s="43"/>
      <c r="FD95" s="43"/>
      <c r="FE95" s="42" t="str">
        <f>IF(FC95=0," ",(VLOOKUP(FC95,PROTOKOL!$A$1:$E$29,2,FALSE))*FD95)</f>
        <v xml:space="preserve"> </v>
      </c>
      <c r="FF95" s="175" t="str">
        <f t="shared" si="223"/>
        <v xml:space="preserve"> </v>
      </c>
      <c r="FG95" s="212" t="str">
        <f>IF(FC95=0," ",VLOOKUP(FC95,PROTOKOL!$A:$E,5,FALSE))</f>
        <v xml:space="preserve"> </v>
      </c>
      <c r="FH95" s="176"/>
      <c r="FI95" s="177" t="str">
        <f t="shared" si="291"/>
        <v xml:space="preserve"> </v>
      </c>
      <c r="FJ95" s="217" t="str">
        <f>IF(FL95=0," ",VLOOKUP(FL95,PROTOKOL!$A:$F,6,FALSE))</f>
        <v xml:space="preserve"> </v>
      </c>
      <c r="FK95" s="43"/>
      <c r="FL95" s="43"/>
      <c r="FM95" s="43"/>
      <c r="FN95" s="91" t="str">
        <f>IF(FL95=0," ",(VLOOKUP(FL95,PROTOKOL!$A$1:$E$29,2,FALSE))*FM95)</f>
        <v xml:space="preserve"> </v>
      </c>
      <c r="FO95" s="175" t="str">
        <f t="shared" si="224"/>
        <v xml:space="preserve"> </v>
      </c>
      <c r="FP95" s="176" t="str">
        <f>IF(FL95=0," ",VLOOKUP(FL95,PROTOKOL!$A:$E,5,FALSE))</f>
        <v xml:space="preserve"> </v>
      </c>
      <c r="FQ95" s="212" t="str">
        <f t="shared" si="366"/>
        <v xml:space="preserve"> </v>
      </c>
      <c r="FR95" s="176">
        <f t="shared" si="292"/>
        <v>0</v>
      </c>
      <c r="FS95" s="177" t="str">
        <f t="shared" si="293"/>
        <v xml:space="preserve"> </v>
      </c>
      <c r="FU95" s="173">
        <v>25</v>
      </c>
      <c r="FV95" s="231">
        <v>25</v>
      </c>
      <c r="FW95" s="174" t="str">
        <f>IF(FY95=0," ",VLOOKUP(FY95,PROTOKOL!$A:$F,6,FALSE))</f>
        <v xml:space="preserve"> </v>
      </c>
      <c r="FX95" s="43"/>
      <c r="FY95" s="43"/>
      <c r="FZ95" s="43"/>
      <c r="GA95" s="42" t="str">
        <f>IF(FY95=0," ",(VLOOKUP(FY95,PROTOKOL!$A$1:$E$29,2,FALSE))*FZ95)</f>
        <v xml:space="preserve"> </v>
      </c>
      <c r="GB95" s="175" t="str">
        <f t="shared" si="225"/>
        <v xml:space="preserve"> </v>
      </c>
      <c r="GC95" s="212" t="str">
        <f>IF(FY95=0," ",VLOOKUP(FY95,PROTOKOL!$A:$E,5,FALSE))</f>
        <v xml:space="preserve"> </v>
      </c>
      <c r="GD95" s="176"/>
      <c r="GE95" s="177" t="str">
        <f t="shared" si="294"/>
        <v xml:space="preserve"> </v>
      </c>
      <c r="GF95" s="217" t="str">
        <f>IF(GH95=0," ",VLOOKUP(GH95,PROTOKOL!$A:$F,6,FALSE))</f>
        <v xml:space="preserve"> </v>
      </c>
      <c r="GG95" s="43"/>
      <c r="GH95" s="43"/>
      <c r="GI95" s="43"/>
      <c r="GJ95" s="91" t="str">
        <f>IF(GH95=0," ",(VLOOKUP(GH95,PROTOKOL!$A$1:$E$29,2,FALSE))*GI95)</f>
        <v xml:space="preserve"> </v>
      </c>
      <c r="GK95" s="175" t="str">
        <f t="shared" si="226"/>
        <v xml:space="preserve"> </v>
      </c>
      <c r="GL95" s="176" t="str">
        <f>IF(GH95=0," ",VLOOKUP(GH95,PROTOKOL!$A:$E,5,FALSE))</f>
        <v xml:space="preserve"> </v>
      </c>
      <c r="GM95" s="212" t="str">
        <f t="shared" si="367"/>
        <v xml:space="preserve"> </v>
      </c>
      <c r="GN95" s="176">
        <f t="shared" si="295"/>
        <v>0</v>
      </c>
      <c r="GO95" s="177" t="str">
        <f t="shared" si="296"/>
        <v xml:space="preserve"> </v>
      </c>
      <c r="GQ95" s="173">
        <v>25</v>
      </c>
      <c r="GR95" s="231">
        <v>25</v>
      </c>
      <c r="GS95" s="174" t="str">
        <f>IF(GU95=0," ",VLOOKUP(GU95,PROTOKOL!$A:$F,6,FALSE))</f>
        <v xml:space="preserve"> </v>
      </c>
      <c r="GT95" s="43"/>
      <c r="GU95" s="43"/>
      <c r="GV95" s="43"/>
      <c r="GW95" s="42" t="str">
        <f>IF(GU95=0," ",(VLOOKUP(GU95,PROTOKOL!$A$1:$E$29,2,FALSE))*GV95)</f>
        <v xml:space="preserve"> </v>
      </c>
      <c r="GX95" s="175" t="str">
        <f t="shared" si="227"/>
        <v xml:space="preserve"> </v>
      </c>
      <c r="GY95" s="212" t="str">
        <f>IF(GU95=0," ",VLOOKUP(GU95,PROTOKOL!$A:$E,5,FALSE))</f>
        <v xml:space="preserve"> </v>
      </c>
      <c r="GZ95" s="176"/>
      <c r="HA95" s="177" t="str">
        <f t="shared" si="297"/>
        <v xml:space="preserve"> </v>
      </c>
      <c r="HB95" s="217" t="str">
        <f>IF(HD95=0," ",VLOOKUP(HD95,PROTOKOL!$A:$F,6,FALSE))</f>
        <v xml:space="preserve"> </v>
      </c>
      <c r="HC95" s="43"/>
      <c r="HD95" s="43"/>
      <c r="HE95" s="43"/>
      <c r="HF95" s="91" t="str">
        <f>IF(HD95=0," ",(VLOOKUP(HD95,PROTOKOL!$A$1:$E$29,2,FALSE))*HE95)</f>
        <v xml:space="preserve"> </v>
      </c>
      <c r="HG95" s="175" t="str">
        <f t="shared" si="228"/>
        <v xml:space="preserve"> </v>
      </c>
      <c r="HH95" s="176" t="str">
        <f>IF(HD95=0," ",VLOOKUP(HD95,PROTOKOL!$A:$E,5,FALSE))</f>
        <v xml:space="preserve"> </v>
      </c>
      <c r="HI95" s="212" t="str">
        <f t="shared" si="368"/>
        <v xml:space="preserve"> </v>
      </c>
      <c r="HJ95" s="176">
        <f t="shared" si="298"/>
        <v>0</v>
      </c>
      <c r="HK95" s="177" t="str">
        <f t="shared" si="299"/>
        <v xml:space="preserve"> </v>
      </c>
      <c r="HM95" s="173">
        <v>25</v>
      </c>
      <c r="HN95" s="231">
        <v>25</v>
      </c>
      <c r="HO95" s="174" t="str">
        <f>IF(HQ95=0," ",VLOOKUP(HQ95,PROTOKOL!$A:$F,6,FALSE))</f>
        <v xml:space="preserve"> </v>
      </c>
      <c r="HP95" s="43"/>
      <c r="HQ95" s="43"/>
      <c r="HR95" s="43"/>
      <c r="HS95" s="42" t="str">
        <f>IF(HQ95=0," ",(VLOOKUP(HQ95,PROTOKOL!$A$1:$E$29,2,FALSE))*HR95)</f>
        <v xml:space="preserve"> </v>
      </c>
      <c r="HT95" s="175" t="str">
        <f t="shared" si="229"/>
        <v xml:space="preserve"> </v>
      </c>
      <c r="HU95" s="212" t="str">
        <f>IF(HQ95=0," ",VLOOKUP(HQ95,PROTOKOL!$A:$E,5,FALSE))</f>
        <v xml:space="preserve"> </v>
      </c>
      <c r="HV95" s="176"/>
      <c r="HW95" s="177" t="str">
        <f t="shared" si="300"/>
        <v xml:space="preserve"> </v>
      </c>
      <c r="HX95" s="217" t="str">
        <f>IF(HZ95=0," ",VLOOKUP(HZ95,PROTOKOL!$A:$F,6,FALSE))</f>
        <v xml:space="preserve"> </v>
      </c>
      <c r="HY95" s="43"/>
      <c r="HZ95" s="43"/>
      <c r="IA95" s="43"/>
      <c r="IB95" s="91" t="str">
        <f>IF(HZ95=0," ",(VLOOKUP(HZ95,PROTOKOL!$A$1:$E$29,2,FALSE))*IA95)</f>
        <v xml:space="preserve"> </v>
      </c>
      <c r="IC95" s="175" t="str">
        <f t="shared" si="230"/>
        <v xml:space="preserve"> </v>
      </c>
      <c r="ID95" s="176" t="str">
        <f>IF(HZ95=0," ",VLOOKUP(HZ95,PROTOKOL!$A:$E,5,FALSE))</f>
        <v xml:space="preserve"> </v>
      </c>
      <c r="IE95" s="212" t="str">
        <f t="shared" si="369"/>
        <v xml:space="preserve"> </v>
      </c>
      <c r="IF95" s="176">
        <f t="shared" si="301"/>
        <v>0</v>
      </c>
      <c r="IG95" s="177" t="str">
        <f t="shared" si="302"/>
        <v xml:space="preserve"> </v>
      </c>
      <c r="II95" s="173">
        <v>25</v>
      </c>
      <c r="IJ95" s="231">
        <v>25</v>
      </c>
      <c r="IK95" s="174" t="str">
        <f>IF(IM95=0," ",VLOOKUP(IM95,PROTOKOL!$A:$F,6,FALSE))</f>
        <v xml:space="preserve"> </v>
      </c>
      <c r="IL95" s="43"/>
      <c r="IM95" s="43"/>
      <c r="IN95" s="43"/>
      <c r="IO95" s="42" t="str">
        <f>IF(IM95=0," ",(VLOOKUP(IM95,PROTOKOL!$A$1:$E$29,2,FALSE))*IN95)</f>
        <v xml:space="preserve"> </v>
      </c>
      <c r="IP95" s="175" t="str">
        <f t="shared" si="231"/>
        <v xml:space="preserve"> </v>
      </c>
      <c r="IQ95" s="212" t="str">
        <f>IF(IM95=0," ",VLOOKUP(IM95,PROTOKOL!$A:$E,5,FALSE))</f>
        <v xml:space="preserve"> </v>
      </c>
      <c r="IR95" s="176"/>
      <c r="IS95" s="177" t="str">
        <f t="shared" si="303"/>
        <v xml:space="preserve"> </v>
      </c>
      <c r="IT95" s="217" t="str">
        <f>IF(IV95=0," ",VLOOKUP(IV95,PROTOKOL!$A:$F,6,FALSE))</f>
        <v xml:space="preserve"> </v>
      </c>
      <c r="IU95" s="43"/>
      <c r="IV95" s="43"/>
      <c r="IW95" s="43"/>
      <c r="IX95" s="91" t="str">
        <f>IF(IV95=0," ",(VLOOKUP(IV95,PROTOKOL!$A$1:$E$29,2,FALSE))*IW95)</f>
        <v xml:space="preserve"> </v>
      </c>
      <c r="IY95" s="175" t="str">
        <f t="shared" si="232"/>
        <v xml:space="preserve"> </v>
      </c>
      <c r="IZ95" s="176" t="str">
        <f>IF(IV95=0," ",VLOOKUP(IV95,PROTOKOL!$A:$E,5,FALSE))</f>
        <v xml:space="preserve"> </v>
      </c>
      <c r="JA95" s="212" t="str">
        <f t="shared" si="370"/>
        <v xml:space="preserve"> </v>
      </c>
      <c r="JB95" s="176">
        <f t="shared" si="304"/>
        <v>0</v>
      </c>
      <c r="JC95" s="177" t="str">
        <f t="shared" si="305"/>
        <v xml:space="preserve"> </v>
      </c>
      <c r="JE95" s="173">
        <v>25</v>
      </c>
      <c r="JF95" s="231">
        <v>25</v>
      </c>
      <c r="JG95" s="174" t="str">
        <f>IF(JI95=0," ",VLOOKUP(JI95,PROTOKOL!$A:$F,6,FALSE))</f>
        <v xml:space="preserve"> </v>
      </c>
      <c r="JH95" s="43"/>
      <c r="JI95" s="43"/>
      <c r="JJ95" s="43"/>
      <c r="JK95" s="42" t="str">
        <f>IF(JI95=0," ",(VLOOKUP(JI95,PROTOKOL!$A$1:$E$29,2,FALSE))*JJ95)</f>
        <v xml:space="preserve"> </v>
      </c>
      <c r="JL95" s="175" t="str">
        <f t="shared" si="233"/>
        <v xml:space="preserve"> </v>
      </c>
      <c r="JM95" s="212" t="str">
        <f>IF(JI95=0," ",VLOOKUP(JI95,PROTOKOL!$A:$E,5,FALSE))</f>
        <v xml:space="preserve"> </v>
      </c>
      <c r="JN95" s="176"/>
      <c r="JO95" s="177" t="str">
        <f t="shared" si="306"/>
        <v xml:space="preserve"> </v>
      </c>
      <c r="JP95" s="217" t="str">
        <f>IF(JR95=0," ",VLOOKUP(JR95,PROTOKOL!$A:$F,6,FALSE))</f>
        <v xml:space="preserve"> </v>
      </c>
      <c r="JQ95" s="43"/>
      <c r="JR95" s="43"/>
      <c r="JS95" s="43"/>
      <c r="JT95" s="91" t="str">
        <f>IF(JR95=0," ",(VLOOKUP(JR95,PROTOKOL!$A$1:$E$29,2,FALSE))*JS95)</f>
        <v xml:space="preserve"> </v>
      </c>
      <c r="JU95" s="175" t="str">
        <f t="shared" si="234"/>
        <v xml:space="preserve"> </v>
      </c>
      <c r="JV95" s="176" t="str">
        <f>IF(JR95=0," ",VLOOKUP(JR95,PROTOKOL!$A:$E,5,FALSE))</f>
        <v xml:space="preserve"> </v>
      </c>
      <c r="JW95" s="212" t="str">
        <f t="shared" si="371"/>
        <v xml:space="preserve"> </v>
      </c>
      <c r="JX95" s="176">
        <f t="shared" si="307"/>
        <v>0</v>
      </c>
      <c r="JY95" s="177" t="str">
        <f t="shared" si="308"/>
        <v xml:space="preserve"> </v>
      </c>
      <c r="KA95" s="173">
        <v>25</v>
      </c>
      <c r="KB95" s="231">
        <v>25</v>
      </c>
      <c r="KC95" s="174" t="str">
        <f>IF(KE95=0," ",VLOOKUP(KE95,PROTOKOL!$A:$F,6,FALSE))</f>
        <v xml:space="preserve"> </v>
      </c>
      <c r="KD95" s="43"/>
      <c r="KE95" s="43"/>
      <c r="KF95" s="43"/>
      <c r="KG95" s="42" t="str">
        <f>IF(KE95=0," ",(VLOOKUP(KE95,PROTOKOL!$A$1:$E$29,2,FALSE))*KF95)</f>
        <v xml:space="preserve"> </v>
      </c>
      <c r="KH95" s="175" t="str">
        <f t="shared" si="235"/>
        <v xml:space="preserve"> </v>
      </c>
      <c r="KI95" s="212" t="str">
        <f>IF(KE95=0," ",VLOOKUP(KE95,PROTOKOL!$A:$E,5,FALSE))</f>
        <v xml:space="preserve"> </v>
      </c>
      <c r="KJ95" s="176"/>
      <c r="KK95" s="177" t="str">
        <f t="shared" si="309"/>
        <v xml:space="preserve"> </v>
      </c>
      <c r="KL95" s="217" t="str">
        <f>IF(KN95=0," ",VLOOKUP(KN95,PROTOKOL!$A:$F,6,FALSE))</f>
        <v xml:space="preserve"> </v>
      </c>
      <c r="KM95" s="43"/>
      <c r="KN95" s="43"/>
      <c r="KO95" s="43"/>
      <c r="KP95" s="91" t="str">
        <f>IF(KN95=0," ",(VLOOKUP(KN95,PROTOKOL!$A$1:$E$29,2,FALSE))*KO95)</f>
        <v xml:space="preserve"> </v>
      </c>
      <c r="KQ95" s="175" t="str">
        <f t="shared" si="236"/>
        <v xml:space="preserve"> </v>
      </c>
      <c r="KR95" s="176" t="str">
        <f>IF(KN95=0," ",VLOOKUP(KN95,PROTOKOL!$A:$E,5,FALSE))</f>
        <v xml:space="preserve"> </v>
      </c>
      <c r="KS95" s="212" t="str">
        <f t="shared" si="372"/>
        <v xml:space="preserve"> </v>
      </c>
      <c r="KT95" s="176">
        <f t="shared" si="310"/>
        <v>0</v>
      </c>
      <c r="KU95" s="177" t="str">
        <f t="shared" si="311"/>
        <v xml:space="preserve"> </v>
      </c>
      <c r="KW95" s="173">
        <v>25</v>
      </c>
      <c r="KX95" s="231">
        <v>25</v>
      </c>
      <c r="KY95" s="174" t="str">
        <f>IF(LA95=0," ",VLOOKUP(LA95,PROTOKOL!$A:$F,6,FALSE))</f>
        <v xml:space="preserve"> </v>
      </c>
      <c r="KZ95" s="43"/>
      <c r="LA95" s="43"/>
      <c r="LB95" s="43"/>
      <c r="LC95" s="42" t="str">
        <f>IF(LA95=0," ",(VLOOKUP(LA95,PROTOKOL!$A$1:$E$29,2,FALSE))*LB95)</f>
        <v xml:space="preserve"> </v>
      </c>
      <c r="LD95" s="175" t="str">
        <f t="shared" si="237"/>
        <v xml:space="preserve"> </v>
      </c>
      <c r="LE95" s="212" t="str">
        <f>IF(LA95=0," ",VLOOKUP(LA95,PROTOKOL!$A:$E,5,FALSE))</f>
        <v xml:space="preserve"> </v>
      </c>
      <c r="LF95" s="176"/>
      <c r="LG95" s="177" t="str">
        <f t="shared" si="312"/>
        <v xml:space="preserve"> </v>
      </c>
      <c r="LH95" s="217" t="str">
        <f>IF(LJ95=0," ",VLOOKUP(LJ95,PROTOKOL!$A:$F,6,FALSE))</f>
        <v xml:space="preserve"> </v>
      </c>
      <c r="LI95" s="43"/>
      <c r="LJ95" s="43"/>
      <c r="LK95" s="43"/>
      <c r="LL95" s="91" t="str">
        <f>IF(LJ95=0," ",(VLOOKUP(LJ95,PROTOKOL!$A$1:$E$29,2,FALSE))*LK95)</f>
        <v xml:space="preserve"> </v>
      </c>
      <c r="LM95" s="175" t="str">
        <f t="shared" si="238"/>
        <v xml:space="preserve"> </v>
      </c>
      <c r="LN95" s="176" t="str">
        <f>IF(LJ95=0," ",VLOOKUP(LJ95,PROTOKOL!$A:$E,5,FALSE))</f>
        <v xml:space="preserve"> </v>
      </c>
      <c r="LO95" s="212" t="str">
        <f t="shared" si="373"/>
        <v xml:space="preserve"> </v>
      </c>
      <c r="LP95" s="176">
        <f t="shared" si="313"/>
        <v>0</v>
      </c>
      <c r="LQ95" s="177" t="str">
        <f t="shared" si="314"/>
        <v xml:space="preserve"> </v>
      </c>
      <c r="LS95" s="173">
        <v>25</v>
      </c>
      <c r="LT95" s="231">
        <v>25</v>
      </c>
      <c r="LU95" s="174" t="str">
        <f>IF(LW95=0," ",VLOOKUP(LW95,PROTOKOL!$A:$F,6,FALSE))</f>
        <v xml:space="preserve"> </v>
      </c>
      <c r="LV95" s="43"/>
      <c r="LW95" s="43"/>
      <c r="LX95" s="43"/>
      <c r="LY95" s="42" t="str">
        <f>IF(LW95=0," ",(VLOOKUP(LW95,PROTOKOL!$A$1:$E$29,2,FALSE))*LX95)</f>
        <v xml:space="preserve"> </v>
      </c>
      <c r="LZ95" s="175" t="str">
        <f t="shared" si="239"/>
        <v xml:space="preserve"> </v>
      </c>
      <c r="MA95" s="212" t="str">
        <f>IF(LW95=0," ",VLOOKUP(LW95,PROTOKOL!$A:$E,5,FALSE))</f>
        <v xml:space="preserve"> </v>
      </c>
      <c r="MB95" s="176"/>
      <c r="MC95" s="177" t="str">
        <f t="shared" si="315"/>
        <v xml:space="preserve"> </v>
      </c>
      <c r="MD95" s="217" t="str">
        <f>IF(MF95=0," ",VLOOKUP(MF95,PROTOKOL!$A:$F,6,FALSE))</f>
        <v xml:space="preserve"> </v>
      </c>
      <c r="ME95" s="43"/>
      <c r="MF95" s="43"/>
      <c r="MG95" s="43"/>
      <c r="MH95" s="91" t="str">
        <f>IF(MF95=0," ",(VLOOKUP(MF95,PROTOKOL!$A$1:$E$29,2,FALSE))*MG95)</f>
        <v xml:space="preserve"> </v>
      </c>
      <c r="MI95" s="175" t="str">
        <f t="shared" si="240"/>
        <v xml:space="preserve"> </v>
      </c>
      <c r="MJ95" s="176" t="str">
        <f>IF(MF95=0," ",VLOOKUP(MF95,PROTOKOL!$A:$E,5,FALSE))</f>
        <v xml:space="preserve"> </v>
      </c>
      <c r="MK95" s="212" t="str">
        <f t="shared" si="374"/>
        <v xml:space="preserve"> </v>
      </c>
      <c r="ML95" s="176">
        <f t="shared" si="316"/>
        <v>0</v>
      </c>
      <c r="MM95" s="177" t="str">
        <f t="shared" si="317"/>
        <v xml:space="preserve"> </v>
      </c>
      <c r="MO95" s="173">
        <v>25</v>
      </c>
      <c r="MP95" s="231">
        <v>25</v>
      </c>
      <c r="MQ95" s="174" t="str">
        <f>IF(MS95=0," ",VLOOKUP(MS95,PROTOKOL!$A:$F,6,FALSE))</f>
        <v xml:space="preserve"> </v>
      </c>
      <c r="MR95" s="43"/>
      <c r="MS95" s="43"/>
      <c r="MT95" s="43"/>
      <c r="MU95" s="42" t="str">
        <f>IF(MS95=0," ",(VLOOKUP(MS95,PROTOKOL!$A$1:$E$29,2,FALSE))*MT95)</f>
        <v xml:space="preserve"> </v>
      </c>
      <c r="MV95" s="175" t="str">
        <f t="shared" si="241"/>
        <v xml:space="preserve"> </v>
      </c>
      <c r="MW95" s="212" t="str">
        <f>IF(MS95=0," ",VLOOKUP(MS95,PROTOKOL!$A:$E,5,FALSE))</f>
        <v xml:space="preserve"> </v>
      </c>
      <c r="MX95" s="176"/>
      <c r="MY95" s="177" t="str">
        <f t="shared" si="318"/>
        <v xml:space="preserve"> </v>
      </c>
      <c r="MZ95" s="217" t="str">
        <f>IF(NB95=0," ",VLOOKUP(NB95,PROTOKOL!$A:$F,6,FALSE))</f>
        <v xml:space="preserve"> </v>
      </c>
      <c r="NA95" s="43"/>
      <c r="NB95" s="43"/>
      <c r="NC95" s="43"/>
      <c r="ND95" s="91" t="str">
        <f>IF(NB95=0," ",(VLOOKUP(NB95,PROTOKOL!$A$1:$E$29,2,FALSE))*NC95)</f>
        <v xml:space="preserve"> </v>
      </c>
      <c r="NE95" s="175" t="str">
        <f t="shared" si="242"/>
        <v xml:space="preserve"> </v>
      </c>
      <c r="NF95" s="176" t="str">
        <f>IF(NB95=0," ",VLOOKUP(NB95,PROTOKOL!$A:$E,5,FALSE))</f>
        <v xml:space="preserve"> </v>
      </c>
      <c r="NG95" s="212" t="str">
        <f t="shared" si="375"/>
        <v xml:space="preserve"> </v>
      </c>
      <c r="NH95" s="176">
        <f t="shared" si="319"/>
        <v>0</v>
      </c>
      <c r="NI95" s="177" t="str">
        <f t="shared" si="320"/>
        <v xml:space="preserve"> </v>
      </c>
      <c r="NK95" s="173">
        <v>25</v>
      </c>
      <c r="NL95" s="231">
        <v>25</v>
      </c>
      <c r="NM95" s="174" t="str">
        <f>IF(NO95=0," ",VLOOKUP(NO95,PROTOKOL!$A:$F,6,FALSE))</f>
        <v xml:space="preserve"> </v>
      </c>
      <c r="NN95" s="43"/>
      <c r="NO95" s="43"/>
      <c r="NP95" s="43"/>
      <c r="NQ95" s="42" t="str">
        <f>IF(NO95=0," ",(VLOOKUP(NO95,PROTOKOL!$A$1:$E$29,2,FALSE))*NP95)</f>
        <v xml:space="preserve"> </v>
      </c>
      <c r="NR95" s="175" t="str">
        <f t="shared" si="243"/>
        <v xml:space="preserve"> </v>
      </c>
      <c r="NS95" s="212" t="str">
        <f>IF(NO95=0," ",VLOOKUP(NO95,PROTOKOL!$A:$E,5,FALSE))</f>
        <v xml:space="preserve"> </v>
      </c>
      <c r="NT95" s="176"/>
      <c r="NU95" s="177" t="str">
        <f t="shared" si="321"/>
        <v xml:space="preserve"> </v>
      </c>
      <c r="NV95" s="217" t="str">
        <f>IF(NX95=0," ",VLOOKUP(NX95,PROTOKOL!$A:$F,6,FALSE))</f>
        <v xml:space="preserve"> </v>
      </c>
      <c r="NW95" s="43"/>
      <c r="NX95" s="43"/>
      <c r="NY95" s="43"/>
      <c r="NZ95" s="91" t="str">
        <f>IF(NX95=0," ",(VLOOKUP(NX95,PROTOKOL!$A$1:$E$29,2,FALSE))*NY95)</f>
        <v xml:space="preserve"> </v>
      </c>
      <c r="OA95" s="175" t="str">
        <f t="shared" si="244"/>
        <v xml:space="preserve"> </v>
      </c>
      <c r="OB95" s="176" t="str">
        <f>IF(NX95=0," ",VLOOKUP(NX95,PROTOKOL!$A:$E,5,FALSE))</f>
        <v xml:space="preserve"> </v>
      </c>
      <c r="OC95" s="212" t="str">
        <f t="shared" si="376"/>
        <v xml:space="preserve"> </v>
      </c>
      <c r="OD95" s="176">
        <f t="shared" si="322"/>
        <v>0</v>
      </c>
      <c r="OE95" s="177" t="str">
        <f t="shared" si="323"/>
        <v xml:space="preserve"> </v>
      </c>
      <c r="OG95" s="173">
        <v>25</v>
      </c>
      <c r="OH95" s="231">
        <v>25</v>
      </c>
      <c r="OI95" s="174" t="str">
        <f>IF(OK95=0," ",VLOOKUP(OK95,PROTOKOL!$A:$F,6,FALSE))</f>
        <v xml:space="preserve"> </v>
      </c>
      <c r="OJ95" s="43"/>
      <c r="OK95" s="43"/>
      <c r="OL95" s="43"/>
      <c r="OM95" s="42" t="str">
        <f>IF(OK95=0," ",(VLOOKUP(OK95,PROTOKOL!$A$1:$E$29,2,FALSE))*OL95)</f>
        <v xml:space="preserve"> </v>
      </c>
      <c r="ON95" s="175" t="str">
        <f t="shared" si="245"/>
        <v xml:space="preserve"> </v>
      </c>
      <c r="OO95" s="212" t="str">
        <f>IF(OK95=0," ",VLOOKUP(OK95,PROTOKOL!$A:$E,5,FALSE))</f>
        <v xml:space="preserve"> </v>
      </c>
      <c r="OP95" s="176"/>
      <c r="OQ95" s="177" t="str">
        <f t="shared" si="324"/>
        <v xml:space="preserve"> </v>
      </c>
      <c r="OR95" s="217" t="str">
        <f>IF(OT95=0," ",VLOOKUP(OT95,PROTOKOL!$A:$F,6,FALSE))</f>
        <v xml:space="preserve"> </v>
      </c>
      <c r="OS95" s="43"/>
      <c r="OT95" s="43"/>
      <c r="OU95" s="43"/>
      <c r="OV95" s="91" t="str">
        <f>IF(OT95=0," ",(VLOOKUP(OT95,PROTOKOL!$A$1:$E$29,2,FALSE))*OU95)</f>
        <v xml:space="preserve"> </v>
      </c>
      <c r="OW95" s="175" t="str">
        <f t="shared" si="246"/>
        <v xml:space="preserve"> </v>
      </c>
      <c r="OX95" s="176" t="str">
        <f>IF(OT95=0," ",VLOOKUP(OT95,PROTOKOL!$A:$E,5,FALSE))</f>
        <v xml:space="preserve"> </v>
      </c>
      <c r="OY95" s="212" t="str">
        <f t="shared" si="377"/>
        <v xml:space="preserve"> </v>
      </c>
      <c r="OZ95" s="176">
        <f t="shared" si="325"/>
        <v>0</v>
      </c>
      <c r="PA95" s="177" t="str">
        <f t="shared" si="326"/>
        <v xml:space="preserve"> </v>
      </c>
      <c r="PC95" s="173">
        <v>25</v>
      </c>
      <c r="PD95" s="231">
        <v>25</v>
      </c>
      <c r="PE95" s="174" t="str">
        <f>IF(PG95=0," ",VLOOKUP(PG95,PROTOKOL!$A:$F,6,FALSE))</f>
        <v xml:space="preserve"> </v>
      </c>
      <c r="PF95" s="43"/>
      <c r="PG95" s="43"/>
      <c r="PH95" s="43"/>
      <c r="PI95" s="42" t="str">
        <f>IF(PG95=0," ",(VLOOKUP(PG95,PROTOKOL!$A$1:$E$29,2,FALSE))*PH95)</f>
        <v xml:space="preserve"> </v>
      </c>
      <c r="PJ95" s="175" t="str">
        <f t="shared" si="247"/>
        <v xml:space="preserve"> </v>
      </c>
      <c r="PK95" s="212" t="str">
        <f>IF(PG95=0," ",VLOOKUP(PG95,PROTOKOL!$A:$E,5,FALSE))</f>
        <v xml:space="preserve"> </v>
      </c>
      <c r="PL95" s="176"/>
      <c r="PM95" s="177" t="str">
        <f t="shared" si="327"/>
        <v xml:space="preserve"> </v>
      </c>
      <c r="PN95" s="217" t="str">
        <f>IF(PP95=0," ",VLOOKUP(PP95,PROTOKOL!$A:$F,6,FALSE))</f>
        <v xml:space="preserve"> </v>
      </c>
      <c r="PO95" s="43"/>
      <c r="PP95" s="43"/>
      <c r="PQ95" s="43"/>
      <c r="PR95" s="91" t="str">
        <f>IF(PP95=0," ",(VLOOKUP(PP95,PROTOKOL!$A$1:$E$29,2,FALSE))*PQ95)</f>
        <v xml:space="preserve"> </v>
      </c>
      <c r="PS95" s="175" t="str">
        <f t="shared" si="248"/>
        <v xml:space="preserve"> </v>
      </c>
      <c r="PT95" s="176" t="str">
        <f>IF(PP95=0," ",VLOOKUP(PP95,PROTOKOL!$A:$E,5,FALSE))</f>
        <v xml:space="preserve"> </v>
      </c>
      <c r="PU95" s="212" t="str">
        <f t="shared" si="378"/>
        <v xml:space="preserve"> </v>
      </c>
      <c r="PV95" s="176">
        <f t="shared" si="328"/>
        <v>0</v>
      </c>
      <c r="PW95" s="177" t="str">
        <f t="shared" si="329"/>
        <v xml:space="preserve"> </v>
      </c>
      <c r="PY95" s="173">
        <v>25</v>
      </c>
      <c r="PZ95" s="231">
        <v>25</v>
      </c>
      <c r="QA95" s="174" t="str">
        <f>IF(QC95=0," ",VLOOKUP(QC95,PROTOKOL!$A:$F,6,FALSE))</f>
        <v xml:space="preserve"> </v>
      </c>
      <c r="QB95" s="43"/>
      <c r="QC95" s="43"/>
      <c r="QD95" s="43"/>
      <c r="QE95" s="42" t="str">
        <f>IF(QC95=0," ",(VLOOKUP(QC95,PROTOKOL!$A$1:$E$29,2,FALSE))*QD95)</f>
        <v xml:space="preserve"> </v>
      </c>
      <c r="QF95" s="175" t="str">
        <f t="shared" si="249"/>
        <v xml:space="preserve"> </v>
      </c>
      <c r="QG95" s="212" t="str">
        <f>IF(QC95=0," ",VLOOKUP(QC95,PROTOKOL!$A:$E,5,FALSE))</f>
        <v xml:space="preserve"> </v>
      </c>
      <c r="QH95" s="176"/>
      <c r="QI95" s="177" t="str">
        <f t="shared" si="330"/>
        <v xml:space="preserve"> </v>
      </c>
      <c r="QJ95" s="217" t="str">
        <f>IF(QL95=0," ",VLOOKUP(QL95,PROTOKOL!$A:$F,6,FALSE))</f>
        <v xml:space="preserve"> </v>
      </c>
      <c r="QK95" s="43"/>
      <c r="QL95" s="43"/>
      <c r="QM95" s="43"/>
      <c r="QN95" s="91" t="str">
        <f>IF(QL95=0," ",(VLOOKUP(QL95,PROTOKOL!$A$1:$E$29,2,FALSE))*QM95)</f>
        <v xml:space="preserve"> </v>
      </c>
      <c r="QO95" s="175" t="str">
        <f t="shared" si="250"/>
        <v xml:space="preserve"> </v>
      </c>
      <c r="QP95" s="176" t="str">
        <f>IF(QL95=0," ",VLOOKUP(QL95,PROTOKOL!$A:$E,5,FALSE))</f>
        <v xml:space="preserve"> </v>
      </c>
      <c r="QQ95" s="212" t="str">
        <f t="shared" si="379"/>
        <v xml:space="preserve"> </v>
      </c>
      <c r="QR95" s="176">
        <f t="shared" si="331"/>
        <v>0</v>
      </c>
      <c r="QS95" s="177" t="str">
        <f t="shared" si="332"/>
        <v xml:space="preserve"> </v>
      </c>
      <c r="QU95" s="173">
        <v>25</v>
      </c>
      <c r="QV95" s="231">
        <v>25</v>
      </c>
      <c r="QW95" s="174" t="str">
        <f>IF(QY95=0," ",VLOOKUP(QY95,PROTOKOL!$A:$F,6,FALSE))</f>
        <v xml:space="preserve"> </v>
      </c>
      <c r="QX95" s="43"/>
      <c r="QY95" s="43"/>
      <c r="QZ95" s="43"/>
      <c r="RA95" s="42" t="str">
        <f>IF(QY95=0," ",(VLOOKUP(QY95,PROTOKOL!$A$1:$E$29,2,FALSE))*QZ95)</f>
        <v xml:space="preserve"> </v>
      </c>
      <c r="RB95" s="175" t="str">
        <f t="shared" si="251"/>
        <v xml:space="preserve"> </v>
      </c>
      <c r="RC95" s="212" t="str">
        <f>IF(QY95=0," ",VLOOKUP(QY95,PROTOKOL!$A:$E,5,FALSE))</f>
        <v xml:space="preserve"> </v>
      </c>
      <c r="RD95" s="176"/>
      <c r="RE95" s="177" t="str">
        <f t="shared" si="333"/>
        <v xml:space="preserve"> </v>
      </c>
      <c r="RF95" s="217" t="str">
        <f>IF(RH95=0," ",VLOOKUP(RH95,PROTOKOL!$A:$F,6,FALSE))</f>
        <v xml:space="preserve"> </v>
      </c>
      <c r="RG95" s="43"/>
      <c r="RH95" s="43"/>
      <c r="RI95" s="43"/>
      <c r="RJ95" s="91" t="str">
        <f>IF(RH95=0," ",(VLOOKUP(RH95,PROTOKOL!$A$1:$E$29,2,FALSE))*RI95)</f>
        <v xml:space="preserve"> </v>
      </c>
      <c r="RK95" s="175" t="str">
        <f t="shared" si="252"/>
        <v xml:space="preserve"> </v>
      </c>
      <c r="RL95" s="176" t="str">
        <f>IF(RH95=0," ",VLOOKUP(RH95,PROTOKOL!$A:$E,5,FALSE))</f>
        <v xml:space="preserve"> </v>
      </c>
      <c r="RM95" s="212" t="str">
        <f t="shared" si="380"/>
        <v xml:space="preserve"> </v>
      </c>
      <c r="RN95" s="176">
        <f t="shared" si="334"/>
        <v>0</v>
      </c>
      <c r="RO95" s="177" t="str">
        <f t="shared" si="335"/>
        <v xml:space="preserve"> </v>
      </c>
      <c r="RQ95" s="173">
        <v>25</v>
      </c>
      <c r="RR95" s="231">
        <v>25</v>
      </c>
      <c r="RS95" s="174" t="str">
        <f>IF(RU95=0," ",VLOOKUP(RU95,PROTOKOL!$A:$F,6,FALSE))</f>
        <v xml:space="preserve"> </v>
      </c>
      <c r="RT95" s="43"/>
      <c r="RU95" s="43"/>
      <c r="RV95" s="43"/>
      <c r="RW95" s="42" t="str">
        <f>IF(RU95=0," ",(VLOOKUP(RU95,PROTOKOL!$A$1:$E$29,2,FALSE))*RV95)</f>
        <v xml:space="preserve"> </v>
      </c>
      <c r="RX95" s="175" t="str">
        <f t="shared" si="253"/>
        <v xml:space="preserve"> </v>
      </c>
      <c r="RY95" s="212" t="str">
        <f>IF(RU95=0," ",VLOOKUP(RU95,PROTOKOL!$A:$E,5,FALSE))</f>
        <v xml:space="preserve"> </v>
      </c>
      <c r="RZ95" s="176"/>
      <c r="SA95" s="177" t="str">
        <f t="shared" si="336"/>
        <v xml:space="preserve"> </v>
      </c>
      <c r="SB95" s="217" t="str">
        <f>IF(SD95=0," ",VLOOKUP(SD95,PROTOKOL!$A:$F,6,FALSE))</f>
        <v xml:space="preserve"> </v>
      </c>
      <c r="SC95" s="43"/>
      <c r="SD95" s="43"/>
      <c r="SE95" s="43"/>
      <c r="SF95" s="91" t="str">
        <f>IF(SD95=0," ",(VLOOKUP(SD95,PROTOKOL!$A$1:$E$29,2,FALSE))*SE95)</f>
        <v xml:space="preserve"> </v>
      </c>
      <c r="SG95" s="175" t="str">
        <f t="shared" si="254"/>
        <v xml:space="preserve"> </v>
      </c>
      <c r="SH95" s="176" t="str">
        <f>IF(SD95=0," ",VLOOKUP(SD95,PROTOKOL!$A:$E,5,FALSE))</f>
        <v xml:space="preserve"> </v>
      </c>
      <c r="SI95" s="212" t="str">
        <f t="shared" si="381"/>
        <v xml:space="preserve"> </v>
      </c>
      <c r="SJ95" s="176">
        <f t="shared" si="337"/>
        <v>0</v>
      </c>
      <c r="SK95" s="177" t="str">
        <f t="shared" si="338"/>
        <v xml:space="preserve"> </v>
      </c>
      <c r="SM95" s="173">
        <v>25</v>
      </c>
      <c r="SN95" s="231">
        <v>25</v>
      </c>
      <c r="SO95" s="174" t="str">
        <f>IF(SQ95=0," ",VLOOKUP(SQ95,PROTOKOL!$A:$F,6,FALSE))</f>
        <v xml:space="preserve"> </v>
      </c>
      <c r="SP95" s="43"/>
      <c r="SQ95" s="43"/>
      <c r="SR95" s="43"/>
      <c r="SS95" s="42" t="str">
        <f>IF(SQ95=0," ",(VLOOKUP(SQ95,PROTOKOL!$A$1:$E$29,2,FALSE))*SR95)</f>
        <v xml:space="preserve"> </v>
      </c>
      <c r="ST95" s="175" t="str">
        <f t="shared" si="255"/>
        <v xml:space="preserve"> </v>
      </c>
      <c r="SU95" s="212" t="str">
        <f>IF(SQ95=0," ",VLOOKUP(SQ95,PROTOKOL!$A:$E,5,FALSE))</f>
        <v xml:space="preserve"> </v>
      </c>
      <c r="SV95" s="176"/>
      <c r="SW95" s="177" t="str">
        <f t="shared" si="339"/>
        <v xml:space="preserve"> </v>
      </c>
      <c r="SX95" s="217" t="str">
        <f>IF(SZ95=0," ",VLOOKUP(SZ95,PROTOKOL!$A:$F,6,FALSE))</f>
        <v xml:space="preserve"> </v>
      </c>
      <c r="SY95" s="43"/>
      <c r="SZ95" s="43"/>
      <c r="TA95" s="43"/>
      <c r="TB95" s="91" t="str">
        <f>IF(SZ95=0," ",(VLOOKUP(SZ95,PROTOKOL!$A$1:$E$29,2,FALSE))*TA95)</f>
        <v xml:space="preserve"> </v>
      </c>
      <c r="TC95" s="175" t="str">
        <f t="shared" si="256"/>
        <v xml:space="preserve"> </v>
      </c>
      <c r="TD95" s="176" t="str">
        <f>IF(SZ95=0," ",VLOOKUP(SZ95,PROTOKOL!$A:$E,5,FALSE))</f>
        <v xml:space="preserve"> </v>
      </c>
      <c r="TE95" s="212" t="str">
        <f t="shared" si="382"/>
        <v xml:space="preserve"> </v>
      </c>
      <c r="TF95" s="176">
        <f t="shared" si="340"/>
        <v>0</v>
      </c>
      <c r="TG95" s="177" t="str">
        <f t="shared" si="341"/>
        <v xml:space="preserve"> </v>
      </c>
      <c r="TI95" s="173">
        <v>25</v>
      </c>
      <c r="TJ95" s="231">
        <v>25</v>
      </c>
      <c r="TK95" s="174" t="str">
        <f>IF(TM95=0," ",VLOOKUP(TM95,PROTOKOL!$A:$F,6,FALSE))</f>
        <v xml:space="preserve"> </v>
      </c>
      <c r="TL95" s="43"/>
      <c r="TM95" s="43"/>
      <c r="TN95" s="43"/>
      <c r="TO95" s="42" t="str">
        <f>IF(TM95=0," ",(VLOOKUP(TM95,PROTOKOL!$A$1:$E$29,2,FALSE))*TN95)</f>
        <v xml:space="preserve"> </v>
      </c>
      <c r="TP95" s="175" t="str">
        <f t="shared" si="257"/>
        <v xml:space="preserve"> </v>
      </c>
      <c r="TQ95" s="212" t="str">
        <f>IF(TM95=0," ",VLOOKUP(TM95,PROTOKOL!$A:$E,5,FALSE))</f>
        <v xml:space="preserve"> </v>
      </c>
      <c r="TR95" s="176"/>
      <c r="TS95" s="177" t="str">
        <f t="shared" si="342"/>
        <v xml:space="preserve"> </v>
      </c>
      <c r="TT95" s="217" t="str">
        <f>IF(TV95=0," ",VLOOKUP(TV95,PROTOKOL!$A:$F,6,FALSE))</f>
        <v xml:space="preserve"> </v>
      </c>
      <c r="TU95" s="43"/>
      <c r="TV95" s="43"/>
      <c r="TW95" s="43"/>
      <c r="TX95" s="91" t="str">
        <f>IF(TV95=0," ",(VLOOKUP(TV95,PROTOKOL!$A$1:$E$29,2,FALSE))*TW95)</f>
        <v xml:space="preserve"> </v>
      </c>
      <c r="TY95" s="175" t="str">
        <f t="shared" si="258"/>
        <v xml:space="preserve"> </v>
      </c>
      <c r="TZ95" s="176" t="str">
        <f>IF(TV95=0," ",VLOOKUP(TV95,PROTOKOL!$A:$E,5,FALSE))</f>
        <v xml:space="preserve"> </v>
      </c>
      <c r="UA95" s="212" t="str">
        <f t="shared" si="383"/>
        <v xml:space="preserve"> </v>
      </c>
      <c r="UB95" s="176">
        <f t="shared" si="343"/>
        <v>0</v>
      </c>
      <c r="UC95" s="177" t="str">
        <f t="shared" si="344"/>
        <v xml:space="preserve"> </v>
      </c>
      <c r="UE95" s="173">
        <v>25</v>
      </c>
      <c r="UF95" s="231">
        <v>25</v>
      </c>
      <c r="UG95" s="174" t="str">
        <f>IF(UI95=0," ",VLOOKUP(UI95,PROTOKOL!$A:$F,6,FALSE))</f>
        <v xml:space="preserve"> </v>
      </c>
      <c r="UH95" s="43"/>
      <c r="UI95" s="43"/>
      <c r="UJ95" s="43"/>
      <c r="UK95" s="42" t="str">
        <f>IF(UI95=0," ",(VLOOKUP(UI95,PROTOKOL!$A$1:$E$29,2,FALSE))*UJ95)</f>
        <v xml:space="preserve"> </v>
      </c>
      <c r="UL95" s="175" t="str">
        <f t="shared" si="259"/>
        <v xml:space="preserve"> </v>
      </c>
      <c r="UM95" s="212" t="str">
        <f>IF(UI95=0," ",VLOOKUP(UI95,PROTOKOL!$A:$E,5,FALSE))</f>
        <v xml:space="preserve"> </v>
      </c>
      <c r="UN95" s="176"/>
      <c r="UO95" s="177" t="str">
        <f t="shared" si="345"/>
        <v xml:space="preserve"> </v>
      </c>
      <c r="UP95" s="217" t="str">
        <f>IF(UR95=0," ",VLOOKUP(UR95,PROTOKOL!$A:$F,6,FALSE))</f>
        <v xml:space="preserve"> </v>
      </c>
      <c r="UQ95" s="43"/>
      <c r="UR95" s="43"/>
      <c r="US95" s="43"/>
      <c r="UT95" s="91" t="str">
        <f>IF(UR95=0," ",(VLOOKUP(UR95,PROTOKOL!$A$1:$E$29,2,FALSE))*US95)</f>
        <v xml:space="preserve"> </v>
      </c>
      <c r="UU95" s="175" t="str">
        <f t="shared" si="260"/>
        <v xml:space="preserve"> </v>
      </c>
      <c r="UV95" s="176" t="str">
        <f>IF(UR95=0," ",VLOOKUP(UR95,PROTOKOL!$A:$E,5,FALSE))</f>
        <v xml:space="preserve"> </v>
      </c>
      <c r="UW95" s="212" t="str">
        <f t="shared" si="384"/>
        <v xml:space="preserve"> </v>
      </c>
      <c r="UX95" s="176">
        <f t="shared" si="346"/>
        <v>0</v>
      </c>
      <c r="UY95" s="177" t="str">
        <f t="shared" si="347"/>
        <v xml:space="preserve"> </v>
      </c>
      <c r="VA95" s="173">
        <v>25</v>
      </c>
      <c r="VB95" s="231">
        <v>25</v>
      </c>
      <c r="VC95" s="174" t="str">
        <f>IF(VE95=0," ",VLOOKUP(VE95,PROTOKOL!$A:$F,6,FALSE))</f>
        <v xml:space="preserve"> </v>
      </c>
      <c r="VD95" s="43"/>
      <c r="VE95" s="43"/>
      <c r="VF95" s="43"/>
      <c r="VG95" s="42" t="str">
        <f>IF(VE95=0," ",(VLOOKUP(VE95,PROTOKOL!$A$1:$E$29,2,FALSE))*VF95)</f>
        <v xml:space="preserve"> </v>
      </c>
      <c r="VH95" s="175" t="str">
        <f t="shared" si="261"/>
        <v xml:space="preserve"> </v>
      </c>
      <c r="VI95" s="212" t="str">
        <f>IF(VE95=0," ",VLOOKUP(VE95,PROTOKOL!$A:$E,5,FALSE))</f>
        <v xml:space="preserve"> </v>
      </c>
      <c r="VJ95" s="176"/>
      <c r="VK95" s="177" t="str">
        <f t="shared" si="348"/>
        <v xml:space="preserve"> </v>
      </c>
      <c r="VL95" s="217" t="str">
        <f>IF(VN95=0," ",VLOOKUP(VN95,PROTOKOL!$A:$F,6,FALSE))</f>
        <v xml:space="preserve"> </v>
      </c>
      <c r="VM95" s="43"/>
      <c r="VN95" s="43"/>
      <c r="VO95" s="43"/>
      <c r="VP95" s="91" t="str">
        <f>IF(VN95=0," ",(VLOOKUP(VN95,PROTOKOL!$A$1:$E$29,2,FALSE))*VO95)</f>
        <v xml:space="preserve"> </v>
      </c>
      <c r="VQ95" s="175" t="str">
        <f t="shared" si="262"/>
        <v xml:space="preserve"> </v>
      </c>
      <c r="VR95" s="176" t="str">
        <f>IF(VN95=0," ",VLOOKUP(VN95,PROTOKOL!$A:$E,5,FALSE))</f>
        <v xml:space="preserve"> </v>
      </c>
      <c r="VS95" s="212" t="str">
        <f t="shared" si="385"/>
        <v xml:space="preserve"> </v>
      </c>
      <c r="VT95" s="176">
        <f t="shared" si="349"/>
        <v>0</v>
      </c>
      <c r="VU95" s="177" t="str">
        <f t="shared" si="350"/>
        <v xml:space="preserve"> </v>
      </c>
      <c r="VW95" s="173">
        <v>25</v>
      </c>
      <c r="VX95" s="231">
        <v>25</v>
      </c>
      <c r="VY95" s="174" t="str">
        <f>IF(WA95=0," ",VLOOKUP(WA95,PROTOKOL!$A:$F,6,FALSE))</f>
        <v xml:space="preserve"> </v>
      </c>
      <c r="VZ95" s="43"/>
      <c r="WA95" s="43"/>
      <c r="WB95" s="43"/>
      <c r="WC95" s="42" t="str">
        <f>IF(WA95=0," ",(VLOOKUP(WA95,PROTOKOL!$A$1:$E$29,2,FALSE))*WB95)</f>
        <v xml:space="preserve"> </v>
      </c>
      <c r="WD95" s="175" t="str">
        <f t="shared" si="263"/>
        <v xml:space="preserve"> </v>
      </c>
      <c r="WE95" s="212" t="str">
        <f>IF(WA95=0," ",VLOOKUP(WA95,PROTOKOL!$A:$E,5,FALSE))</f>
        <v xml:space="preserve"> </v>
      </c>
      <c r="WF95" s="176"/>
      <c r="WG95" s="177" t="str">
        <f t="shared" si="351"/>
        <v xml:space="preserve"> </v>
      </c>
      <c r="WH95" s="217" t="str">
        <f>IF(WJ95=0," ",VLOOKUP(WJ95,PROTOKOL!$A:$F,6,FALSE))</f>
        <v xml:space="preserve"> </v>
      </c>
      <c r="WI95" s="43"/>
      <c r="WJ95" s="43"/>
      <c r="WK95" s="43"/>
      <c r="WL95" s="91" t="str">
        <f>IF(WJ95=0," ",(VLOOKUP(WJ95,PROTOKOL!$A$1:$E$29,2,FALSE))*WK95)</f>
        <v xml:space="preserve"> </v>
      </c>
      <c r="WM95" s="175" t="str">
        <f t="shared" si="264"/>
        <v xml:space="preserve"> </v>
      </c>
      <c r="WN95" s="176" t="str">
        <f>IF(WJ95=0," ",VLOOKUP(WJ95,PROTOKOL!$A:$E,5,FALSE))</f>
        <v xml:space="preserve"> </v>
      </c>
      <c r="WO95" s="212" t="str">
        <f t="shared" si="386"/>
        <v xml:space="preserve"> </v>
      </c>
      <c r="WP95" s="176">
        <f t="shared" si="352"/>
        <v>0</v>
      </c>
      <c r="WQ95" s="177" t="str">
        <f t="shared" si="353"/>
        <v xml:space="preserve"> </v>
      </c>
      <c r="WS95" s="173">
        <v>25</v>
      </c>
      <c r="WT95" s="231">
        <v>25</v>
      </c>
      <c r="WU95" s="174" t="str">
        <f>IF(WW95=0," ",VLOOKUP(WW95,PROTOKOL!$A:$F,6,FALSE))</f>
        <v xml:space="preserve"> </v>
      </c>
      <c r="WV95" s="43"/>
      <c r="WW95" s="43"/>
      <c r="WX95" s="43"/>
      <c r="WY95" s="42" t="str">
        <f>IF(WW95=0," ",(VLOOKUP(WW95,PROTOKOL!$A$1:$E$29,2,FALSE))*WX95)</f>
        <v xml:space="preserve"> </v>
      </c>
      <c r="WZ95" s="175" t="str">
        <f t="shared" si="265"/>
        <v xml:space="preserve"> </v>
      </c>
      <c r="XA95" s="212" t="str">
        <f>IF(WW95=0," ",VLOOKUP(WW95,PROTOKOL!$A:$E,5,FALSE))</f>
        <v xml:space="preserve"> </v>
      </c>
      <c r="XB95" s="176"/>
      <c r="XC95" s="177" t="str">
        <f t="shared" si="354"/>
        <v xml:space="preserve"> </v>
      </c>
      <c r="XD95" s="217" t="str">
        <f>IF(XF95=0," ",VLOOKUP(XF95,PROTOKOL!$A:$F,6,FALSE))</f>
        <v xml:space="preserve"> </v>
      </c>
      <c r="XE95" s="43"/>
      <c r="XF95" s="43"/>
      <c r="XG95" s="43"/>
      <c r="XH95" s="91" t="str">
        <f>IF(XF95=0," ",(VLOOKUP(XF95,PROTOKOL!$A$1:$E$29,2,FALSE))*XG95)</f>
        <v xml:space="preserve"> </v>
      </c>
      <c r="XI95" s="175" t="str">
        <f t="shared" si="266"/>
        <v xml:space="preserve"> </v>
      </c>
      <c r="XJ95" s="176" t="str">
        <f>IF(XF95=0," ",VLOOKUP(XF95,PROTOKOL!$A:$E,5,FALSE))</f>
        <v xml:space="preserve"> </v>
      </c>
      <c r="XK95" s="212" t="str">
        <f t="shared" si="387"/>
        <v xml:space="preserve"> </v>
      </c>
      <c r="XL95" s="176">
        <f t="shared" si="355"/>
        <v>0</v>
      </c>
      <c r="XM95" s="177" t="str">
        <f t="shared" si="356"/>
        <v xml:space="preserve"> </v>
      </c>
      <c r="XO95" s="173">
        <v>25</v>
      </c>
      <c r="XP95" s="231">
        <v>25</v>
      </c>
      <c r="XQ95" s="174" t="str">
        <f>IF(XS95=0," ",VLOOKUP(XS95,PROTOKOL!$A:$F,6,FALSE))</f>
        <v xml:space="preserve"> </v>
      </c>
      <c r="XR95" s="43"/>
      <c r="XS95" s="43"/>
      <c r="XT95" s="43"/>
      <c r="XU95" s="42" t="str">
        <f>IF(XS95=0," ",(VLOOKUP(XS95,PROTOKOL!$A$1:$E$29,2,FALSE))*XT95)</f>
        <v xml:space="preserve"> </v>
      </c>
      <c r="XV95" s="175" t="str">
        <f t="shared" si="267"/>
        <v xml:space="preserve"> </v>
      </c>
      <c r="XW95" s="212" t="str">
        <f>IF(XS95=0," ",VLOOKUP(XS95,PROTOKOL!$A:$E,5,FALSE))</f>
        <v xml:space="preserve"> </v>
      </c>
      <c r="XX95" s="176"/>
      <c r="XY95" s="177" t="str">
        <f t="shared" si="357"/>
        <v xml:space="preserve"> </v>
      </c>
      <c r="XZ95" s="217" t="str">
        <f>IF(YB95=0," ",VLOOKUP(YB95,PROTOKOL!$A:$F,6,FALSE))</f>
        <v xml:space="preserve"> </v>
      </c>
      <c r="YA95" s="43"/>
      <c r="YB95" s="43"/>
      <c r="YC95" s="43"/>
      <c r="YD95" s="91" t="str">
        <f>IF(YB95=0," ",(VLOOKUP(YB95,PROTOKOL!$A$1:$E$29,2,FALSE))*YC95)</f>
        <v xml:space="preserve"> </v>
      </c>
      <c r="YE95" s="175" t="str">
        <f t="shared" si="268"/>
        <v xml:space="preserve"> </v>
      </c>
      <c r="YF95" s="176" t="str">
        <f>IF(YB95=0," ",VLOOKUP(YB95,PROTOKOL!$A:$E,5,FALSE))</f>
        <v xml:space="preserve"> </v>
      </c>
      <c r="YG95" s="212" t="str">
        <f t="shared" si="388"/>
        <v xml:space="preserve"> </v>
      </c>
      <c r="YH95" s="176">
        <f t="shared" si="358"/>
        <v>0</v>
      </c>
      <c r="YI95" s="177" t="str">
        <f t="shared" si="359"/>
        <v xml:space="preserve"> </v>
      </c>
    </row>
    <row r="96" spans="1:659" ht="13.8">
      <c r="A96" s="173">
        <v>25</v>
      </c>
      <c r="B96" s="229"/>
      <c r="C96" s="174" t="str">
        <f>IF(E96=0," ",VLOOKUP(E96,PROTOKOL!$A:$F,6,FALSE))</f>
        <v xml:space="preserve"> </v>
      </c>
      <c r="D96" s="43"/>
      <c r="E96" s="43"/>
      <c r="F96" s="43"/>
      <c r="G96" s="42" t="str">
        <f>IF(E96=0," ",(VLOOKUP(E96,PROTOKOL!$A$1:$E$29,2,FALSE))*F96)</f>
        <v xml:space="preserve"> </v>
      </c>
      <c r="H96" s="175" t="str">
        <f t="shared" si="209"/>
        <v xml:space="preserve"> </v>
      </c>
      <c r="I96" s="212" t="str">
        <f>IF(E96=0," ",VLOOKUP(E96,PROTOKOL!$A:$E,5,FALSE))</f>
        <v xml:space="preserve"> </v>
      </c>
      <c r="J96" s="176"/>
      <c r="K96" s="177" t="str">
        <f t="shared" si="269"/>
        <v xml:space="preserve"> </v>
      </c>
      <c r="L96" s="217" t="str">
        <f>IF(N96=0," ",VLOOKUP(N96,PROTOKOL!$A:$F,6,FALSE))</f>
        <v xml:space="preserve"> </v>
      </c>
      <c r="M96" s="43"/>
      <c r="N96" s="43"/>
      <c r="O96" s="43"/>
      <c r="P96" s="91" t="str">
        <f>IF(N96=0," ",(VLOOKUP(N96,PROTOKOL!$A$1:$E$29,2,FALSE))*O96)</f>
        <v xml:space="preserve"> </v>
      </c>
      <c r="Q96" s="175" t="str">
        <f t="shared" si="210"/>
        <v xml:space="preserve"> </v>
      </c>
      <c r="R96" s="176" t="str">
        <f>IF(N96=0," ",VLOOKUP(N96,PROTOKOL!$A:$E,5,FALSE))</f>
        <v xml:space="preserve"> </v>
      </c>
      <c r="S96" s="212" t="str">
        <f t="shared" si="270"/>
        <v xml:space="preserve"> </v>
      </c>
      <c r="T96" s="176">
        <f t="shared" si="271"/>
        <v>0</v>
      </c>
      <c r="U96" s="177" t="str">
        <f t="shared" si="272"/>
        <v xml:space="preserve"> </v>
      </c>
      <c r="W96" s="173">
        <v>25</v>
      </c>
      <c r="X96" s="229"/>
      <c r="Y96" s="174" t="str">
        <f>IF(AA96=0," ",VLOOKUP(AA96,PROTOKOL!$A:$F,6,FALSE))</f>
        <v xml:space="preserve"> </v>
      </c>
      <c r="Z96" s="43"/>
      <c r="AA96" s="43"/>
      <c r="AB96" s="43"/>
      <c r="AC96" s="42" t="str">
        <f>IF(AA96=0," ",(VLOOKUP(AA96,PROTOKOL!$A$1:$E$29,2,FALSE))*AB96)</f>
        <v xml:space="preserve"> </v>
      </c>
      <c r="AD96" s="175" t="str">
        <f t="shared" si="211"/>
        <v xml:space="preserve"> </v>
      </c>
      <c r="AE96" s="212" t="str">
        <f>IF(AA96=0," ",VLOOKUP(AA96,PROTOKOL!$A:$E,5,FALSE))</f>
        <v xml:space="preserve"> </v>
      </c>
      <c r="AF96" s="176"/>
      <c r="AG96" s="177" t="str">
        <f t="shared" si="273"/>
        <v xml:space="preserve"> </v>
      </c>
      <c r="AH96" s="217" t="str">
        <f>IF(AJ96=0," ",VLOOKUP(AJ96,PROTOKOL!$A:$F,6,FALSE))</f>
        <v xml:space="preserve"> </v>
      </c>
      <c r="AI96" s="43"/>
      <c r="AJ96" s="43"/>
      <c r="AK96" s="43"/>
      <c r="AL96" s="91" t="str">
        <f>IF(AJ96=0," ",(VLOOKUP(AJ96,PROTOKOL!$A$1:$E$29,2,FALSE))*AK96)</f>
        <v xml:space="preserve"> </v>
      </c>
      <c r="AM96" s="175" t="str">
        <f t="shared" si="212"/>
        <v xml:space="preserve"> </v>
      </c>
      <c r="AN96" s="176" t="str">
        <f>IF(AJ96=0," ",VLOOKUP(AJ96,PROTOKOL!$A:$E,5,FALSE))</f>
        <v xml:space="preserve"> </v>
      </c>
      <c r="AO96" s="212" t="str">
        <f t="shared" si="360"/>
        <v xml:space="preserve"> </v>
      </c>
      <c r="AP96" s="176">
        <f t="shared" si="274"/>
        <v>0</v>
      </c>
      <c r="AQ96" s="177" t="str">
        <f t="shared" si="275"/>
        <v xml:space="preserve"> </v>
      </c>
      <c r="AS96" s="173">
        <v>25</v>
      </c>
      <c r="AT96" s="229"/>
      <c r="AU96" s="174" t="str">
        <f>IF(AW96=0," ",VLOOKUP(AW96,PROTOKOL!$A:$F,6,FALSE))</f>
        <v xml:space="preserve"> </v>
      </c>
      <c r="AV96" s="43"/>
      <c r="AW96" s="43"/>
      <c r="AX96" s="43"/>
      <c r="AY96" s="42" t="str">
        <f>IF(AW96=0," ",(VLOOKUP(AW96,PROTOKOL!$A$1:$E$29,2,FALSE))*AX96)</f>
        <v xml:space="preserve"> </v>
      </c>
      <c r="AZ96" s="175" t="str">
        <f t="shared" si="213"/>
        <v xml:space="preserve"> </v>
      </c>
      <c r="BA96" s="212" t="str">
        <f>IF(AW96=0," ",VLOOKUP(AW96,PROTOKOL!$A:$E,5,FALSE))</f>
        <v xml:space="preserve"> </v>
      </c>
      <c r="BB96" s="176"/>
      <c r="BC96" s="177" t="str">
        <f t="shared" si="276"/>
        <v xml:space="preserve"> </v>
      </c>
      <c r="BD96" s="217" t="str">
        <f>IF(BF96=0," ",VLOOKUP(BF96,PROTOKOL!$A:$F,6,FALSE))</f>
        <v xml:space="preserve"> </v>
      </c>
      <c r="BE96" s="43"/>
      <c r="BF96" s="43"/>
      <c r="BG96" s="43"/>
      <c r="BH96" s="91" t="str">
        <f>IF(BF96=0," ",(VLOOKUP(BF96,PROTOKOL!$A$1:$E$29,2,FALSE))*BG96)</f>
        <v xml:space="preserve"> </v>
      </c>
      <c r="BI96" s="175" t="str">
        <f t="shared" si="214"/>
        <v xml:space="preserve"> </v>
      </c>
      <c r="BJ96" s="176" t="str">
        <f>IF(BF96=0," ",VLOOKUP(BF96,PROTOKOL!$A:$E,5,FALSE))</f>
        <v xml:space="preserve"> </v>
      </c>
      <c r="BK96" s="212" t="str">
        <f t="shared" si="361"/>
        <v xml:space="preserve"> </v>
      </c>
      <c r="BL96" s="176">
        <f t="shared" si="277"/>
        <v>0</v>
      </c>
      <c r="BM96" s="177" t="str">
        <f t="shared" si="278"/>
        <v xml:space="preserve"> </v>
      </c>
      <c r="BO96" s="173">
        <v>25</v>
      </c>
      <c r="BP96" s="229"/>
      <c r="BQ96" s="174" t="str">
        <f>IF(BS96=0," ",VLOOKUP(BS96,PROTOKOL!$A:$F,6,FALSE))</f>
        <v xml:space="preserve"> </v>
      </c>
      <c r="BR96" s="43"/>
      <c r="BS96" s="43"/>
      <c r="BT96" s="43"/>
      <c r="BU96" s="42" t="str">
        <f>IF(BS96=0," ",(VLOOKUP(BS96,PROTOKOL!$A$1:$E$29,2,FALSE))*BT96)</f>
        <v xml:space="preserve"> </v>
      </c>
      <c r="BV96" s="175" t="str">
        <f t="shared" si="215"/>
        <v xml:space="preserve"> </v>
      </c>
      <c r="BW96" s="212" t="str">
        <f>IF(BS96=0," ",VLOOKUP(BS96,PROTOKOL!$A:$E,5,FALSE))</f>
        <v xml:space="preserve"> </v>
      </c>
      <c r="BX96" s="176"/>
      <c r="BY96" s="177" t="str">
        <f t="shared" si="279"/>
        <v xml:space="preserve"> </v>
      </c>
      <c r="BZ96" s="217" t="str">
        <f>IF(CB96=0," ",VLOOKUP(CB96,PROTOKOL!$A:$F,6,FALSE))</f>
        <v xml:space="preserve"> </v>
      </c>
      <c r="CA96" s="43"/>
      <c r="CB96" s="43"/>
      <c r="CC96" s="43"/>
      <c r="CD96" s="91" t="str">
        <f>IF(CB96=0," ",(VLOOKUP(CB96,PROTOKOL!$A$1:$E$29,2,FALSE))*CC96)</f>
        <v xml:space="preserve"> </v>
      </c>
      <c r="CE96" s="175" t="str">
        <f t="shared" si="216"/>
        <v xml:space="preserve"> </v>
      </c>
      <c r="CF96" s="176" t="str">
        <f>IF(CB96=0," ",VLOOKUP(CB96,PROTOKOL!$A:$E,5,FALSE))</f>
        <v xml:space="preserve"> </v>
      </c>
      <c r="CG96" s="212" t="str">
        <f t="shared" si="362"/>
        <v xml:space="preserve"> </v>
      </c>
      <c r="CH96" s="176">
        <f t="shared" si="280"/>
        <v>0</v>
      </c>
      <c r="CI96" s="177" t="str">
        <f t="shared" si="281"/>
        <v xml:space="preserve"> </v>
      </c>
      <c r="CK96" s="173">
        <v>25</v>
      </c>
      <c r="CL96" s="229"/>
      <c r="CM96" s="174" t="str">
        <f>IF(CO96=0," ",VLOOKUP(CO96,PROTOKOL!$A:$F,6,FALSE))</f>
        <v xml:space="preserve"> </v>
      </c>
      <c r="CN96" s="43"/>
      <c r="CO96" s="43"/>
      <c r="CP96" s="43"/>
      <c r="CQ96" s="42" t="str">
        <f>IF(CO96=0," ",(VLOOKUP(CO96,PROTOKOL!$A$1:$E$29,2,FALSE))*CP96)</f>
        <v xml:space="preserve"> </v>
      </c>
      <c r="CR96" s="175" t="str">
        <f t="shared" si="217"/>
        <v xml:space="preserve"> </v>
      </c>
      <c r="CS96" s="212" t="str">
        <f>IF(CO96=0," ",VLOOKUP(CO96,PROTOKOL!$A:$E,5,FALSE))</f>
        <v xml:space="preserve"> </v>
      </c>
      <c r="CT96" s="176"/>
      <c r="CU96" s="177" t="str">
        <f t="shared" si="282"/>
        <v xml:space="preserve"> </v>
      </c>
      <c r="CV96" s="217" t="str">
        <f>IF(CX96=0," ",VLOOKUP(CX96,PROTOKOL!$A:$F,6,FALSE))</f>
        <v xml:space="preserve"> </v>
      </c>
      <c r="CW96" s="43"/>
      <c r="CX96" s="43"/>
      <c r="CY96" s="43"/>
      <c r="CZ96" s="91" t="str">
        <f>IF(CX96=0," ",(VLOOKUP(CX96,PROTOKOL!$A$1:$E$29,2,FALSE))*CY96)</f>
        <v xml:space="preserve"> </v>
      </c>
      <c r="DA96" s="175" t="str">
        <f t="shared" si="218"/>
        <v xml:space="preserve"> </v>
      </c>
      <c r="DB96" s="176" t="str">
        <f>IF(CX96=0," ",VLOOKUP(CX96,PROTOKOL!$A:$E,5,FALSE))</f>
        <v xml:space="preserve"> </v>
      </c>
      <c r="DC96" s="212" t="str">
        <f t="shared" si="363"/>
        <v xml:space="preserve"> </v>
      </c>
      <c r="DD96" s="176">
        <f t="shared" si="283"/>
        <v>0</v>
      </c>
      <c r="DE96" s="177" t="str">
        <f t="shared" si="284"/>
        <v xml:space="preserve"> </v>
      </c>
      <c r="DG96" s="173">
        <v>25</v>
      </c>
      <c r="DH96" s="229"/>
      <c r="DI96" s="174" t="str">
        <f>IF(DK96=0," ",VLOOKUP(DK96,PROTOKOL!$A:$F,6,FALSE))</f>
        <v xml:space="preserve"> </v>
      </c>
      <c r="DJ96" s="43"/>
      <c r="DK96" s="43"/>
      <c r="DL96" s="43"/>
      <c r="DM96" s="42" t="str">
        <f>IF(DK96=0," ",(VLOOKUP(DK96,PROTOKOL!$A$1:$E$29,2,FALSE))*DL96)</f>
        <v xml:space="preserve"> </v>
      </c>
      <c r="DN96" s="175" t="str">
        <f t="shared" si="219"/>
        <v xml:space="preserve"> </v>
      </c>
      <c r="DO96" s="212" t="str">
        <f>IF(DK96=0," ",VLOOKUP(DK96,PROTOKOL!$A:$E,5,FALSE))</f>
        <v xml:space="preserve"> </v>
      </c>
      <c r="DP96" s="176"/>
      <c r="DQ96" s="177" t="str">
        <f t="shared" si="285"/>
        <v xml:space="preserve"> </v>
      </c>
      <c r="DR96" s="217" t="str">
        <f>IF(DT96=0," ",VLOOKUP(DT96,PROTOKOL!$A:$F,6,FALSE))</f>
        <v xml:space="preserve"> </v>
      </c>
      <c r="DS96" s="43"/>
      <c r="DT96" s="43"/>
      <c r="DU96" s="43"/>
      <c r="DV96" s="91" t="str">
        <f>IF(DT96=0," ",(VLOOKUP(DT96,PROTOKOL!$A$1:$E$29,2,FALSE))*DU96)</f>
        <v xml:space="preserve"> </v>
      </c>
      <c r="DW96" s="175" t="str">
        <f t="shared" si="220"/>
        <v xml:space="preserve"> </v>
      </c>
      <c r="DX96" s="176" t="str">
        <f>IF(DT96=0," ",VLOOKUP(DT96,PROTOKOL!$A:$E,5,FALSE))</f>
        <v xml:space="preserve"> </v>
      </c>
      <c r="DY96" s="212" t="str">
        <f t="shared" si="364"/>
        <v xml:space="preserve"> </v>
      </c>
      <c r="DZ96" s="176">
        <f t="shared" si="286"/>
        <v>0</v>
      </c>
      <c r="EA96" s="177" t="str">
        <f t="shared" si="287"/>
        <v xml:space="preserve"> </v>
      </c>
      <c r="EC96" s="173">
        <v>25</v>
      </c>
      <c r="ED96" s="229"/>
      <c r="EE96" s="174" t="str">
        <f>IF(EG96=0," ",VLOOKUP(EG96,PROTOKOL!$A:$F,6,FALSE))</f>
        <v xml:space="preserve"> </v>
      </c>
      <c r="EF96" s="43"/>
      <c r="EG96" s="43"/>
      <c r="EH96" s="43"/>
      <c r="EI96" s="42" t="str">
        <f>IF(EG96=0," ",(VLOOKUP(EG96,PROTOKOL!$A$1:$E$29,2,FALSE))*EH96)</f>
        <v xml:space="preserve"> </v>
      </c>
      <c r="EJ96" s="175" t="str">
        <f t="shared" si="221"/>
        <v xml:space="preserve"> </v>
      </c>
      <c r="EK96" s="212" t="str">
        <f>IF(EG96=0," ",VLOOKUP(EG96,PROTOKOL!$A:$E,5,FALSE))</f>
        <v xml:space="preserve"> </v>
      </c>
      <c r="EL96" s="176"/>
      <c r="EM96" s="177" t="str">
        <f t="shared" si="288"/>
        <v xml:space="preserve"> </v>
      </c>
      <c r="EN96" s="217" t="str">
        <f>IF(EP96=0," ",VLOOKUP(EP96,PROTOKOL!$A:$F,6,FALSE))</f>
        <v xml:space="preserve"> </v>
      </c>
      <c r="EO96" s="43"/>
      <c r="EP96" s="43"/>
      <c r="EQ96" s="43"/>
      <c r="ER96" s="91" t="str">
        <f>IF(EP96=0," ",(VLOOKUP(EP96,PROTOKOL!$A$1:$E$29,2,FALSE))*EQ96)</f>
        <v xml:space="preserve"> </v>
      </c>
      <c r="ES96" s="175" t="str">
        <f t="shared" si="222"/>
        <v xml:space="preserve"> </v>
      </c>
      <c r="ET96" s="176" t="str">
        <f>IF(EP96=0," ",VLOOKUP(EP96,PROTOKOL!$A:$E,5,FALSE))</f>
        <v xml:space="preserve"> </v>
      </c>
      <c r="EU96" s="212" t="str">
        <f t="shared" si="365"/>
        <v xml:space="preserve"> </v>
      </c>
      <c r="EV96" s="176">
        <f t="shared" si="289"/>
        <v>0</v>
      </c>
      <c r="EW96" s="177" t="str">
        <f t="shared" si="290"/>
        <v xml:space="preserve"> </v>
      </c>
      <c r="EY96" s="173">
        <v>25</v>
      </c>
      <c r="EZ96" s="229"/>
      <c r="FA96" s="174" t="str">
        <f>IF(FC96=0," ",VLOOKUP(FC96,PROTOKOL!$A:$F,6,FALSE))</f>
        <v xml:space="preserve"> </v>
      </c>
      <c r="FB96" s="43"/>
      <c r="FC96" s="43"/>
      <c r="FD96" s="43"/>
      <c r="FE96" s="42" t="str">
        <f>IF(FC96=0," ",(VLOOKUP(FC96,PROTOKOL!$A$1:$E$29,2,FALSE))*FD96)</f>
        <v xml:space="preserve"> </v>
      </c>
      <c r="FF96" s="175" t="str">
        <f t="shared" si="223"/>
        <v xml:space="preserve"> </v>
      </c>
      <c r="FG96" s="212" t="str">
        <f>IF(FC96=0," ",VLOOKUP(FC96,PROTOKOL!$A:$E,5,FALSE))</f>
        <v xml:space="preserve"> </v>
      </c>
      <c r="FH96" s="176"/>
      <c r="FI96" s="177" t="str">
        <f t="shared" si="291"/>
        <v xml:space="preserve"> </v>
      </c>
      <c r="FJ96" s="217" t="str">
        <f>IF(FL96=0," ",VLOOKUP(FL96,PROTOKOL!$A:$F,6,FALSE))</f>
        <v xml:space="preserve"> </v>
      </c>
      <c r="FK96" s="43"/>
      <c r="FL96" s="43"/>
      <c r="FM96" s="43"/>
      <c r="FN96" s="91" t="str">
        <f>IF(FL96=0," ",(VLOOKUP(FL96,PROTOKOL!$A$1:$E$29,2,FALSE))*FM96)</f>
        <v xml:space="preserve"> </v>
      </c>
      <c r="FO96" s="175" t="str">
        <f t="shared" si="224"/>
        <v xml:space="preserve"> </v>
      </c>
      <c r="FP96" s="176" t="str">
        <f>IF(FL96=0," ",VLOOKUP(FL96,PROTOKOL!$A:$E,5,FALSE))</f>
        <v xml:space="preserve"> </v>
      </c>
      <c r="FQ96" s="212" t="str">
        <f t="shared" si="366"/>
        <v xml:space="preserve"> </v>
      </c>
      <c r="FR96" s="176">
        <f t="shared" si="292"/>
        <v>0</v>
      </c>
      <c r="FS96" s="177" t="str">
        <f t="shared" si="293"/>
        <v xml:space="preserve"> </v>
      </c>
      <c r="FU96" s="173">
        <v>25</v>
      </c>
      <c r="FV96" s="229"/>
      <c r="FW96" s="174" t="str">
        <f>IF(FY96=0," ",VLOOKUP(FY96,PROTOKOL!$A:$F,6,FALSE))</f>
        <v xml:space="preserve"> </v>
      </c>
      <c r="FX96" s="43"/>
      <c r="FY96" s="43"/>
      <c r="FZ96" s="43"/>
      <c r="GA96" s="42" t="str">
        <f>IF(FY96=0," ",(VLOOKUP(FY96,PROTOKOL!$A$1:$E$29,2,FALSE))*FZ96)</f>
        <v xml:space="preserve"> </v>
      </c>
      <c r="GB96" s="175" t="str">
        <f t="shared" si="225"/>
        <v xml:space="preserve"> </v>
      </c>
      <c r="GC96" s="212" t="str">
        <f>IF(FY96=0," ",VLOOKUP(FY96,PROTOKOL!$A:$E,5,FALSE))</f>
        <v xml:space="preserve"> </v>
      </c>
      <c r="GD96" s="176"/>
      <c r="GE96" s="177" t="str">
        <f t="shared" si="294"/>
        <v xml:space="preserve"> </v>
      </c>
      <c r="GF96" s="217" t="str">
        <f>IF(GH96=0," ",VLOOKUP(GH96,PROTOKOL!$A:$F,6,FALSE))</f>
        <v xml:space="preserve"> </v>
      </c>
      <c r="GG96" s="43"/>
      <c r="GH96" s="43"/>
      <c r="GI96" s="43"/>
      <c r="GJ96" s="91" t="str">
        <f>IF(GH96=0," ",(VLOOKUP(GH96,PROTOKOL!$A$1:$E$29,2,FALSE))*GI96)</f>
        <v xml:space="preserve"> </v>
      </c>
      <c r="GK96" s="175" t="str">
        <f t="shared" si="226"/>
        <v xml:space="preserve"> </v>
      </c>
      <c r="GL96" s="176" t="str">
        <f>IF(GH96=0," ",VLOOKUP(GH96,PROTOKOL!$A:$E,5,FALSE))</f>
        <v xml:space="preserve"> </v>
      </c>
      <c r="GM96" s="212" t="str">
        <f t="shared" si="367"/>
        <v xml:space="preserve"> </v>
      </c>
      <c r="GN96" s="176">
        <f t="shared" si="295"/>
        <v>0</v>
      </c>
      <c r="GO96" s="177" t="str">
        <f t="shared" si="296"/>
        <v xml:space="preserve"> </v>
      </c>
      <c r="GQ96" s="173">
        <v>25</v>
      </c>
      <c r="GR96" s="229"/>
      <c r="GS96" s="174" t="str">
        <f>IF(GU96=0," ",VLOOKUP(GU96,PROTOKOL!$A:$F,6,FALSE))</f>
        <v xml:space="preserve"> </v>
      </c>
      <c r="GT96" s="43"/>
      <c r="GU96" s="43"/>
      <c r="GV96" s="43"/>
      <c r="GW96" s="42" t="str">
        <f>IF(GU96=0," ",(VLOOKUP(GU96,PROTOKOL!$A$1:$E$29,2,FALSE))*GV96)</f>
        <v xml:space="preserve"> </v>
      </c>
      <c r="GX96" s="175" t="str">
        <f t="shared" si="227"/>
        <v xml:space="preserve"> </v>
      </c>
      <c r="GY96" s="212" t="str">
        <f>IF(GU96=0," ",VLOOKUP(GU96,PROTOKOL!$A:$E,5,FALSE))</f>
        <v xml:space="preserve"> </v>
      </c>
      <c r="GZ96" s="176"/>
      <c r="HA96" s="177" t="str">
        <f t="shared" si="297"/>
        <v xml:space="preserve"> </v>
      </c>
      <c r="HB96" s="217" t="str">
        <f>IF(HD96=0," ",VLOOKUP(HD96,PROTOKOL!$A:$F,6,FALSE))</f>
        <v xml:space="preserve"> </v>
      </c>
      <c r="HC96" s="43"/>
      <c r="HD96" s="43"/>
      <c r="HE96" s="43"/>
      <c r="HF96" s="91" t="str">
        <f>IF(HD96=0," ",(VLOOKUP(HD96,PROTOKOL!$A$1:$E$29,2,FALSE))*HE96)</f>
        <v xml:space="preserve"> </v>
      </c>
      <c r="HG96" s="175" t="str">
        <f t="shared" si="228"/>
        <v xml:space="preserve"> </v>
      </c>
      <c r="HH96" s="176" t="str">
        <f>IF(HD96=0," ",VLOOKUP(HD96,PROTOKOL!$A:$E,5,FALSE))</f>
        <v xml:space="preserve"> </v>
      </c>
      <c r="HI96" s="212" t="str">
        <f t="shared" si="368"/>
        <v xml:space="preserve"> </v>
      </c>
      <c r="HJ96" s="176">
        <f t="shared" si="298"/>
        <v>0</v>
      </c>
      <c r="HK96" s="177" t="str">
        <f t="shared" si="299"/>
        <v xml:space="preserve"> </v>
      </c>
      <c r="HM96" s="173">
        <v>25</v>
      </c>
      <c r="HN96" s="229"/>
      <c r="HO96" s="174" t="str">
        <f>IF(HQ96=0," ",VLOOKUP(HQ96,PROTOKOL!$A:$F,6,FALSE))</f>
        <v xml:space="preserve"> </v>
      </c>
      <c r="HP96" s="43"/>
      <c r="HQ96" s="43"/>
      <c r="HR96" s="43"/>
      <c r="HS96" s="42" t="str">
        <f>IF(HQ96=0," ",(VLOOKUP(HQ96,PROTOKOL!$A$1:$E$29,2,FALSE))*HR96)</f>
        <v xml:space="preserve"> </v>
      </c>
      <c r="HT96" s="175" t="str">
        <f t="shared" si="229"/>
        <v xml:space="preserve"> </v>
      </c>
      <c r="HU96" s="212" t="str">
        <f>IF(HQ96=0," ",VLOOKUP(HQ96,PROTOKOL!$A:$E,5,FALSE))</f>
        <v xml:space="preserve"> </v>
      </c>
      <c r="HV96" s="176"/>
      <c r="HW96" s="177" t="str">
        <f t="shared" si="300"/>
        <v xml:space="preserve"> </v>
      </c>
      <c r="HX96" s="217" t="str">
        <f>IF(HZ96=0," ",VLOOKUP(HZ96,PROTOKOL!$A:$F,6,FALSE))</f>
        <v xml:space="preserve"> </v>
      </c>
      <c r="HY96" s="43"/>
      <c r="HZ96" s="43"/>
      <c r="IA96" s="43"/>
      <c r="IB96" s="91" t="str">
        <f>IF(HZ96=0," ",(VLOOKUP(HZ96,PROTOKOL!$A$1:$E$29,2,FALSE))*IA96)</f>
        <v xml:space="preserve"> </v>
      </c>
      <c r="IC96" s="175" t="str">
        <f t="shared" si="230"/>
        <v xml:space="preserve"> </v>
      </c>
      <c r="ID96" s="176" t="str">
        <f>IF(HZ96=0," ",VLOOKUP(HZ96,PROTOKOL!$A:$E,5,FALSE))</f>
        <v xml:space="preserve"> </v>
      </c>
      <c r="IE96" s="212" t="str">
        <f t="shared" si="369"/>
        <v xml:space="preserve"> </v>
      </c>
      <c r="IF96" s="176">
        <f t="shared" si="301"/>
        <v>0</v>
      </c>
      <c r="IG96" s="177" t="str">
        <f t="shared" si="302"/>
        <v xml:space="preserve"> </v>
      </c>
      <c r="II96" s="173">
        <v>25</v>
      </c>
      <c r="IJ96" s="229"/>
      <c r="IK96" s="174" t="str">
        <f>IF(IM96=0," ",VLOOKUP(IM96,PROTOKOL!$A:$F,6,FALSE))</f>
        <v xml:space="preserve"> </v>
      </c>
      <c r="IL96" s="43"/>
      <c r="IM96" s="43"/>
      <c r="IN96" s="43"/>
      <c r="IO96" s="42" t="str">
        <f>IF(IM96=0," ",(VLOOKUP(IM96,PROTOKOL!$A$1:$E$29,2,FALSE))*IN96)</f>
        <v xml:space="preserve"> </v>
      </c>
      <c r="IP96" s="175" t="str">
        <f t="shared" si="231"/>
        <v xml:space="preserve"> </v>
      </c>
      <c r="IQ96" s="212" t="str">
        <f>IF(IM96=0," ",VLOOKUP(IM96,PROTOKOL!$A:$E,5,FALSE))</f>
        <v xml:space="preserve"> </v>
      </c>
      <c r="IR96" s="176"/>
      <c r="IS96" s="177" t="str">
        <f t="shared" si="303"/>
        <v xml:space="preserve"> </v>
      </c>
      <c r="IT96" s="217" t="str">
        <f>IF(IV96=0," ",VLOOKUP(IV96,PROTOKOL!$A:$F,6,FALSE))</f>
        <v xml:space="preserve"> </v>
      </c>
      <c r="IU96" s="43"/>
      <c r="IV96" s="43"/>
      <c r="IW96" s="43"/>
      <c r="IX96" s="91" t="str">
        <f>IF(IV96=0," ",(VLOOKUP(IV96,PROTOKOL!$A$1:$E$29,2,FALSE))*IW96)</f>
        <v xml:space="preserve"> </v>
      </c>
      <c r="IY96" s="175" t="str">
        <f t="shared" si="232"/>
        <v xml:space="preserve"> </v>
      </c>
      <c r="IZ96" s="176" t="str">
        <f>IF(IV96=0," ",VLOOKUP(IV96,PROTOKOL!$A:$E,5,FALSE))</f>
        <v xml:space="preserve"> </v>
      </c>
      <c r="JA96" s="212" t="str">
        <f t="shared" si="370"/>
        <v xml:space="preserve"> </v>
      </c>
      <c r="JB96" s="176">
        <f t="shared" si="304"/>
        <v>0</v>
      </c>
      <c r="JC96" s="177" t="str">
        <f t="shared" si="305"/>
        <v xml:space="preserve"> </v>
      </c>
      <c r="JE96" s="173">
        <v>25</v>
      </c>
      <c r="JF96" s="229"/>
      <c r="JG96" s="174" t="str">
        <f>IF(JI96=0," ",VLOOKUP(JI96,PROTOKOL!$A:$F,6,FALSE))</f>
        <v xml:space="preserve"> </v>
      </c>
      <c r="JH96" s="43"/>
      <c r="JI96" s="43"/>
      <c r="JJ96" s="43"/>
      <c r="JK96" s="42" t="str">
        <f>IF(JI96=0," ",(VLOOKUP(JI96,PROTOKOL!$A$1:$E$29,2,FALSE))*JJ96)</f>
        <v xml:space="preserve"> </v>
      </c>
      <c r="JL96" s="175" t="str">
        <f t="shared" si="233"/>
        <v xml:space="preserve"> </v>
      </c>
      <c r="JM96" s="212" t="str">
        <f>IF(JI96=0," ",VLOOKUP(JI96,PROTOKOL!$A:$E,5,FALSE))</f>
        <v xml:space="preserve"> </v>
      </c>
      <c r="JN96" s="176"/>
      <c r="JO96" s="177" t="str">
        <f t="shared" si="306"/>
        <v xml:space="preserve"> </v>
      </c>
      <c r="JP96" s="217" t="str">
        <f>IF(JR96=0," ",VLOOKUP(JR96,PROTOKOL!$A:$F,6,FALSE))</f>
        <v xml:space="preserve"> </v>
      </c>
      <c r="JQ96" s="43"/>
      <c r="JR96" s="43"/>
      <c r="JS96" s="43"/>
      <c r="JT96" s="91" t="str">
        <f>IF(JR96=0," ",(VLOOKUP(JR96,PROTOKOL!$A$1:$E$29,2,FALSE))*JS96)</f>
        <v xml:space="preserve"> </v>
      </c>
      <c r="JU96" s="175" t="str">
        <f t="shared" si="234"/>
        <v xml:space="preserve"> </v>
      </c>
      <c r="JV96" s="176" t="str">
        <f>IF(JR96=0," ",VLOOKUP(JR96,PROTOKOL!$A:$E,5,FALSE))</f>
        <v xml:space="preserve"> </v>
      </c>
      <c r="JW96" s="212" t="str">
        <f t="shared" si="371"/>
        <v xml:space="preserve"> </v>
      </c>
      <c r="JX96" s="176">
        <f t="shared" si="307"/>
        <v>0</v>
      </c>
      <c r="JY96" s="177" t="str">
        <f t="shared" si="308"/>
        <v xml:space="preserve"> </v>
      </c>
      <c r="KA96" s="173">
        <v>25</v>
      </c>
      <c r="KB96" s="229"/>
      <c r="KC96" s="174" t="str">
        <f>IF(KE96=0," ",VLOOKUP(KE96,PROTOKOL!$A:$F,6,FALSE))</f>
        <v xml:space="preserve"> </v>
      </c>
      <c r="KD96" s="43"/>
      <c r="KE96" s="43"/>
      <c r="KF96" s="43"/>
      <c r="KG96" s="42" t="str">
        <f>IF(KE96=0," ",(VLOOKUP(KE96,PROTOKOL!$A$1:$E$29,2,FALSE))*KF96)</f>
        <v xml:space="preserve"> </v>
      </c>
      <c r="KH96" s="175" t="str">
        <f t="shared" si="235"/>
        <v xml:space="preserve"> </v>
      </c>
      <c r="KI96" s="212" t="str">
        <f>IF(KE96=0," ",VLOOKUP(KE96,PROTOKOL!$A:$E,5,FALSE))</f>
        <v xml:space="preserve"> </v>
      </c>
      <c r="KJ96" s="176"/>
      <c r="KK96" s="177" t="str">
        <f t="shared" si="309"/>
        <v xml:space="preserve"> </v>
      </c>
      <c r="KL96" s="217" t="str">
        <f>IF(KN96=0," ",VLOOKUP(KN96,PROTOKOL!$A:$F,6,FALSE))</f>
        <v xml:space="preserve"> </v>
      </c>
      <c r="KM96" s="43"/>
      <c r="KN96" s="43"/>
      <c r="KO96" s="43"/>
      <c r="KP96" s="91" t="str">
        <f>IF(KN96=0," ",(VLOOKUP(KN96,PROTOKOL!$A$1:$E$29,2,FALSE))*KO96)</f>
        <v xml:space="preserve"> </v>
      </c>
      <c r="KQ96" s="175" t="str">
        <f t="shared" si="236"/>
        <v xml:space="preserve"> </v>
      </c>
      <c r="KR96" s="176" t="str">
        <f>IF(KN96=0," ",VLOOKUP(KN96,PROTOKOL!$A:$E,5,FALSE))</f>
        <v xml:space="preserve"> </v>
      </c>
      <c r="KS96" s="212" t="str">
        <f t="shared" si="372"/>
        <v xml:space="preserve"> </v>
      </c>
      <c r="KT96" s="176">
        <f t="shared" si="310"/>
        <v>0</v>
      </c>
      <c r="KU96" s="177" t="str">
        <f t="shared" si="311"/>
        <v xml:space="preserve"> </v>
      </c>
      <c r="KW96" s="173">
        <v>25</v>
      </c>
      <c r="KX96" s="229"/>
      <c r="KY96" s="174" t="str">
        <f>IF(LA96=0," ",VLOOKUP(LA96,PROTOKOL!$A:$F,6,FALSE))</f>
        <v xml:space="preserve"> </v>
      </c>
      <c r="KZ96" s="43"/>
      <c r="LA96" s="43"/>
      <c r="LB96" s="43"/>
      <c r="LC96" s="42" t="str">
        <f>IF(LA96=0," ",(VLOOKUP(LA96,PROTOKOL!$A$1:$E$29,2,FALSE))*LB96)</f>
        <v xml:space="preserve"> </v>
      </c>
      <c r="LD96" s="175" t="str">
        <f t="shared" si="237"/>
        <v xml:space="preserve"> </v>
      </c>
      <c r="LE96" s="212" t="str">
        <f>IF(LA96=0," ",VLOOKUP(LA96,PROTOKOL!$A:$E,5,FALSE))</f>
        <v xml:space="preserve"> </v>
      </c>
      <c r="LF96" s="176"/>
      <c r="LG96" s="177" t="str">
        <f t="shared" si="312"/>
        <v xml:space="preserve"> </v>
      </c>
      <c r="LH96" s="217" t="str">
        <f>IF(LJ96=0," ",VLOOKUP(LJ96,PROTOKOL!$A:$F,6,FALSE))</f>
        <v xml:space="preserve"> </v>
      </c>
      <c r="LI96" s="43"/>
      <c r="LJ96" s="43"/>
      <c r="LK96" s="43"/>
      <c r="LL96" s="91" t="str">
        <f>IF(LJ96=0," ",(VLOOKUP(LJ96,PROTOKOL!$A$1:$E$29,2,FALSE))*LK96)</f>
        <v xml:space="preserve"> </v>
      </c>
      <c r="LM96" s="175" t="str">
        <f t="shared" si="238"/>
        <v xml:space="preserve"> </v>
      </c>
      <c r="LN96" s="176" t="str">
        <f>IF(LJ96=0," ",VLOOKUP(LJ96,PROTOKOL!$A:$E,5,FALSE))</f>
        <v xml:space="preserve"> </v>
      </c>
      <c r="LO96" s="212" t="str">
        <f t="shared" si="373"/>
        <v xml:space="preserve"> </v>
      </c>
      <c r="LP96" s="176">
        <f t="shared" si="313"/>
        <v>0</v>
      </c>
      <c r="LQ96" s="177" t="str">
        <f t="shared" si="314"/>
        <v xml:space="preserve"> </v>
      </c>
      <c r="LS96" s="173">
        <v>25</v>
      </c>
      <c r="LT96" s="229"/>
      <c r="LU96" s="174" t="str">
        <f>IF(LW96=0," ",VLOOKUP(LW96,PROTOKOL!$A:$F,6,FALSE))</f>
        <v xml:space="preserve"> </v>
      </c>
      <c r="LV96" s="43"/>
      <c r="LW96" s="43"/>
      <c r="LX96" s="43"/>
      <c r="LY96" s="42" t="str">
        <f>IF(LW96=0," ",(VLOOKUP(LW96,PROTOKOL!$A$1:$E$29,2,FALSE))*LX96)</f>
        <v xml:space="preserve"> </v>
      </c>
      <c r="LZ96" s="175" t="str">
        <f t="shared" si="239"/>
        <v xml:space="preserve"> </v>
      </c>
      <c r="MA96" s="212" t="str">
        <f>IF(LW96=0," ",VLOOKUP(LW96,PROTOKOL!$A:$E,5,FALSE))</f>
        <v xml:space="preserve"> </v>
      </c>
      <c r="MB96" s="176"/>
      <c r="MC96" s="177" t="str">
        <f t="shared" si="315"/>
        <v xml:space="preserve"> </v>
      </c>
      <c r="MD96" s="217" t="str">
        <f>IF(MF96=0," ",VLOOKUP(MF96,PROTOKOL!$A:$F,6,FALSE))</f>
        <v xml:space="preserve"> </v>
      </c>
      <c r="ME96" s="43"/>
      <c r="MF96" s="43"/>
      <c r="MG96" s="43"/>
      <c r="MH96" s="91" t="str">
        <f>IF(MF96=0," ",(VLOOKUP(MF96,PROTOKOL!$A$1:$E$29,2,FALSE))*MG96)</f>
        <v xml:space="preserve"> </v>
      </c>
      <c r="MI96" s="175" t="str">
        <f t="shared" si="240"/>
        <v xml:space="preserve"> </v>
      </c>
      <c r="MJ96" s="176" t="str">
        <f>IF(MF96=0," ",VLOOKUP(MF96,PROTOKOL!$A:$E,5,FALSE))</f>
        <v xml:space="preserve"> </v>
      </c>
      <c r="MK96" s="212" t="str">
        <f t="shared" si="374"/>
        <v xml:space="preserve"> </v>
      </c>
      <c r="ML96" s="176">
        <f t="shared" si="316"/>
        <v>0</v>
      </c>
      <c r="MM96" s="177" t="str">
        <f t="shared" si="317"/>
        <v xml:space="preserve"> </v>
      </c>
      <c r="MO96" s="173">
        <v>25</v>
      </c>
      <c r="MP96" s="229"/>
      <c r="MQ96" s="174" t="str">
        <f>IF(MS96=0," ",VLOOKUP(MS96,PROTOKOL!$A:$F,6,FALSE))</f>
        <v xml:space="preserve"> </v>
      </c>
      <c r="MR96" s="43"/>
      <c r="MS96" s="43"/>
      <c r="MT96" s="43"/>
      <c r="MU96" s="42" t="str">
        <f>IF(MS96=0," ",(VLOOKUP(MS96,PROTOKOL!$A$1:$E$29,2,FALSE))*MT96)</f>
        <v xml:space="preserve"> </v>
      </c>
      <c r="MV96" s="175" t="str">
        <f t="shared" si="241"/>
        <v xml:space="preserve"> </v>
      </c>
      <c r="MW96" s="212" t="str">
        <f>IF(MS96=0," ",VLOOKUP(MS96,PROTOKOL!$A:$E,5,FALSE))</f>
        <v xml:space="preserve"> </v>
      </c>
      <c r="MX96" s="176"/>
      <c r="MY96" s="177" t="str">
        <f t="shared" si="318"/>
        <v xml:space="preserve"> </v>
      </c>
      <c r="MZ96" s="217" t="str">
        <f>IF(NB96=0," ",VLOOKUP(NB96,PROTOKOL!$A:$F,6,FALSE))</f>
        <v xml:space="preserve"> </v>
      </c>
      <c r="NA96" s="43"/>
      <c r="NB96" s="43"/>
      <c r="NC96" s="43"/>
      <c r="ND96" s="91" t="str">
        <f>IF(NB96=0," ",(VLOOKUP(NB96,PROTOKOL!$A$1:$E$29,2,FALSE))*NC96)</f>
        <v xml:space="preserve"> </v>
      </c>
      <c r="NE96" s="175" t="str">
        <f t="shared" si="242"/>
        <v xml:space="preserve"> </v>
      </c>
      <c r="NF96" s="176" t="str">
        <f>IF(NB96=0," ",VLOOKUP(NB96,PROTOKOL!$A:$E,5,FALSE))</f>
        <v xml:space="preserve"> </v>
      </c>
      <c r="NG96" s="212" t="str">
        <f t="shared" si="375"/>
        <v xml:space="preserve"> </v>
      </c>
      <c r="NH96" s="176">
        <f t="shared" si="319"/>
        <v>0</v>
      </c>
      <c r="NI96" s="177" t="str">
        <f t="shared" si="320"/>
        <v xml:space="preserve"> </v>
      </c>
      <c r="NK96" s="173">
        <v>25</v>
      </c>
      <c r="NL96" s="229"/>
      <c r="NM96" s="174" t="str">
        <f>IF(NO96=0," ",VLOOKUP(NO96,PROTOKOL!$A:$F,6,FALSE))</f>
        <v xml:space="preserve"> </v>
      </c>
      <c r="NN96" s="43"/>
      <c r="NO96" s="43"/>
      <c r="NP96" s="43"/>
      <c r="NQ96" s="42" t="str">
        <f>IF(NO96=0," ",(VLOOKUP(NO96,PROTOKOL!$A$1:$E$29,2,FALSE))*NP96)</f>
        <v xml:space="preserve"> </v>
      </c>
      <c r="NR96" s="175" t="str">
        <f t="shared" si="243"/>
        <v xml:space="preserve"> </v>
      </c>
      <c r="NS96" s="212" t="str">
        <f>IF(NO96=0," ",VLOOKUP(NO96,PROTOKOL!$A:$E,5,FALSE))</f>
        <v xml:space="preserve"> </v>
      </c>
      <c r="NT96" s="176"/>
      <c r="NU96" s="177" t="str">
        <f t="shared" si="321"/>
        <v xml:space="preserve"> </v>
      </c>
      <c r="NV96" s="217" t="str">
        <f>IF(NX96=0," ",VLOOKUP(NX96,PROTOKOL!$A:$F,6,FALSE))</f>
        <v xml:space="preserve"> </v>
      </c>
      <c r="NW96" s="43"/>
      <c r="NX96" s="43"/>
      <c r="NY96" s="43"/>
      <c r="NZ96" s="91" t="str">
        <f>IF(NX96=0," ",(VLOOKUP(NX96,PROTOKOL!$A$1:$E$29,2,FALSE))*NY96)</f>
        <v xml:space="preserve"> </v>
      </c>
      <c r="OA96" s="175" t="str">
        <f t="shared" si="244"/>
        <v xml:space="preserve"> </v>
      </c>
      <c r="OB96" s="176" t="str">
        <f>IF(NX96=0," ",VLOOKUP(NX96,PROTOKOL!$A:$E,5,FALSE))</f>
        <v xml:space="preserve"> </v>
      </c>
      <c r="OC96" s="212" t="str">
        <f t="shared" si="376"/>
        <v xml:space="preserve"> </v>
      </c>
      <c r="OD96" s="176">
        <f t="shared" si="322"/>
        <v>0</v>
      </c>
      <c r="OE96" s="177" t="str">
        <f t="shared" si="323"/>
        <v xml:space="preserve"> </v>
      </c>
      <c r="OG96" s="173">
        <v>25</v>
      </c>
      <c r="OH96" s="229"/>
      <c r="OI96" s="174" t="str">
        <f>IF(OK96=0," ",VLOOKUP(OK96,PROTOKOL!$A:$F,6,FALSE))</f>
        <v xml:space="preserve"> </v>
      </c>
      <c r="OJ96" s="43"/>
      <c r="OK96" s="43"/>
      <c r="OL96" s="43"/>
      <c r="OM96" s="42" t="str">
        <f>IF(OK96=0," ",(VLOOKUP(OK96,PROTOKOL!$A$1:$E$29,2,FALSE))*OL96)</f>
        <v xml:space="preserve"> </v>
      </c>
      <c r="ON96" s="175" t="str">
        <f t="shared" si="245"/>
        <v xml:space="preserve"> </v>
      </c>
      <c r="OO96" s="212" t="str">
        <f>IF(OK96=0," ",VLOOKUP(OK96,PROTOKOL!$A:$E,5,FALSE))</f>
        <v xml:space="preserve"> </v>
      </c>
      <c r="OP96" s="176"/>
      <c r="OQ96" s="177" t="str">
        <f t="shared" si="324"/>
        <v xml:space="preserve"> </v>
      </c>
      <c r="OR96" s="217" t="str">
        <f>IF(OT96=0," ",VLOOKUP(OT96,PROTOKOL!$A:$F,6,FALSE))</f>
        <v xml:space="preserve"> </v>
      </c>
      <c r="OS96" s="43"/>
      <c r="OT96" s="43"/>
      <c r="OU96" s="43"/>
      <c r="OV96" s="91" t="str">
        <f>IF(OT96=0," ",(VLOOKUP(OT96,PROTOKOL!$A$1:$E$29,2,FALSE))*OU96)</f>
        <v xml:space="preserve"> </v>
      </c>
      <c r="OW96" s="175" t="str">
        <f t="shared" si="246"/>
        <v xml:space="preserve"> </v>
      </c>
      <c r="OX96" s="176" t="str">
        <f>IF(OT96=0," ",VLOOKUP(OT96,PROTOKOL!$A:$E,5,FALSE))</f>
        <v xml:space="preserve"> </v>
      </c>
      <c r="OY96" s="212" t="str">
        <f t="shared" si="377"/>
        <v xml:space="preserve"> </v>
      </c>
      <c r="OZ96" s="176">
        <f t="shared" si="325"/>
        <v>0</v>
      </c>
      <c r="PA96" s="177" t="str">
        <f t="shared" si="326"/>
        <v xml:space="preserve"> </v>
      </c>
      <c r="PC96" s="173">
        <v>25</v>
      </c>
      <c r="PD96" s="229"/>
      <c r="PE96" s="174" t="str">
        <f>IF(PG96=0," ",VLOOKUP(PG96,PROTOKOL!$A:$F,6,FALSE))</f>
        <v xml:space="preserve"> </v>
      </c>
      <c r="PF96" s="43"/>
      <c r="PG96" s="43"/>
      <c r="PH96" s="43"/>
      <c r="PI96" s="42" t="str">
        <f>IF(PG96=0," ",(VLOOKUP(PG96,PROTOKOL!$A$1:$E$29,2,FALSE))*PH96)</f>
        <v xml:space="preserve"> </v>
      </c>
      <c r="PJ96" s="175" t="str">
        <f t="shared" si="247"/>
        <v xml:space="preserve"> </v>
      </c>
      <c r="PK96" s="212" t="str">
        <f>IF(PG96=0," ",VLOOKUP(PG96,PROTOKOL!$A:$E,5,FALSE))</f>
        <v xml:space="preserve"> </v>
      </c>
      <c r="PL96" s="176"/>
      <c r="PM96" s="177" t="str">
        <f t="shared" si="327"/>
        <v xml:space="preserve"> </v>
      </c>
      <c r="PN96" s="217" t="str">
        <f>IF(PP96=0," ",VLOOKUP(PP96,PROTOKOL!$A:$F,6,FALSE))</f>
        <v xml:space="preserve"> </v>
      </c>
      <c r="PO96" s="43"/>
      <c r="PP96" s="43"/>
      <c r="PQ96" s="43"/>
      <c r="PR96" s="91" t="str">
        <f>IF(PP96=0," ",(VLOOKUP(PP96,PROTOKOL!$A$1:$E$29,2,FALSE))*PQ96)</f>
        <v xml:space="preserve"> </v>
      </c>
      <c r="PS96" s="175" t="str">
        <f t="shared" si="248"/>
        <v xml:space="preserve"> </v>
      </c>
      <c r="PT96" s="176" t="str">
        <f>IF(PP96=0," ",VLOOKUP(PP96,PROTOKOL!$A:$E,5,FALSE))</f>
        <v xml:space="preserve"> </v>
      </c>
      <c r="PU96" s="212" t="str">
        <f t="shared" si="378"/>
        <v xml:space="preserve"> </v>
      </c>
      <c r="PV96" s="176">
        <f t="shared" si="328"/>
        <v>0</v>
      </c>
      <c r="PW96" s="177" t="str">
        <f t="shared" si="329"/>
        <v xml:space="preserve"> </v>
      </c>
      <c r="PY96" s="173">
        <v>25</v>
      </c>
      <c r="PZ96" s="229"/>
      <c r="QA96" s="174" t="str">
        <f>IF(QC96=0," ",VLOOKUP(QC96,PROTOKOL!$A:$F,6,FALSE))</f>
        <v xml:space="preserve"> </v>
      </c>
      <c r="QB96" s="43"/>
      <c r="QC96" s="43"/>
      <c r="QD96" s="43"/>
      <c r="QE96" s="42" t="str">
        <f>IF(QC96=0," ",(VLOOKUP(QC96,PROTOKOL!$A$1:$E$29,2,FALSE))*QD96)</f>
        <v xml:space="preserve"> </v>
      </c>
      <c r="QF96" s="175" t="str">
        <f t="shared" si="249"/>
        <v xml:space="preserve"> </v>
      </c>
      <c r="QG96" s="212" t="str">
        <f>IF(QC96=0," ",VLOOKUP(QC96,PROTOKOL!$A:$E,5,FALSE))</f>
        <v xml:space="preserve"> </v>
      </c>
      <c r="QH96" s="176"/>
      <c r="QI96" s="177" t="str">
        <f t="shared" si="330"/>
        <v xml:space="preserve"> </v>
      </c>
      <c r="QJ96" s="217" t="str">
        <f>IF(QL96=0," ",VLOOKUP(QL96,PROTOKOL!$A:$F,6,FALSE))</f>
        <v xml:space="preserve"> </v>
      </c>
      <c r="QK96" s="43"/>
      <c r="QL96" s="43"/>
      <c r="QM96" s="43"/>
      <c r="QN96" s="91" t="str">
        <f>IF(QL96=0," ",(VLOOKUP(QL96,PROTOKOL!$A$1:$E$29,2,FALSE))*QM96)</f>
        <v xml:space="preserve"> </v>
      </c>
      <c r="QO96" s="175" t="str">
        <f t="shared" si="250"/>
        <v xml:space="preserve"> </v>
      </c>
      <c r="QP96" s="176" t="str">
        <f>IF(QL96=0," ",VLOOKUP(QL96,PROTOKOL!$A:$E,5,FALSE))</f>
        <v xml:space="preserve"> </v>
      </c>
      <c r="QQ96" s="212" t="str">
        <f t="shared" si="379"/>
        <v xml:space="preserve"> </v>
      </c>
      <c r="QR96" s="176">
        <f t="shared" si="331"/>
        <v>0</v>
      </c>
      <c r="QS96" s="177" t="str">
        <f t="shared" si="332"/>
        <v xml:space="preserve"> </v>
      </c>
      <c r="QU96" s="173">
        <v>25</v>
      </c>
      <c r="QV96" s="229"/>
      <c r="QW96" s="174" t="str">
        <f>IF(QY96=0," ",VLOOKUP(QY96,PROTOKOL!$A:$F,6,FALSE))</f>
        <v xml:space="preserve"> </v>
      </c>
      <c r="QX96" s="43"/>
      <c r="QY96" s="43"/>
      <c r="QZ96" s="43"/>
      <c r="RA96" s="42" t="str">
        <f>IF(QY96=0," ",(VLOOKUP(QY96,PROTOKOL!$A$1:$E$29,2,FALSE))*QZ96)</f>
        <v xml:space="preserve"> </v>
      </c>
      <c r="RB96" s="175" t="str">
        <f t="shared" si="251"/>
        <v xml:space="preserve"> </v>
      </c>
      <c r="RC96" s="212" t="str">
        <f>IF(QY96=0," ",VLOOKUP(QY96,PROTOKOL!$A:$E,5,FALSE))</f>
        <v xml:space="preserve"> </v>
      </c>
      <c r="RD96" s="176"/>
      <c r="RE96" s="177" t="str">
        <f t="shared" si="333"/>
        <v xml:space="preserve"> </v>
      </c>
      <c r="RF96" s="217" t="str">
        <f>IF(RH96=0," ",VLOOKUP(RH96,PROTOKOL!$A:$F,6,FALSE))</f>
        <v xml:space="preserve"> </v>
      </c>
      <c r="RG96" s="43"/>
      <c r="RH96" s="43"/>
      <c r="RI96" s="43"/>
      <c r="RJ96" s="91" t="str">
        <f>IF(RH96=0," ",(VLOOKUP(RH96,PROTOKOL!$A$1:$E$29,2,FALSE))*RI96)</f>
        <v xml:space="preserve"> </v>
      </c>
      <c r="RK96" s="175" t="str">
        <f t="shared" si="252"/>
        <v xml:space="preserve"> </v>
      </c>
      <c r="RL96" s="176" t="str">
        <f>IF(RH96=0," ",VLOOKUP(RH96,PROTOKOL!$A:$E,5,FALSE))</f>
        <v xml:space="preserve"> </v>
      </c>
      <c r="RM96" s="212" t="str">
        <f t="shared" si="380"/>
        <v xml:space="preserve"> </v>
      </c>
      <c r="RN96" s="176">
        <f t="shared" si="334"/>
        <v>0</v>
      </c>
      <c r="RO96" s="177" t="str">
        <f t="shared" si="335"/>
        <v xml:space="preserve"> </v>
      </c>
      <c r="RQ96" s="173">
        <v>25</v>
      </c>
      <c r="RR96" s="229"/>
      <c r="RS96" s="174" t="str">
        <f>IF(RU96=0," ",VLOOKUP(RU96,PROTOKOL!$A:$F,6,FALSE))</f>
        <v xml:space="preserve"> </v>
      </c>
      <c r="RT96" s="43"/>
      <c r="RU96" s="43"/>
      <c r="RV96" s="43"/>
      <c r="RW96" s="42" t="str">
        <f>IF(RU96=0," ",(VLOOKUP(RU96,PROTOKOL!$A$1:$E$29,2,FALSE))*RV96)</f>
        <v xml:space="preserve"> </v>
      </c>
      <c r="RX96" s="175" t="str">
        <f t="shared" si="253"/>
        <v xml:space="preserve"> </v>
      </c>
      <c r="RY96" s="212" t="str">
        <f>IF(RU96=0," ",VLOOKUP(RU96,PROTOKOL!$A:$E,5,FALSE))</f>
        <v xml:space="preserve"> </v>
      </c>
      <c r="RZ96" s="176"/>
      <c r="SA96" s="177" t="str">
        <f t="shared" si="336"/>
        <v xml:space="preserve"> </v>
      </c>
      <c r="SB96" s="217" t="str">
        <f>IF(SD96=0," ",VLOOKUP(SD96,PROTOKOL!$A:$F,6,FALSE))</f>
        <v xml:space="preserve"> </v>
      </c>
      <c r="SC96" s="43"/>
      <c r="SD96" s="43"/>
      <c r="SE96" s="43"/>
      <c r="SF96" s="91" t="str">
        <f>IF(SD96=0," ",(VLOOKUP(SD96,PROTOKOL!$A$1:$E$29,2,FALSE))*SE96)</f>
        <v xml:space="preserve"> </v>
      </c>
      <c r="SG96" s="175" t="str">
        <f t="shared" si="254"/>
        <v xml:space="preserve"> </v>
      </c>
      <c r="SH96" s="176" t="str">
        <f>IF(SD96=0," ",VLOOKUP(SD96,PROTOKOL!$A:$E,5,FALSE))</f>
        <v xml:space="preserve"> </v>
      </c>
      <c r="SI96" s="212" t="str">
        <f t="shared" si="381"/>
        <v xml:space="preserve"> </v>
      </c>
      <c r="SJ96" s="176">
        <f t="shared" si="337"/>
        <v>0</v>
      </c>
      <c r="SK96" s="177" t="str">
        <f t="shared" si="338"/>
        <v xml:space="preserve"> </v>
      </c>
      <c r="SM96" s="173">
        <v>25</v>
      </c>
      <c r="SN96" s="229"/>
      <c r="SO96" s="174" t="str">
        <f>IF(SQ96=0," ",VLOOKUP(SQ96,PROTOKOL!$A:$F,6,FALSE))</f>
        <v xml:space="preserve"> </v>
      </c>
      <c r="SP96" s="43"/>
      <c r="SQ96" s="43"/>
      <c r="SR96" s="43"/>
      <c r="SS96" s="42" t="str">
        <f>IF(SQ96=0," ",(VLOOKUP(SQ96,PROTOKOL!$A$1:$E$29,2,FALSE))*SR96)</f>
        <v xml:space="preserve"> </v>
      </c>
      <c r="ST96" s="175" t="str">
        <f t="shared" si="255"/>
        <v xml:space="preserve"> </v>
      </c>
      <c r="SU96" s="212" t="str">
        <f>IF(SQ96=0," ",VLOOKUP(SQ96,PROTOKOL!$A:$E,5,FALSE))</f>
        <v xml:space="preserve"> </v>
      </c>
      <c r="SV96" s="176"/>
      <c r="SW96" s="177" t="str">
        <f t="shared" si="339"/>
        <v xml:space="preserve"> </v>
      </c>
      <c r="SX96" s="217" t="str">
        <f>IF(SZ96=0," ",VLOOKUP(SZ96,PROTOKOL!$A:$F,6,FALSE))</f>
        <v xml:space="preserve"> </v>
      </c>
      <c r="SY96" s="43"/>
      <c r="SZ96" s="43"/>
      <c r="TA96" s="43"/>
      <c r="TB96" s="91" t="str">
        <f>IF(SZ96=0," ",(VLOOKUP(SZ96,PROTOKOL!$A$1:$E$29,2,FALSE))*TA96)</f>
        <v xml:space="preserve"> </v>
      </c>
      <c r="TC96" s="175" t="str">
        <f t="shared" si="256"/>
        <v xml:space="preserve"> </v>
      </c>
      <c r="TD96" s="176" t="str">
        <f>IF(SZ96=0," ",VLOOKUP(SZ96,PROTOKOL!$A:$E,5,FALSE))</f>
        <v xml:space="preserve"> </v>
      </c>
      <c r="TE96" s="212" t="str">
        <f t="shared" si="382"/>
        <v xml:space="preserve"> </v>
      </c>
      <c r="TF96" s="176">
        <f t="shared" si="340"/>
        <v>0</v>
      </c>
      <c r="TG96" s="177" t="str">
        <f t="shared" si="341"/>
        <v xml:space="preserve"> </v>
      </c>
      <c r="TI96" s="173">
        <v>25</v>
      </c>
      <c r="TJ96" s="229"/>
      <c r="TK96" s="174" t="str">
        <f>IF(TM96=0," ",VLOOKUP(TM96,PROTOKOL!$A:$F,6,FALSE))</f>
        <v xml:space="preserve"> </v>
      </c>
      <c r="TL96" s="43"/>
      <c r="TM96" s="43"/>
      <c r="TN96" s="43"/>
      <c r="TO96" s="42" t="str">
        <f>IF(TM96=0," ",(VLOOKUP(TM96,PROTOKOL!$A$1:$E$29,2,FALSE))*TN96)</f>
        <v xml:space="preserve"> </v>
      </c>
      <c r="TP96" s="175" t="str">
        <f t="shared" si="257"/>
        <v xml:space="preserve"> </v>
      </c>
      <c r="TQ96" s="212" t="str">
        <f>IF(TM96=0," ",VLOOKUP(TM96,PROTOKOL!$A:$E,5,FALSE))</f>
        <v xml:space="preserve"> </v>
      </c>
      <c r="TR96" s="176"/>
      <c r="TS96" s="177" t="str">
        <f t="shared" si="342"/>
        <v xml:space="preserve"> </v>
      </c>
      <c r="TT96" s="217" t="str">
        <f>IF(TV96=0," ",VLOOKUP(TV96,PROTOKOL!$A:$F,6,FALSE))</f>
        <v xml:space="preserve"> </v>
      </c>
      <c r="TU96" s="43"/>
      <c r="TV96" s="43"/>
      <c r="TW96" s="43"/>
      <c r="TX96" s="91" t="str">
        <f>IF(TV96=0," ",(VLOOKUP(TV96,PROTOKOL!$A$1:$E$29,2,FALSE))*TW96)</f>
        <v xml:space="preserve"> </v>
      </c>
      <c r="TY96" s="175" t="str">
        <f t="shared" si="258"/>
        <v xml:space="preserve"> </v>
      </c>
      <c r="TZ96" s="176" t="str">
        <f>IF(TV96=0," ",VLOOKUP(TV96,PROTOKOL!$A:$E,5,FALSE))</f>
        <v xml:space="preserve"> </v>
      </c>
      <c r="UA96" s="212" t="str">
        <f t="shared" si="383"/>
        <v xml:space="preserve"> </v>
      </c>
      <c r="UB96" s="176">
        <f t="shared" si="343"/>
        <v>0</v>
      </c>
      <c r="UC96" s="177" t="str">
        <f t="shared" si="344"/>
        <v xml:space="preserve"> </v>
      </c>
      <c r="UE96" s="173">
        <v>25</v>
      </c>
      <c r="UF96" s="229"/>
      <c r="UG96" s="174" t="str">
        <f>IF(UI96=0," ",VLOOKUP(UI96,PROTOKOL!$A:$F,6,FALSE))</f>
        <v xml:space="preserve"> </v>
      </c>
      <c r="UH96" s="43"/>
      <c r="UI96" s="43"/>
      <c r="UJ96" s="43"/>
      <c r="UK96" s="42" t="str">
        <f>IF(UI96=0," ",(VLOOKUP(UI96,PROTOKOL!$A$1:$E$29,2,FALSE))*UJ96)</f>
        <v xml:space="preserve"> </v>
      </c>
      <c r="UL96" s="175" t="str">
        <f t="shared" si="259"/>
        <v xml:space="preserve"> </v>
      </c>
      <c r="UM96" s="212" t="str">
        <f>IF(UI96=0," ",VLOOKUP(UI96,PROTOKOL!$A:$E,5,FALSE))</f>
        <v xml:space="preserve"> </v>
      </c>
      <c r="UN96" s="176"/>
      <c r="UO96" s="177" t="str">
        <f t="shared" si="345"/>
        <v xml:space="preserve"> </v>
      </c>
      <c r="UP96" s="217" t="str">
        <f>IF(UR96=0," ",VLOOKUP(UR96,PROTOKOL!$A:$F,6,FALSE))</f>
        <v xml:space="preserve"> </v>
      </c>
      <c r="UQ96" s="43"/>
      <c r="UR96" s="43"/>
      <c r="US96" s="43"/>
      <c r="UT96" s="91" t="str">
        <f>IF(UR96=0," ",(VLOOKUP(UR96,PROTOKOL!$A$1:$E$29,2,FALSE))*US96)</f>
        <v xml:space="preserve"> </v>
      </c>
      <c r="UU96" s="175" t="str">
        <f t="shared" si="260"/>
        <v xml:space="preserve"> </v>
      </c>
      <c r="UV96" s="176" t="str">
        <f>IF(UR96=0," ",VLOOKUP(UR96,PROTOKOL!$A:$E,5,FALSE))</f>
        <v xml:space="preserve"> </v>
      </c>
      <c r="UW96" s="212" t="str">
        <f t="shared" si="384"/>
        <v xml:space="preserve"> </v>
      </c>
      <c r="UX96" s="176">
        <f t="shared" si="346"/>
        <v>0</v>
      </c>
      <c r="UY96" s="177" t="str">
        <f t="shared" si="347"/>
        <v xml:space="preserve"> </v>
      </c>
      <c r="VA96" s="173">
        <v>25</v>
      </c>
      <c r="VB96" s="229"/>
      <c r="VC96" s="174" t="str">
        <f>IF(VE96=0," ",VLOOKUP(VE96,PROTOKOL!$A:$F,6,FALSE))</f>
        <v xml:space="preserve"> </v>
      </c>
      <c r="VD96" s="43"/>
      <c r="VE96" s="43"/>
      <c r="VF96" s="43"/>
      <c r="VG96" s="42" t="str">
        <f>IF(VE96=0," ",(VLOOKUP(VE96,PROTOKOL!$A$1:$E$29,2,FALSE))*VF96)</f>
        <v xml:space="preserve"> </v>
      </c>
      <c r="VH96" s="175" t="str">
        <f t="shared" si="261"/>
        <v xml:space="preserve"> </v>
      </c>
      <c r="VI96" s="212" t="str">
        <f>IF(VE96=0," ",VLOOKUP(VE96,PROTOKOL!$A:$E,5,FALSE))</f>
        <v xml:space="preserve"> </v>
      </c>
      <c r="VJ96" s="176"/>
      <c r="VK96" s="177" t="str">
        <f t="shared" si="348"/>
        <v xml:space="preserve"> </v>
      </c>
      <c r="VL96" s="217" t="str">
        <f>IF(VN96=0," ",VLOOKUP(VN96,PROTOKOL!$A:$F,6,FALSE))</f>
        <v xml:space="preserve"> </v>
      </c>
      <c r="VM96" s="43"/>
      <c r="VN96" s="43"/>
      <c r="VO96" s="43"/>
      <c r="VP96" s="91" t="str">
        <f>IF(VN96=0," ",(VLOOKUP(VN96,PROTOKOL!$A$1:$E$29,2,FALSE))*VO96)</f>
        <v xml:space="preserve"> </v>
      </c>
      <c r="VQ96" s="175" t="str">
        <f t="shared" si="262"/>
        <v xml:space="preserve"> </v>
      </c>
      <c r="VR96" s="176" t="str">
        <f>IF(VN96=0," ",VLOOKUP(VN96,PROTOKOL!$A:$E,5,FALSE))</f>
        <v xml:space="preserve"> </v>
      </c>
      <c r="VS96" s="212" t="str">
        <f t="shared" si="385"/>
        <v xml:space="preserve"> </v>
      </c>
      <c r="VT96" s="176">
        <f t="shared" si="349"/>
        <v>0</v>
      </c>
      <c r="VU96" s="177" t="str">
        <f t="shared" si="350"/>
        <v xml:space="preserve"> </v>
      </c>
      <c r="VW96" s="173">
        <v>25</v>
      </c>
      <c r="VX96" s="229"/>
      <c r="VY96" s="174" t="str">
        <f>IF(WA96=0," ",VLOOKUP(WA96,PROTOKOL!$A:$F,6,FALSE))</f>
        <v xml:space="preserve"> </v>
      </c>
      <c r="VZ96" s="43"/>
      <c r="WA96" s="43"/>
      <c r="WB96" s="43"/>
      <c r="WC96" s="42" t="str">
        <f>IF(WA96=0," ",(VLOOKUP(WA96,PROTOKOL!$A$1:$E$29,2,FALSE))*WB96)</f>
        <v xml:space="preserve"> </v>
      </c>
      <c r="WD96" s="175" t="str">
        <f t="shared" si="263"/>
        <v xml:space="preserve"> </v>
      </c>
      <c r="WE96" s="212" t="str">
        <f>IF(WA96=0," ",VLOOKUP(WA96,PROTOKOL!$A:$E,5,FALSE))</f>
        <v xml:space="preserve"> </v>
      </c>
      <c r="WF96" s="176"/>
      <c r="WG96" s="177" t="str">
        <f t="shared" si="351"/>
        <v xml:space="preserve"> </v>
      </c>
      <c r="WH96" s="217" t="str">
        <f>IF(WJ96=0," ",VLOOKUP(WJ96,PROTOKOL!$A:$F,6,FALSE))</f>
        <v xml:space="preserve"> </v>
      </c>
      <c r="WI96" s="43"/>
      <c r="WJ96" s="43"/>
      <c r="WK96" s="43"/>
      <c r="WL96" s="91" t="str">
        <f>IF(WJ96=0," ",(VLOOKUP(WJ96,PROTOKOL!$A$1:$E$29,2,FALSE))*WK96)</f>
        <v xml:space="preserve"> </v>
      </c>
      <c r="WM96" s="175" t="str">
        <f t="shared" si="264"/>
        <v xml:space="preserve"> </v>
      </c>
      <c r="WN96" s="176" t="str">
        <f>IF(WJ96=0," ",VLOOKUP(WJ96,PROTOKOL!$A:$E,5,FALSE))</f>
        <v xml:space="preserve"> </v>
      </c>
      <c r="WO96" s="212" t="str">
        <f t="shared" si="386"/>
        <v xml:space="preserve"> </v>
      </c>
      <c r="WP96" s="176">
        <f t="shared" si="352"/>
        <v>0</v>
      </c>
      <c r="WQ96" s="177" t="str">
        <f t="shared" si="353"/>
        <v xml:space="preserve"> </v>
      </c>
      <c r="WS96" s="173">
        <v>25</v>
      </c>
      <c r="WT96" s="229"/>
      <c r="WU96" s="174" t="str">
        <f>IF(WW96=0," ",VLOOKUP(WW96,PROTOKOL!$A:$F,6,FALSE))</f>
        <v xml:space="preserve"> </v>
      </c>
      <c r="WV96" s="43"/>
      <c r="WW96" s="43"/>
      <c r="WX96" s="43"/>
      <c r="WY96" s="42" t="str">
        <f>IF(WW96=0," ",(VLOOKUP(WW96,PROTOKOL!$A$1:$E$29,2,FALSE))*WX96)</f>
        <v xml:space="preserve"> </v>
      </c>
      <c r="WZ96" s="175" t="str">
        <f t="shared" si="265"/>
        <v xml:space="preserve"> </v>
      </c>
      <c r="XA96" s="212" t="str">
        <f>IF(WW96=0," ",VLOOKUP(WW96,PROTOKOL!$A:$E,5,FALSE))</f>
        <v xml:space="preserve"> </v>
      </c>
      <c r="XB96" s="176"/>
      <c r="XC96" s="177" t="str">
        <f t="shared" si="354"/>
        <v xml:space="preserve"> </v>
      </c>
      <c r="XD96" s="217" t="str">
        <f>IF(XF96=0," ",VLOOKUP(XF96,PROTOKOL!$A:$F,6,FALSE))</f>
        <v xml:space="preserve"> </v>
      </c>
      <c r="XE96" s="43"/>
      <c r="XF96" s="43"/>
      <c r="XG96" s="43"/>
      <c r="XH96" s="91" t="str">
        <f>IF(XF96=0," ",(VLOOKUP(XF96,PROTOKOL!$A$1:$E$29,2,FALSE))*XG96)</f>
        <v xml:space="preserve"> </v>
      </c>
      <c r="XI96" s="175" t="str">
        <f t="shared" si="266"/>
        <v xml:space="preserve"> </v>
      </c>
      <c r="XJ96" s="176" t="str">
        <f>IF(XF96=0," ",VLOOKUP(XF96,PROTOKOL!$A:$E,5,FALSE))</f>
        <v xml:space="preserve"> </v>
      </c>
      <c r="XK96" s="212" t="str">
        <f t="shared" si="387"/>
        <v xml:space="preserve"> </v>
      </c>
      <c r="XL96" s="176">
        <f t="shared" si="355"/>
        <v>0</v>
      </c>
      <c r="XM96" s="177" t="str">
        <f t="shared" si="356"/>
        <v xml:space="preserve"> </v>
      </c>
      <c r="XO96" s="173">
        <v>25</v>
      </c>
      <c r="XP96" s="229"/>
      <c r="XQ96" s="174" t="str">
        <f>IF(XS96=0," ",VLOOKUP(XS96,PROTOKOL!$A:$F,6,FALSE))</f>
        <v xml:space="preserve"> </v>
      </c>
      <c r="XR96" s="43"/>
      <c r="XS96" s="43"/>
      <c r="XT96" s="43"/>
      <c r="XU96" s="42" t="str">
        <f>IF(XS96=0," ",(VLOOKUP(XS96,PROTOKOL!$A$1:$E$29,2,FALSE))*XT96)</f>
        <v xml:space="preserve"> </v>
      </c>
      <c r="XV96" s="175" t="str">
        <f t="shared" si="267"/>
        <v xml:space="preserve"> </v>
      </c>
      <c r="XW96" s="212" t="str">
        <f>IF(XS96=0," ",VLOOKUP(XS96,PROTOKOL!$A:$E,5,FALSE))</f>
        <v xml:space="preserve"> </v>
      </c>
      <c r="XX96" s="176"/>
      <c r="XY96" s="177" t="str">
        <f t="shared" si="357"/>
        <v xml:space="preserve"> </v>
      </c>
      <c r="XZ96" s="217" t="str">
        <f>IF(YB96=0," ",VLOOKUP(YB96,PROTOKOL!$A:$F,6,FALSE))</f>
        <v xml:space="preserve"> </v>
      </c>
      <c r="YA96" s="43"/>
      <c r="YB96" s="43"/>
      <c r="YC96" s="43"/>
      <c r="YD96" s="91" t="str">
        <f>IF(YB96=0," ",(VLOOKUP(YB96,PROTOKOL!$A$1:$E$29,2,FALSE))*YC96)</f>
        <v xml:space="preserve"> </v>
      </c>
      <c r="YE96" s="175" t="str">
        <f t="shared" si="268"/>
        <v xml:space="preserve"> </v>
      </c>
      <c r="YF96" s="176" t="str">
        <f>IF(YB96=0," ",VLOOKUP(YB96,PROTOKOL!$A:$E,5,FALSE))</f>
        <v xml:space="preserve"> </v>
      </c>
      <c r="YG96" s="212" t="str">
        <f t="shared" si="388"/>
        <v xml:space="preserve"> </v>
      </c>
      <c r="YH96" s="176">
        <f t="shared" si="358"/>
        <v>0</v>
      </c>
      <c r="YI96" s="177" t="str">
        <f t="shared" si="359"/>
        <v xml:space="preserve"> </v>
      </c>
    </row>
    <row r="97" spans="1:659" ht="13.8">
      <c r="A97" s="173">
        <v>25</v>
      </c>
      <c r="B97" s="230"/>
      <c r="C97" s="174" t="str">
        <f>IF(E97=0," ",VLOOKUP(E97,PROTOKOL!$A:$F,6,FALSE))</f>
        <v xml:space="preserve"> </v>
      </c>
      <c r="D97" s="43"/>
      <c r="E97" s="43"/>
      <c r="F97" s="43"/>
      <c r="G97" s="42" t="str">
        <f>IF(E97=0," ",(VLOOKUP(E97,PROTOKOL!$A$1:$E$29,2,FALSE))*F97)</f>
        <v xml:space="preserve"> </v>
      </c>
      <c r="H97" s="175" t="str">
        <f t="shared" si="209"/>
        <v xml:space="preserve"> </v>
      </c>
      <c r="I97" s="212" t="str">
        <f>IF(E97=0," ",VLOOKUP(E97,PROTOKOL!$A:$E,5,FALSE))</f>
        <v xml:space="preserve"> </v>
      </c>
      <c r="J97" s="176"/>
      <c r="K97" s="177" t="str">
        <f t="shared" si="269"/>
        <v xml:space="preserve"> </v>
      </c>
      <c r="L97" s="217" t="str">
        <f>IF(N97=0," ",VLOOKUP(N97,PROTOKOL!$A:$F,6,FALSE))</f>
        <v xml:space="preserve"> </v>
      </c>
      <c r="M97" s="43"/>
      <c r="N97" s="43"/>
      <c r="O97" s="43"/>
      <c r="P97" s="91" t="str">
        <f>IF(N97=0," ",(VLOOKUP(N97,PROTOKOL!$A$1:$E$29,2,FALSE))*O97)</f>
        <v xml:space="preserve"> </v>
      </c>
      <c r="Q97" s="175" t="str">
        <f t="shared" si="210"/>
        <v xml:space="preserve"> </v>
      </c>
      <c r="R97" s="176" t="str">
        <f>IF(N97=0," ",VLOOKUP(N97,PROTOKOL!$A:$E,5,FALSE))</f>
        <v xml:space="preserve"> </v>
      </c>
      <c r="S97" s="212" t="str">
        <f t="shared" si="270"/>
        <v xml:space="preserve"> </v>
      </c>
      <c r="T97" s="176">
        <f t="shared" si="271"/>
        <v>0</v>
      </c>
      <c r="U97" s="177" t="str">
        <f t="shared" si="272"/>
        <v xml:space="preserve"> </v>
      </c>
      <c r="W97" s="173">
        <v>25</v>
      </c>
      <c r="X97" s="230"/>
      <c r="Y97" s="174" t="str">
        <f>IF(AA97=0," ",VLOOKUP(AA97,PROTOKOL!$A:$F,6,FALSE))</f>
        <v xml:space="preserve"> </v>
      </c>
      <c r="Z97" s="43"/>
      <c r="AA97" s="43"/>
      <c r="AB97" s="43"/>
      <c r="AC97" s="42" t="str">
        <f>IF(AA97=0," ",(VLOOKUP(AA97,PROTOKOL!$A$1:$E$29,2,FALSE))*AB97)</f>
        <v xml:space="preserve"> </v>
      </c>
      <c r="AD97" s="175" t="str">
        <f t="shared" si="211"/>
        <v xml:space="preserve"> </v>
      </c>
      <c r="AE97" s="212" t="str">
        <f>IF(AA97=0," ",VLOOKUP(AA97,PROTOKOL!$A:$E,5,FALSE))</f>
        <v xml:space="preserve"> </v>
      </c>
      <c r="AF97" s="176"/>
      <c r="AG97" s="177" t="str">
        <f t="shared" si="273"/>
        <v xml:space="preserve"> </v>
      </c>
      <c r="AH97" s="217" t="str">
        <f>IF(AJ97=0," ",VLOOKUP(AJ97,PROTOKOL!$A:$F,6,FALSE))</f>
        <v xml:space="preserve"> </v>
      </c>
      <c r="AI97" s="43"/>
      <c r="AJ97" s="43"/>
      <c r="AK97" s="43"/>
      <c r="AL97" s="91" t="str">
        <f>IF(AJ97=0," ",(VLOOKUP(AJ97,PROTOKOL!$A$1:$E$29,2,FALSE))*AK97)</f>
        <v xml:space="preserve"> </v>
      </c>
      <c r="AM97" s="175" t="str">
        <f t="shared" si="212"/>
        <v xml:space="preserve"> </v>
      </c>
      <c r="AN97" s="176" t="str">
        <f>IF(AJ97=0," ",VLOOKUP(AJ97,PROTOKOL!$A:$E,5,FALSE))</f>
        <v xml:space="preserve"> </v>
      </c>
      <c r="AO97" s="212" t="str">
        <f t="shared" si="360"/>
        <v xml:space="preserve"> </v>
      </c>
      <c r="AP97" s="176">
        <f t="shared" si="274"/>
        <v>0</v>
      </c>
      <c r="AQ97" s="177" t="str">
        <f t="shared" si="275"/>
        <v xml:space="preserve"> </v>
      </c>
      <c r="AS97" s="173">
        <v>25</v>
      </c>
      <c r="AT97" s="230"/>
      <c r="AU97" s="174" t="str">
        <f>IF(AW97=0," ",VLOOKUP(AW97,PROTOKOL!$A:$F,6,FALSE))</f>
        <v xml:space="preserve"> </v>
      </c>
      <c r="AV97" s="43"/>
      <c r="AW97" s="43"/>
      <c r="AX97" s="43"/>
      <c r="AY97" s="42" t="str">
        <f>IF(AW97=0," ",(VLOOKUP(AW97,PROTOKOL!$A$1:$E$29,2,FALSE))*AX97)</f>
        <v xml:space="preserve"> </v>
      </c>
      <c r="AZ97" s="175" t="str">
        <f t="shared" si="213"/>
        <v xml:space="preserve"> </v>
      </c>
      <c r="BA97" s="212" t="str">
        <f>IF(AW97=0," ",VLOOKUP(AW97,PROTOKOL!$A:$E,5,FALSE))</f>
        <v xml:space="preserve"> </v>
      </c>
      <c r="BB97" s="176"/>
      <c r="BC97" s="177" t="str">
        <f t="shared" si="276"/>
        <v xml:space="preserve"> </v>
      </c>
      <c r="BD97" s="217" t="str">
        <f>IF(BF97=0," ",VLOOKUP(BF97,PROTOKOL!$A:$F,6,FALSE))</f>
        <v xml:space="preserve"> </v>
      </c>
      <c r="BE97" s="43"/>
      <c r="BF97" s="43"/>
      <c r="BG97" s="43"/>
      <c r="BH97" s="91" t="str">
        <f>IF(BF97=0," ",(VLOOKUP(BF97,PROTOKOL!$A$1:$E$29,2,FALSE))*BG97)</f>
        <v xml:space="preserve"> </v>
      </c>
      <c r="BI97" s="175" t="str">
        <f t="shared" si="214"/>
        <v xml:space="preserve"> </v>
      </c>
      <c r="BJ97" s="176" t="str">
        <f>IF(BF97=0," ",VLOOKUP(BF97,PROTOKOL!$A:$E,5,FALSE))</f>
        <v xml:space="preserve"> </v>
      </c>
      <c r="BK97" s="212" t="str">
        <f t="shared" si="361"/>
        <v xml:space="preserve"> </v>
      </c>
      <c r="BL97" s="176">
        <f t="shared" si="277"/>
        <v>0</v>
      </c>
      <c r="BM97" s="177" t="str">
        <f t="shared" si="278"/>
        <v xml:space="preserve"> </v>
      </c>
      <c r="BO97" s="173">
        <v>25</v>
      </c>
      <c r="BP97" s="230"/>
      <c r="BQ97" s="174" t="str">
        <f>IF(BS97=0," ",VLOOKUP(BS97,PROTOKOL!$A:$F,6,FALSE))</f>
        <v xml:space="preserve"> </v>
      </c>
      <c r="BR97" s="43"/>
      <c r="BS97" s="43"/>
      <c r="BT97" s="43"/>
      <c r="BU97" s="42" t="str">
        <f>IF(BS97=0," ",(VLOOKUP(BS97,PROTOKOL!$A$1:$E$29,2,FALSE))*BT97)</f>
        <v xml:space="preserve"> </v>
      </c>
      <c r="BV97" s="175" t="str">
        <f t="shared" si="215"/>
        <v xml:space="preserve"> </v>
      </c>
      <c r="BW97" s="212" t="str">
        <f>IF(BS97=0," ",VLOOKUP(BS97,PROTOKOL!$A:$E,5,FALSE))</f>
        <v xml:space="preserve"> </v>
      </c>
      <c r="BX97" s="176"/>
      <c r="BY97" s="177" t="str">
        <f t="shared" si="279"/>
        <v xml:space="preserve"> </v>
      </c>
      <c r="BZ97" s="217" t="str">
        <f>IF(CB97=0," ",VLOOKUP(CB97,PROTOKOL!$A:$F,6,FALSE))</f>
        <v xml:space="preserve"> </v>
      </c>
      <c r="CA97" s="43"/>
      <c r="CB97" s="43"/>
      <c r="CC97" s="43"/>
      <c r="CD97" s="91" t="str">
        <f>IF(CB97=0," ",(VLOOKUP(CB97,PROTOKOL!$A$1:$E$29,2,FALSE))*CC97)</f>
        <v xml:space="preserve"> </v>
      </c>
      <c r="CE97" s="175" t="str">
        <f t="shared" si="216"/>
        <v xml:space="preserve"> </v>
      </c>
      <c r="CF97" s="176" t="str">
        <f>IF(CB97=0," ",VLOOKUP(CB97,PROTOKOL!$A:$E,5,FALSE))</f>
        <v xml:space="preserve"> </v>
      </c>
      <c r="CG97" s="212" t="str">
        <f t="shared" si="362"/>
        <v xml:space="preserve"> </v>
      </c>
      <c r="CH97" s="176">
        <f t="shared" si="280"/>
        <v>0</v>
      </c>
      <c r="CI97" s="177" t="str">
        <f t="shared" si="281"/>
        <v xml:space="preserve"> </v>
      </c>
      <c r="CK97" s="173">
        <v>25</v>
      </c>
      <c r="CL97" s="230"/>
      <c r="CM97" s="174" t="str">
        <f>IF(CO97=0," ",VLOOKUP(CO97,PROTOKOL!$A:$F,6,FALSE))</f>
        <v xml:space="preserve"> </v>
      </c>
      <c r="CN97" s="43"/>
      <c r="CO97" s="43"/>
      <c r="CP97" s="43"/>
      <c r="CQ97" s="42" t="str">
        <f>IF(CO97=0," ",(VLOOKUP(CO97,PROTOKOL!$A$1:$E$29,2,FALSE))*CP97)</f>
        <v xml:space="preserve"> </v>
      </c>
      <c r="CR97" s="175" t="str">
        <f t="shared" si="217"/>
        <v xml:space="preserve"> </v>
      </c>
      <c r="CS97" s="212" t="str">
        <f>IF(CO97=0," ",VLOOKUP(CO97,PROTOKOL!$A:$E,5,FALSE))</f>
        <v xml:space="preserve"> </v>
      </c>
      <c r="CT97" s="176"/>
      <c r="CU97" s="177" t="str">
        <f t="shared" si="282"/>
        <v xml:space="preserve"> </v>
      </c>
      <c r="CV97" s="217" t="str">
        <f>IF(CX97=0," ",VLOOKUP(CX97,PROTOKOL!$A:$F,6,FALSE))</f>
        <v xml:space="preserve"> </v>
      </c>
      <c r="CW97" s="43"/>
      <c r="CX97" s="43"/>
      <c r="CY97" s="43"/>
      <c r="CZ97" s="91" t="str">
        <f>IF(CX97=0," ",(VLOOKUP(CX97,PROTOKOL!$A$1:$E$29,2,FALSE))*CY97)</f>
        <v xml:space="preserve"> </v>
      </c>
      <c r="DA97" s="175" t="str">
        <f t="shared" si="218"/>
        <v xml:space="preserve"> </v>
      </c>
      <c r="DB97" s="176" t="str">
        <f>IF(CX97=0," ",VLOOKUP(CX97,PROTOKOL!$A:$E,5,FALSE))</f>
        <v xml:space="preserve"> </v>
      </c>
      <c r="DC97" s="212" t="str">
        <f t="shared" si="363"/>
        <v xml:space="preserve"> </v>
      </c>
      <c r="DD97" s="176">
        <f t="shared" si="283"/>
        <v>0</v>
      </c>
      <c r="DE97" s="177" t="str">
        <f t="shared" si="284"/>
        <v xml:space="preserve"> </v>
      </c>
      <c r="DG97" s="173">
        <v>25</v>
      </c>
      <c r="DH97" s="230"/>
      <c r="DI97" s="174" t="str">
        <f>IF(DK97=0," ",VLOOKUP(DK97,PROTOKOL!$A:$F,6,FALSE))</f>
        <v xml:space="preserve"> </v>
      </c>
      <c r="DJ97" s="43"/>
      <c r="DK97" s="43"/>
      <c r="DL97" s="43"/>
      <c r="DM97" s="42" t="str">
        <f>IF(DK97=0," ",(VLOOKUP(DK97,PROTOKOL!$A$1:$E$29,2,FALSE))*DL97)</f>
        <v xml:space="preserve"> </v>
      </c>
      <c r="DN97" s="175" t="str">
        <f t="shared" si="219"/>
        <v xml:space="preserve"> </v>
      </c>
      <c r="DO97" s="212" t="str">
        <f>IF(DK97=0," ",VLOOKUP(DK97,PROTOKOL!$A:$E,5,FALSE))</f>
        <v xml:space="preserve"> </v>
      </c>
      <c r="DP97" s="176"/>
      <c r="DQ97" s="177" t="str">
        <f t="shared" si="285"/>
        <v xml:space="preserve"> </v>
      </c>
      <c r="DR97" s="217" t="str">
        <f>IF(DT97=0," ",VLOOKUP(DT97,PROTOKOL!$A:$F,6,FALSE))</f>
        <v xml:space="preserve"> </v>
      </c>
      <c r="DS97" s="43"/>
      <c r="DT97" s="43"/>
      <c r="DU97" s="43"/>
      <c r="DV97" s="91" t="str">
        <f>IF(DT97=0," ",(VLOOKUP(DT97,PROTOKOL!$A$1:$E$29,2,FALSE))*DU97)</f>
        <v xml:space="preserve"> </v>
      </c>
      <c r="DW97" s="175" t="str">
        <f t="shared" si="220"/>
        <v xml:space="preserve"> </v>
      </c>
      <c r="DX97" s="176" t="str">
        <f>IF(DT97=0," ",VLOOKUP(DT97,PROTOKOL!$A:$E,5,FALSE))</f>
        <v xml:space="preserve"> </v>
      </c>
      <c r="DY97" s="212" t="str">
        <f t="shared" si="364"/>
        <v xml:space="preserve"> </v>
      </c>
      <c r="DZ97" s="176">
        <f t="shared" si="286"/>
        <v>0</v>
      </c>
      <c r="EA97" s="177" t="str">
        <f t="shared" si="287"/>
        <v xml:space="preserve"> </v>
      </c>
      <c r="EC97" s="173">
        <v>25</v>
      </c>
      <c r="ED97" s="230"/>
      <c r="EE97" s="174" t="str">
        <f>IF(EG97=0," ",VLOOKUP(EG97,PROTOKOL!$A:$F,6,FALSE))</f>
        <v xml:space="preserve"> </v>
      </c>
      <c r="EF97" s="43"/>
      <c r="EG97" s="43"/>
      <c r="EH97" s="43"/>
      <c r="EI97" s="42" t="str">
        <f>IF(EG97=0," ",(VLOOKUP(EG97,PROTOKOL!$A$1:$E$29,2,FALSE))*EH97)</f>
        <v xml:space="preserve"> </v>
      </c>
      <c r="EJ97" s="175" t="str">
        <f t="shared" si="221"/>
        <v xml:space="preserve"> </v>
      </c>
      <c r="EK97" s="212" t="str">
        <f>IF(EG97=0," ",VLOOKUP(EG97,PROTOKOL!$A:$E,5,FALSE))</f>
        <v xml:space="preserve"> </v>
      </c>
      <c r="EL97" s="176"/>
      <c r="EM97" s="177" t="str">
        <f t="shared" si="288"/>
        <v xml:space="preserve"> </v>
      </c>
      <c r="EN97" s="217" t="str">
        <f>IF(EP97=0," ",VLOOKUP(EP97,PROTOKOL!$A:$F,6,FALSE))</f>
        <v xml:space="preserve"> </v>
      </c>
      <c r="EO97" s="43"/>
      <c r="EP97" s="43"/>
      <c r="EQ97" s="43"/>
      <c r="ER97" s="91" t="str">
        <f>IF(EP97=0," ",(VLOOKUP(EP97,PROTOKOL!$A$1:$E$29,2,FALSE))*EQ97)</f>
        <v xml:space="preserve"> </v>
      </c>
      <c r="ES97" s="175" t="str">
        <f t="shared" si="222"/>
        <v xml:space="preserve"> </v>
      </c>
      <c r="ET97" s="176" t="str">
        <f>IF(EP97=0," ",VLOOKUP(EP97,PROTOKOL!$A:$E,5,FALSE))</f>
        <v xml:space="preserve"> </v>
      </c>
      <c r="EU97" s="212" t="str">
        <f t="shared" si="365"/>
        <v xml:space="preserve"> </v>
      </c>
      <c r="EV97" s="176">
        <f t="shared" si="289"/>
        <v>0</v>
      </c>
      <c r="EW97" s="177" t="str">
        <f t="shared" si="290"/>
        <v xml:space="preserve"> </v>
      </c>
      <c r="EY97" s="173">
        <v>25</v>
      </c>
      <c r="EZ97" s="230"/>
      <c r="FA97" s="174" t="str">
        <f>IF(FC97=0," ",VLOOKUP(FC97,PROTOKOL!$A:$F,6,FALSE))</f>
        <v xml:space="preserve"> </v>
      </c>
      <c r="FB97" s="43"/>
      <c r="FC97" s="43"/>
      <c r="FD97" s="43"/>
      <c r="FE97" s="42" t="str">
        <f>IF(FC97=0," ",(VLOOKUP(FC97,PROTOKOL!$A$1:$E$29,2,FALSE))*FD97)</f>
        <v xml:space="preserve"> </v>
      </c>
      <c r="FF97" s="175" t="str">
        <f t="shared" si="223"/>
        <v xml:space="preserve"> </v>
      </c>
      <c r="FG97" s="212" t="str">
        <f>IF(FC97=0," ",VLOOKUP(FC97,PROTOKOL!$A:$E,5,FALSE))</f>
        <v xml:space="preserve"> </v>
      </c>
      <c r="FH97" s="176"/>
      <c r="FI97" s="177" t="str">
        <f t="shared" si="291"/>
        <v xml:space="preserve"> </v>
      </c>
      <c r="FJ97" s="217" t="str">
        <f>IF(FL97=0," ",VLOOKUP(FL97,PROTOKOL!$A:$F,6,FALSE))</f>
        <v xml:space="preserve"> </v>
      </c>
      <c r="FK97" s="43"/>
      <c r="FL97" s="43"/>
      <c r="FM97" s="43"/>
      <c r="FN97" s="91" t="str">
        <f>IF(FL97=0," ",(VLOOKUP(FL97,PROTOKOL!$A$1:$E$29,2,FALSE))*FM97)</f>
        <v xml:space="preserve"> </v>
      </c>
      <c r="FO97" s="175" t="str">
        <f t="shared" si="224"/>
        <v xml:space="preserve"> </v>
      </c>
      <c r="FP97" s="176" t="str">
        <f>IF(FL97=0," ",VLOOKUP(FL97,PROTOKOL!$A:$E,5,FALSE))</f>
        <v xml:space="preserve"> </v>
      </c>
      <c r="FQ97" s="212" t="str">
        <f t="shared" si="366"/>
        <v xml:space="preserve"> </v>
      </c>
      <c r="FR97" s="176">
        <f t="shared" si="292"/>
        <v>0</v>
      </c>
      <c r="FS97" s="177" t="str">
        <f t="shared" si="293"/>
        <v xml:space="preserve"> </v>
      </c>
      <c r="FU97" s="173">
        <v>25</v>
      </c>
      <c r="FV97" s="230"/>
      <c r="FW97" s="174" t="str">
        <f>IF(FY97=0," ",VLOOKUP(FY97,PROTOKOL!$A:$F,6,FALSE))</f>
        <v xml:space="preserve"> </v>
      </c>
      <c r="FX97" s="43"/>
      <c r="FY97" s="43"/>
      <c r="FZ97" s="43"/>
      <c r="GA97" s="42" t="str">
        <f>IF(FY97=0," ",(VLOOKUP(FY97,PROTOKOL!$A$1:$E$29,2,FALSE))*FZ97)</f>
        <v xml:space="preserve"> </v>
      </c>
      <c r="GB97" s="175" t="str">
        <f t="shared" si="225"/>
        <v xml:space="preserve"> </v>
      </c>
      <c r="GC97" s="212" t="str">
        <f>IF(FY97=0," ",VLOOKUP(FY97,PROTOKOL!$A:$E,5,FALSE))</f>
        <v xml:space="preserve"> </v>
      </c>
      <c r="GD97" s="176"/>
      <c r="GE97" s="177" t="str">
        <f t="shared" si="294"/>
        <v xml:space="preserve"> </v>
      </c>
      <c r="GF97" s="217" t="str">
        <f>IF(GH97=0," ",VLOOKUP(GH97,PROTOKOL!$A:$F,6,FALSE))</f>
        <v xml:space="preserve"> </v>
      </c>
      <c r="GG97" s="43"/>
      <c r="GH97" s="43"/>
      <c r="GI97" s="43"/>
      <c r="GJ97" s="91" t="str">
        <f>IF(GH97=0," ",(VLOOKUP(GH97,PROTOKOL!$A$1:$E$29,2,FALSE))*GI97)</f>
        <v xml:space="preserve"> </v>
      </c>
      <c r="GK97" s="175" t="str">
        <f t="shared" si="226"/>
        <v xml:space="preserve"> </v>
      </c>
      <c r="GL97" s="176" t="str">
        <f>IF(GH97=0," ",VLOOKUP(GH97,PROTOKOL!$A:$E,5,FALSE))</f>
        <v xml:space="preserve"> </v>
      </c>
      <c r="GM97" s="212" t="str">
        <f t="shared" si="367"/>
        <v xml:space="preserve"> </v>
      </c>
      <c r="GN97" s="176">
        <f t="shared" si="295"/>
        <v>0</v>
      </c>
      <c r="GO97" s="177" t="str">
        <f t="shared" si="296"/>
        <v xml:space="preserve"> </v>
      </c>
      <c r="GQ97" s="173">
        <v>25</v>
      </c>
      <c r="GR97" s="230"/>
      <c r="GS97" s="174" t="str">
        <f>IF(GU97=0," ",VLOOKUP(GU97,PROTOKOL!$A:$F,6,FALSE))</f>
        <v xml:space="preserve"> </v>
      </c>
      <c r="GT97" s="43"/>
      <c r="GU97" s="43"/>
      <c r="GV97" s="43"/>
      <c r="GW97" s="42" t="str">
        <f>IF(GU97=0," ",(VLOOKUP(GU97,PROTOKOL!$A$1:$E$29,2,FALSE))*GV97)</f>
        <v xml:space="preserve"> </v>
      </c>
      <c r="GX97" s="175" t="str">
        <f t="shared" si="227"/>
        <v xml:space="preserve"> </v>
      </c>
      <c r="GY97" s="212" t="str">
        <f>IF(GU97=0," ",VLOOKUP(GU97,PROTOKOL!$A:$E,5,FALSE))</f>
        <v xml:space="preserve"> </v>
      </c>
      <c r="GZ97" s="176"/>
      <c r="HA97" s="177" t="str">
        <f t="shared" si="297"/>
        <v xml:space="preserve"> </v>
      </c>
      <c r="HB97" s="217" t="str">
        <f>IF(HD97=0," ",VLOOKUP(HD97,PROTOKOL!$A:$F,6,FALSE))</f>
        <v xml:space="preserve"> </v>
      </c>
      <c r="HC97" s="43"/>
      <c r="HD97" s="43"/>
      <c r="HE97" s="43"/>
      <c r="HF97" s="91" t="str">
        <f>IF(HD97=0," ",(VLOOKUP(HD97,PROTOKOL!$A$1:$E$29,2,FALSE))*HE97)</f>
        <v xml:space="preserve"> </v>
      </c>
      <c r="HG97" s="175" t="str">
        <f t="shared" si="228"/>
        <v xml:space="preserve"> </v>
      </c>
      <c r="HH97" s="176" t="str">
        <f>IF(HD97=0," ",VLOOKUP(HD97,PROTOKOL!$A:$E,5,FALSE))</f>
        <v xml:space="preserve"> </v>
      </c>
      <c r="HI97" s="212" t="str">
        <f t="shared" si="368"/>
        <v xml:space="preserve"> </v>
      </c>
      <c r="HJ97" s="176">
        <f t="shared" si="298"/>
        <v>0</v>
      </c>
      <c r="HK97" s="177" t="str">
        <f t="shared" si="299"/>
        <v xml:space="preserve"> </v>
      </c>
      <c r="HM97" s="173">
        <v>25</v>
      </c>
      <c r="HN97" s="230"/>
      <c r="HO97" s="174" t="str">
        <f>IF(HQ97=0," ",VLOOKUP(HQ97,PROTOKOL!$A:$F,6,FALSE))</f>
        <v xml:space="preserve"> </v>
      </c>
      <c r="HP97" s="43"/>
      <c r="HQ97" s="43"/>
      <c r="HR97" s="43"/>
      <c r="HS97" s="42" t="str">
        <f>IF(HQ97=0," ",(VLOOKUP(HQ97,PROTOKOL!$A$1:$E$29,2,FALSE))*HR97)</f>
        <v xml:space="preserve"> </v>
      </c>
      <c r="HT97" s="175" t="str">
        <f t="shared" si="229"/>
        <v xml:space="preserve"> </v>
      </c>
      <c r="HU97" s="212" t="str">
        <f>IF(HQ97=0," ",VLOOKUP(HQ97,PROTOKOL!$A:$E,5,FALSE))</f>
        <v xml:space="preserve"> </v>
      </c>
      <c r="HV97" s="176"/>
      <c r="HW97" s="177" t="str">
        <f t="shared" si="300"/>
        <v xml:space="preserve"> </v>
      </c>
      <c r="HX97" s="217" t="str">
        <f>IF(HZ97=0," ",VLOOKUP(HZ97,PROTOKOL!$A:$F,6,FALSE))</f>
        <v xml:space="preserve"> </v>
      </c>
      <c r="HY97" s="43"/>
      <c r="HZ97" s="43"/>
      <c r="IA97" s="43"/>
      <c r="IB97" s="91" t="str">
        <f>IF(HZ97=0," ",(VLOOKUP(HZ97,PROTOKOL!$A$1:$E$29,2,FALSE))*IA97)</f>
        <v xml:space="preserve"> </v>
      </c>
      <c r="IC97" s="175" t="str">
        <f t="shared" si="230"/>
        <v xml:space="preserve"> </v>
      </c>
      <c r="ID97" s="176" t="str">
        <f>IF(HZ97=0," ",VLOOKUP(HZ97,PROTOKOL!$A:$E,5,FALSE))</f>
        <v xml:space="preserve"> </v>
      </c>
      <c r="IE97" s="212" t="str">
        <f t="shared" si="369"/>
        <v xml:space="preserve"> </v>
      </c>
      <c r="IF97" s="176">
        <f t="shared" si="301"/>
        <v>0</v>
      </c>
      <c r="IG97" s="177" t="str">
        <f t="shared" si="302"/>
        <v xml:space="preserve"> </v>
      </c>
      <c r="II97" s="173">
        <v>25</v>
      </c>
      <c r="IJ97" s="230"/>
      <c r="IK97" s="174" t="str">
        <f>IF(IM97=0," ",VLOOKUP(IM97,PROTOKOL!$A:$F,6,FALSE))</f>
        <v xml:space="preserve"> </v>
      </c>
      <c r="IL97" s="43"/>
      <c r="IM97" s="43"/>
      <c r="IN97" s="43"/>
      <c r="IO97" s="42" t="str">
        <f>IF(IM97=0," ",(VLOOKUP(IM97,PROTOKOL!$A$1:$E$29,2,FALSE))*IN97)</f>
        <v xml:space="preserve"> </v>
      </c>
      <c r="IP97" s="175" t="str">
        <f t="shared" si="231"/>
        <v xml:space="preserve"> </v>
      </c>
      <c r="IQ97" s="212" t="str">
        <f>IF(IM97=0," ",VLOOKUP(IM97,PROTOKOL!$A:$E,5,FALSE))</f>
        <v xml:space="preserve"> </v>
      </c>
      <c r="IR97" s="176"/>
      <c r="IS97" s="177" t="str">
        <f t="shared" si="303"/>
        <v xml:space="preserve"> </v>
      </c>
      <c r="IT97" s="217" t="str">
        <f>IF(IV97=0," ",VLOOKUP(IV97,PROTOKOL!$A:$F,6,FALSE))</f>
        <v xml:space="preserve"> </v>
      </c>
      <c r="IU97" s="43"/>
      <c r="IV97" s="43"/>
      <c r="IW97" s="43"/>
      <c r="IX97" s="91" t="str">
        <f>IF(IV97=0," ",(VLOOKUP(IV97,PROTOKOL!$A$1:$E$29,2,FALSE))*IW97)</f>
        <v xml:space="preserve"> </v>
      </c>
      <c r="IY97" s="175" t="str">
        <f t="shared" si="232"/>
        <v xml:space="preserve"> </v>
      </c>
      <c r="IZ97" s="176" t="str">
        <f>IF(IV97=0," ",VLOOKUP(IV97,PROTOKOL!$A:$E,5,FALSE))</f>
        <v xml:space="preserve"> </v>
      </c>
      <c r="JA97" s="212" t="str">
        <f t="shared" si="370"/>
        <v xml:space="preserve"> </v>
      </c>
      <c r="JB97" s="176">
        <f t="shared" si="304"/>
        <v>0</v>
      </c>
      <c r="JC97" s="177" t="str">
        <f t="shared" si="305"/>
        <v xml:space="preserve"> </v>
      </c>
      <c r="JE97" s="173">
        <v>25</v>
      </c>
      <c r="JF97" s="230"/>
      <c r="JG97" s="174" t="str">
        <f>IF(JI97=0," ",VLOOKUP(JI97,PROTOKOL!$A:$F,6,FALSE))</f>
        <v xml:space="preserve"> </v>
      </c>
      <c r="JH97" s="43"/>
      <c r="JI97" s="43"/>
      <c r="JJ97" s="43"/>
      <c r="JK97" s="42" t="str">
        <f>IF(JI97=0," ",(VLOOKUP(JI97,PROTOKOL!$A$1:$E$29,2,FALSE))*JJ97)</f>
        <v xml:space="preserve"> </v>
      </c>
      <c r="JL97" s="175" t="str">
        <f t="shared" si="233"/>
        <v xml:space="preserve"> </v>
      </c>
      <c r="JM97" s="212" t="str">
        <f>IF(JI97=0," ",VLOOKUP(JI97,PROTOKOL!$A:$E,5,FALSE))</f>
        <v xml:space="preserve"> </v>
      </c>
      <c r="JN97" s="176"/>
      <c r="JO97" s="177" t="str">
        <f t="shared" si="306"/>
        <v xml:space="preserve"> </v>
      </c>
      <c r="JP97" s="217" t="str">
        <f>IF(JR97=0," ",VLOOKUP(JR97,PROTOKOL!$A:$F,6,FALSE))</f>
        <v xml:space="preserve"> </v>
      </c>
      <c r="JQ97" s="43"/>
      <c r="JR97" s="43"/>
      <c r="JS97" s="43"/>
      <c r="JT97" s="91" t="str">
        <f>IF(JR97=0," ",(VLOOKUP(JR97,PROTOKOL!$A$1:$E$29,2,FALSE))*JS97)</f>
        <v xml:space="preserve"> </v>
      </c>
      <c r="JU97" s="175" t="str">
        <f t="shared" si="234"/>
        <v xml:space="preserve"> </v>
      </c>
      <c r="JV97" s="176" t="str">
        <f>IF(JR97=0," ",VLOOKUP(JR97,PROTOKOL!$A:$E,5,FALSE))</f>
        <v xml:space="preserve"> </v>
      </c>
      <c r="JW97" s="212" t="str">
        <f t="shared" si="371"/>
        <v xml:space="preserve"> </v>
      </c>
      <c r="JX97" s="176">
        <f t="shared" si="307"/>
        <v>0</v>
      </c>
      <c r="JY97" s="177" t="str">
        <f t="shared" si="308"/>
        <v xml:space="preserve"> </v>
      </c>
      <c r="KA97" s="173">
        <v>25</v>
      </c>
      <c r="KB97" s="230"/>
      <c r="KC97" s="174" t="str">
        <f>IF(KE97=0," ",VLOOKUP(KE97,PROTOKOL!$A:$F,6,FALSE))</f>
        <v xml:space="preserve"> </v>
      </c>
      <c r="KD97" s="43"/>
      <c r="KE97" s="43"/>
      <c r="KF97" s="43"/>
      <c r="KG97" s="42" t="str">
        <f>IF(KE97=0," ",(VLOOKUP(KE97,PROTOKOL!$A$1:$E$29,2,FALSE))*KF97)</f>
        <v xml:space="preserve"> </v>
      </c>
      <c r="KH97" s="175" t="str">
        <f t="shared" si="235"/>
        <v xml:space="preserve"> </v>
      </c>
      <c r="KI97" s="212" t="str">
        <f>IF(KE97=0," ",VLOOKUP(KE97,PROTOKOL!$A:$E,5,FALSE))</f>
        <v xml:space="preserve"> </v>
      </c>
      <c r="KJ97" s="176"/>
      <c r="KK97" s="177" t="str">
        <f t="shared" si="309"/>
        <v xml:space="preserve"> </v>
      </c>
      <c r="KL97" s="217" t="str">
        <f>IF(KN97=0," ",VLOOKUP(KN97,PROTOKOL!$A:$F,6,FALSE))</f>
        <v xml:space="preserve"> </v>
      </c>
      <c r="KM97" s="43"/>
      <c r="KN97" s="43"/>
      <c r="KO97" s="43"/>
      <c r="KP97" s="91" t="str">
        <f>IF(KN97=0," ",(VLOOKUP(KN97,PROTOKOL!$A$1:$E$29,2,FALSE))*KO97)</f>
        <v xml:space="preserve"> </v>
      </c>
      <c r="KQ97" s="175" t="str">
        <f t="shared" si="236"/>
        <v xml:space="preserve"> </v>
      </c>
      <c r="KR97" s="176" t="str">
        <f>IF(KN97=0," ",VLOOKUP(KN97,PROTOKOL!$A:$E,5,FALSE))</f>
        <v xml:space="preserve"> </v>
      </c>
      <c r="KS97" s="212" t="str">
        <f t="shared" si="372"/>
        <v xml:space="preserve"> </v>
      </c>
      <c r="KT97" s="176">
        <f t="shared" si="310"/>
        <v>0</v>
      </c>
      <c r="KU97" s="177" t="str">
        <f t="shared" si="311"/>
        <v xml:space="preserve"> </v>
      </c>
      <c r="KW97" s="173">
        <v>25</v>
      </c>
      <c r="KX97" s="230"/>
      <c r="KY97" s="174" t="str">
        <f>IF(LA97=0," ",VLOOKUP(LA97,PROTOKOL!$A:$F,6,FALSE))</f>
        <v xml:space="preserve"> </v>
      </c>
      <c r="KZ97" s="43"/>
      <c r="LA97" s="43"/>
      <c r="LB97" s="43"/>
      <c r="LC97" s="42" t="str">
        <f>IF(LA97=0," ",(VLOOKUP(LA97,PROTOKOL!$A$1:$E$29,2,FALSE))*LB97)</f>
        <v xml:space="preserve"> </v>
      </c>
      <c r="LD97" s="175" t="str">
        <f t="shared" si="237"/>
        <v xml:space="preserve"> </v>
      </c>
      <c r="LE97" s="212" t="str">
        <f>IF(LA97=0," ",VLOOKUP(LA97,PROTOKOL!$A:$E,5,FALSE))</f>
        <v xml:space="preserve"> </v>
      </c>
      <c r="LF97" s="176"/>
      <c r="LG97" s="177" t="str">
        <f t="shared" si="312"/>
        <v xml:space="preserve"> </v>
      </c>
      <c r="LH97" s="217" t="str">
        <f>IF(LJ97=0," ",VLOOKUP(LJ97,PROTOKOL!$A:$F,6,FALSE))</f>
        <v xml:space="preserve"> </v>
      </c>
      <c r="LI97" s="43"/>
      <c r="LJ97" s="43"/>
      <c r="LK97" s="43"/>
      <c r="LL97" s="91" t="str">
        <f>IF(LJ97=0," ",(VLOOKUP(LJ97,PROTOKOL!$A$1:$E$29,2,FALSE))*LK97)</f>
        <v xml:space="preserve"> </v>
      </c>
      <c r="LM97" s="175" t="str">
        <f t="shared" si="238"/>
        <v xml:space="preserve"> </v>
      </c>
      <c r="LN97" s="176" t="str">
        <f>IF(LJ97=0," ",VLOOKUP(LJ97,PROTOKOL!$A:$E,5,FALSE))</f>
        <v xml:space="preserve"> </v>
      </c>
      <c r="LO97" s="212" t="str">
        <f t="shared" si="373"/>
        <v xml:space="preserve"> </v>
      </c>
      <c r="LP97" s="176">
        <f t="shared" si="313"/>
        <v>0</v>
      </c>
      <c r="LQ97" s="177" t="str">
        <f t="shared" si="314"/>
        <v xml:space="preserve"> </v>
      </c>
      <c r="LS97" s="173">
        <v>25</v>
      </c>
      <c r="LT97" s="230"/>
      <c r="LU97" s="174" t="str">
        <f>IF(LW97=0," ",VLOOKUP(LW97,PROTOKOL!$A:$F,6,FALSE))</f>
        <v xml:space="preserve"> </v>
      </c>
      <c r="LV97" s="43"/>
      <c r="LW97" s="43"/>
      <c r="LX97" s="43"/>
      <c r="LY97" s="42" t="str">
        <f>IF(LW97=0," ",(VLOOKUP(LW97,PROTOKOL!$A$1:$E$29,2,FALSE))*LX97)</f>
        <v xml:space="preserve"> </v>
      </c>
      <c r="LZ97" s="175" t="str">
        <f t="shared" si="239"/>
        <v xml:space="preserve"> </v>
      </c>
      <c r="MA97" s="212" t="str">
        <f>IF(LW97=0," ",VLOOKUP(LW97,PROTOKOL!$A:$E,5,FALSE))</f>
        <v xml:space="preserve"> </v>
      </c>
      <c r="MB97" s="176"/>
      <c r="MC97" s="177" t="str">
        <f t="shared" si="315"/>
        <v xml:space="preserve"> </v>
      </c>
      <c r="MD97" s="217" t="str">
        <f>IF(MF97=0," ",VLOOKUP(MF97,PROTOKOL!$A:$F,6,FALSE))</f>
        <v xml:space="preserve"> </v>
      </c>
      <c r="ME97" s="43"/>
      <c r="MF97" s="43"/>
      <c r="MG97" s="43"/>
      <c r="MH97" s="91" t="str">
        <f>IF(MF97=0," ",(VLOOKUP(MF97,PROTOKOL!$A$1:$E$29,2,FALSE))*MG97)</f>
        <v xml:space="preserve"> </v>
      </c>
      <c r="MI97" s="175" t="str">
        <f t="shared" si="240"/>
        <v xml:space="preserve"> </v>
      </c>
      <c r="MJ97" s="176" t="str">
        <f>IF(MF97=0," ",VLOOKUP(MF97,PROTOKOL!$A:$E,5,FALSE))</f>
        <v xml:space="preserve"> </v>
      </c>
      <c r="MK97" s="212" t="str">
        <f t="shared" si="374"/>
        <v xml:space="preserve"> </v>
      </c>
      <c r="ML97" s="176">
        <f t="shared" si="316"/>
        <v>0</v>
      </c>
      <c r="MM97" s="177" t="str">
        <f t="shared" si="317"/>
        <v xml:space="preserve"> </v>
      </c>
      <c r="MO97" s="173">
        <v>25</v>
      </c>
      <c r="MP97" s="230"/>
      <c r="MQ97" s="174" t="str">
        <f>IF(MS97=0," ",VLOOKUP(MS97,PROTOKOL!$A:$F,6,FALSE))</f>
        <v xml:space="preserve"> </v>
      </c>
      <c r="MR97" s="43"/>
      <c r="MS97" s="43"/>
      <c r="MT97" s="43"/>
      <c r="MU97" s="42" t="str">
        <f>IF(MS97=0," ",(VLOOKUP(MS97,PROTOKOL!$A$1:$E$29,2,FALSE))*MT97)</f>
        <v xml:space="preserve"> </v>
      </c>
      <c r="MV97" s="175" t="str">
        <f t="shared" si="241"/>
        <v xml:space="preserve"> </v>
      </c>
      <c r="MW97" s="212" t="str">
        <f>IF(MS97=0," ",VLOOKUP(MS97,PROTOKOL!$A:$E,5,FALSE))</f>
        <v xml:space="preserve"> </v>
      </c>
      <c r="MX97" s="176"/>
      <c r="MY97" s="177" t="str">
        <f t="shared" si="318"/>
        <v xml:space="preserve"> </v>
      </c>
      <c r="MZ97" s="217" t="str">
        <f>IF(NB97=0," ",VLOOKUP(NB97,PROTOKOL!$A:$F,6,FALSE))</f>
        <v xml:space="preserve"> </v>
      </c>
      <c r="NA97" s="43"/>
      <c r="NB97" s="43"/>
      <c r="NC97" s="43"/>
      <c r="ND97" s="91" t="str">
        <f>IF(NB97=0," ",(VLOOKUP(NB97,PROTOKOL!$A$1:$E$29,2,FALSE))*NC97)</f>
        <v xml:space="preserve"> </v>
      </c>
      <c r="NE97" s="175" t="str">
        <f t="shared" si="242"/>
        <v xml:space="preserve"> </v>
      </c>
      <c r="NF97" s="176" t="str">
        <f>IF(NB97=0," ",VLOOKUP(NB97,PROTOKOL!$A:$E,5,FALSE))</f>
        <v xml:space="preserve"> </v>
      </c>
      <c r="NG97" s="212" t="str">
        <f t="shared" si="375"/>
        <v xml:space="preserve"> </v>
      </c>
      <c r="NH97" s="176">
        <f t="shared" si="319"/>
        <v>0</v>
      </c>
      <c r="NI97" s="177" t="str">
        <f t="shared" si="320"/>
        <v xml:space="preserve"> </v>
      </c>
      <c r="NK97" s="173">
        <v>25</v>
      </c>
      <c r="NL97" s="230"/>
      <c r="NM97" s="174" t="str">
        <f>IF(NO97=0," ",VLOOKUP(NO97,PROTOKOL!$A:$F,6,FALSE))</f>
        <v xml:space="preserve"> </v>
      </c>
      <c r="NN97" s="43"/>
      <c r="NO97" s="43"/>
      <c r="NP97" s="43"/>
      <c r="NQ97" s="42" t="str">
        <f>IF(NO97=0," ",(VLOOKUP(NO97,PROTOKOL!$A$1:$E$29,2,FALSE))*NP97)</f>
        <v xml:space="preserve"> </v>
      </c>
      <c r="NR97" s="175" t="str">
        <f t="shared" si="243"/>
        <v xml:space="preserve"> </v>
      </c>
      <c r="NS97" s="212" t="str">
        <f>IF(NO97=0," ",VLOOKUP(NO97,PROTOKOL!$A:$E,5,FALSE))</f>
        <v xml:space="preserve"> </v>
      </c>
      <c r="NT97" s="176"/>
      <c r="NU97" s="177" t="str">
        <f t="shared" si="321"/>
        <v xml:space="preserve"> </v>
      </c>
      <c r="NV97" s="217" t="str">
        <f>IF(NX97=0," ",VLOOKUP(NX97,PROTOKOL!$A:$F,6,FALSE))</f>
        <v xml:space="preserve"> </v>
      </c>
      <c r="NW97" s="43"/>
      <c r="NX97" s="43"/>
      <c r="NY97" s="43"/>
      <c r="NZ97" s="91" t="str">
        <f>IF(NX97=0," ",(VLOOKUP(NX97,PROTOKOL!$A$1:$E$29,2,FALSE))*NY97)</f>
        <v xml:space="preserve"> </v>
      </c>
      <c r="OA97" s="175" t="str">
        <f t="shared" si="244"/>
        <v xml:space="preserve"> </v>
      </c>
      <c r="OB97" s="176" t="str">
        <f>IF(NX97=0," ",VLOOKUP(NX97,PROTOKOL!$A:$E,5,FALSE))</f>
        <v xml:space="preserve"> </v>
      </c>
      <c r="OC97" s="212" t="str">
        <f t="shared" si="376"/>
        <v xml:space="preserve"> </v>
      </c>
      <c r="OD97" s="176">
        <f t="shared" si="322"/>
        <v>0</v>
      </c>
      <c r="OE97" s="177" t="str">
        <f t="shared" si="323"/>
        <v xml:space="preserve"> </v>
      </c>
      <c r="OG97" s="173">
        <v>25</v>
      </c>
      <c r="OH97" s="230"/>
      <c r="OI97" s="174" t="str">
        <f>IF(OK97=0," ",VLOOKUP(OK97,PROTOKOL!$A:$F,6,FALSE))</f>
        <v xml:space="preserve"> </v>
      </c>
      <c r="OJ97" s="43"/>
      <c r="OK97" s="43"/>
      <c r="OL97" s="43"/>
      <c r="OM97" s="42" t="str">
        <f>IF(OK97=0," ",(VLOOKUP(OK97,PROTOKOL!$A$1:$E$29,2,FALSE))*OL97)</f>
        <v xml:space="preserve"> </v>
      </c>
      <c r="ON97" s="175" t="str">
        <f t="shared" si="245"/>
        <v xml:space="preserve"> </v>
      </c>
      <c r="OO97" s="212" t="str">
        <f>IF(OK97=0," ",VLOOKUP(OK97,PROTOKOL!$A:$E,5,FALSE))</f>
        <v xml:space="preserve"> </v>
      </c>
      <c r="OP97" s="176"/>
      <c r="OQ97" s="177" t="str">
        <f t="shared" si="324"/>
        <v xml:space="preserve"> </v>
      </c>
      <c r="OR97" s="217" t="str">
        <f>IF(OT97=0," ",VLOOKUP(OT97,PROTOKOL!$A:$F,6,FALSE))</f>
        <v xml:space="preserve"> </v>
      </c>
      <c r="OS97" s="43"/>
      <c r="OT97" s="43"/>
      <c r="OU97" s="43"/>
      <c r="OV97" s="91" t="str">
        <f>IF(OT97=0," ",(VLOOKUP(OT97,PROTOKOL!$A$1:$E$29,2,FALSE))*OU97)</f>
        <v xml:space="preserve"> </v>
      </c>
      <c r="OW97" s="175" t="str">
        <f t="shared" si="246"/>
        <v xml:space="preserve"> </v>
      </c>
      <c r="OX97" s="176" t="str">
        <f>IF(OT97=0," ",VLOOKUP(OT97,PROTOKOL!$A:$E,5,FALSE))</f>
        <v xml:space="preserve"> </v>
      </c>
      <c r="OY97" s="212" t="str">
        <f t="shared" si="377"/>
        <v xml:space="preserve"> </v>
      </c>
      <c r="OZ97" s="176">
        <f t="shared" si="325"/>
        <v>0</v>
      </c>
      <c r="PA97" s="177" t="str">
        <f t="shared" si="326"/>
        <v xml:space="preserve"> </v>
      </c>
      <c r="PC97" s="173">
        <v>25</v>
      </c>
      <c r="PD97" s="230"/>
      <c r="PE97" s="174" t="str">
        <f>IF(PG97=0," ",VLOOKUP(PG97,PROTOKOL!$A:$F,6,FALSE))</f>
        <v xml:space="preserve"> </v>
      </c>
      <c r="PF97" s="43"/>
      <c r="PG97" s="43"/>
      <c r="PH97" s="43"/>
      <c r="PI97" s="42" t="str">
        <f>IF(PG97=0," ",(VLOOKUP(PG97,PROTOKOL!$A$1:$E$29,2,FALSE))*PH97)</f>
        <v xml:space="preserve"> </v>
      </c>
      <c r="PJ97" s="175" t="str">
        <f t="shared" si="247"/>
        <v xml:space="preserve"> </v>
      </c>
      <c r="PK97" s="212" t="str">
        <f>IF(PG97=0," ",VLOOKUP(PG97,PROTOKOL!$A:$E,5,FALSE))</f>
        <v xml:space="preserve"> </v>
      </c>
      <c r="PL97" s="176"/>
      <c r="PM97" s="177" t="str">
        <f t="shared" si="327"/>
        <v xml:space="preserve"> </v>
      </c>
      <c r="PN97" s="217" t="str">
        <f>IF(PP97=0," ",VLOOKUP(PP97,PROTOKOL!$A:$F,6,FALSE))</f>
        <v xml:space="preserve"> </v>
      </c>
      <c r="PO97" s="43"/>
      <c r="PP97" s="43"/>
      <c r="PQ97" s="43"/>
      <c r="PR97" s="91" t="str">
        <f>IF(PP97=0," ",(VLOOKUP(PP97,PROTOKOL!$A$1:$E$29,2,FALSE))*PQ97)</f>
        <v xml:space="preserve"> </v>
      </c>
      <c r="PS97" s="175" t="str">
        <f t="shared" si="248"/>
        <v xml:space="preserve"> </v>
      </c>
      <c r="PT97" s="176" t="str">
        <f>IF(PP97=0," ",VLOOKUP(PP97,PROTOKOL!$A:$E,5,FALSE))</f>
        <v xml:space="preserve"> </v>
      </c>
      <c r="PU97" s="212" t="str">
        <f t="shared" si="378"/>
        <v xml:space="preserve"> </v>
      </c>
      <c r="PV97" s="176">
        <f t="shared" si="328"/>
        <v>0</v>
      </c>
      <c r="PW97" s="177" t="str">
        <f t="shared" si="329"/>
        <v xml:space="preserve"> </v>
      </c>
      <c r="PY97" s="173">
        <v>25</v>
      </c>
      <c r="PZ97" s="230"/>
      <c r="QA97" s="174" t="str">
        <f>IF(QC97=0," ",VLOOKUP(QC97,PROTOKOL!$A:$F,6,FALSE))</f>
        <v xml:space="preserve"> </v>
      </c>
      <c r="QB97" s="43"/>
      <c r="QC97" s="43"/>
      <c r="QD97" s="43"/>
      <c r="QE97" s="42" t="str">
        <f>IF(QC97=0," ",(VLOOKUP(QC97,PROTOKOL!$A$1:$E$29,2,FALSE))*QD97)</f>
        <v xml:space="preserve"> </v>
      </c>
      <c r="QF97" s="175" t="str">
        <f t="shared" si="249"/>
        <v xml:space="preserve"> </v>
      </c>
      <c r="QG97" s="212" t="str">
        <f>IF(QC97=0," ",VLOOKUP(QC97,PROTOKOL!$A:$E,5,FALSE))</f>
        <v xml:space="preserve"> </v>
      </c>
      <c r="QH97" s="176"/>
      <c r="QI97" s="177" t="str">
        <f t="shared" si="330"/>
        <v xml:space="preserve"> </v>
      </c>
      <c r="QJ97" s="217" t="str">
        <f>IF(QL97=0," ",VLOOKUP(QL97,PROTOKOL!$A:$F,6,FALSE))</f>
        <v xml:space="preserve"> </v>
      </c>
      <c r="QK97" s="43"/>
      <c r="QL97" s="43"/>
      <c r="QM97" s="43"/>
      <c r="QN97" s="91" t="str">
        <f>IF(QL97=0," ",(VLOOKUP(QL97,PROTOKOL!$A$1:$E$29,2,FALSE))*QM97)</f>
        <v xml:space="preserve"> </v>
      </c>
      <c r="QO97" s="175" t="str">
        <f t="shared" si="250"/>
        <v xml:space="preserve"> </v>
      </c>
      <c r="QP97" s="176" t="str">
        <f>IF(QL97=0," ",VLOOKUP(QL97,PROTOKOL!$A:$E,5,FALSE))</f>
        <v xml:space="preserve"> </v>
      </c>
      <c r="QQ97" s="212" t="str">
        <f t="shared" si="379"/>
        <v xml:space="preserve"> </v>
      </c>
      <c r="QR97" s="176">
        <f t="shared" si="331"/>
        <v>0</v>
      </c>
      <c r="QS97" s="177" t="str">
        <f t="shared" si="332"/>
        <v xml:space="preserve"> </v>
      </c>
      <c r="QU97" s="173">
        <v>25</v>
      </c>
      <c r="QV97" s="230"/>
      <c r="QW97" s="174" t="str">
        <f>IF(QY97=0," ",VLOOKUP(QY97,PROTOKOL!$A:$F,6,FALSE))</f>
        <v xml:space="preserve"> </v>
      </c>
      <c r="QX97" s="43"/>
      <c r="QY97" s="43"/>
      <c r="QZ97" s="43"/>
      <c r="RA97" s="42" t="str">
        <f>IF(QY97=0," ",(VLOOKUP(QY97,PROTOKOL!$A$1:$E$29,2,FALSE))*QZ97)</f>
        <v xml:space="preserve"> </v>
      </c>
      <c r="RB97" s="175" t="str">
        <f t="shared" si="251"/>
        <v xml:space="preserve"> </v>
      </c>
      <c r="RC97" s="212" t="str">
        <f>IF(QY97=0," ",VLOOKUP(QY97,PROTOKOL!$A:$E,5,FALSE))</f>
        <v xml:space="preserve"> </v>
      </c>
      <c r="RD97" s="176"/>
      <c r="RE97" s="177" t="str">
        <f t="shared" si="333"/>
        <v xml:space="preserve"> </v>
      </c>
      <c r="RF97" s="217" t="str">
        <f>IF(RH97=0," ",VLOOKUP(RH97,PROTOKOL!$A:$F,6,FALSE))</f>
        <v xml:space="preserve"> </v>
      </c>
      <c r="RG97" s="43"/>
      <c r="RH97" s="43"/>
      <c r="RI97" s="43"/>
      <c r="RJ97" s="91" t="str">
        <f>IF(RH97=0," ",(VLOOKUP(RH97,PROTOKOL!$A$1:$E$29,2,FALSE))*RI97)</f>
        <v xml:space="preserve"> </v>
      </c>
      <c r="RK97" s="175" t="str">
        <f t="shared" si="252"/>
        <v xml:space="preserve"> </v>
      </c>
      <c r="RL97" s="176" t="str">
        <f>IF(RH97=0," ",VLOOKUP(RH97,PROTOKOL!$A:$E,5,FALSE))</f>
        <v xml:space="preserve"> </v>
      </c>
      <c r="RM97" s="212" t="str">
        <f t="shared" si="380"/>
        <v xml:space="preserve"> </v>
      </c>
      <c r="RN97" s="176">
        <f t="shared" si="334"/>
        <v>0</v>
      </c>
      <c r="RO97" s="177" t="str">
        <f t="shared" si="335"/>
        <v xml:space="preserve"> </v>
      </c>
      <c r="RQ97" s="173">
        <v>25</v>
      </c>
      <c r="RR97" s="230"/>
      <c r="RS97" s="174" t="str">
        <f>IF(RU97=0," ",VLOOKUP(RU97,PROTOKOL!$A:$F,6,FALSE))</f>
        <v xml:space="preserve"> </v>
      </c>
      <c r="RT97" s="43"/>
      <c r="RU97" s="43"/>
      <c r="RV97" s="43"/>
      <c r="RW97" s="42" t="str">
        <f>IF(RU97=0," ",(VLOOKUP(RU97,PROTOKOL!$A$1:$E$29,2,FALSE))*RV97)</f>
        <v xml:space="preserve"> </v>
      </c>
      <c r="RX97" s="175" t="str">
        <f t="shared" si="253"/>
        <v xml:space="preserve"> </v>
      </c>
      <c r="RY97" s="212" t="str">
        <f>IF(RU97=0," ",VLOOKUP(RU97,PROTOKOL!$A:$E,5,FALSE))</f>
        <v xml:space="preserve"> </v>
      </c>
      <c r="RZ97" s="176"/>
      <c r="SA97" s="177" t="str">
        <f t="shared" si="336"/>
        <v xml:space="preserve"> </v>
      </c>
      <c r="SB97" s="217" t="str">
        <f>IF(SD97=0," ",VLOOKUP(SD97,PROTOKOL!$A:$F,6,FALSE))</f>
        <v xml:space="preserve"> </v>
      </c>
      <c r="SC97" s="43"/>
      <c r="SD97" s="43"/>
      <c r="SE97" s="43"/>
      <c r="SF97" s="91" t="str">
        <f>IF(SD97=0," ",(VLOOKUP(SD97,PROTOKOL!$A$1:$E$29,2,FALSE))*SE97)</f>
        <v xml:space="preserve"> </v>
      </c>
      <c r="SG97" s="175" t="str">
        <f t="shared" si="254"/>
        <v xml:space="preserve"> </v>
      </c>
      <c r="SH97" s="176" t="str">
        <f>IF(SD97=0," ",VLOOKUP(SD97,PROTOKOL!$A:$E,5,FALSE))</f>
        <v xml:space="preserve"> </v>
      </c>
      <c r="SI97" s="212" t="str">
        <f t="shared" si="381"/>
        <v xml:space="preserve"> </v>
      </c>
      <c r="SJ97" s="176">
        <f t="shared" si="337"/>
        <v>0</v>
      </c>
      <c r="SK97" s="177" t="str">
        <f t="shared" si="338"/>
        <v xml:space="preserve"> </v>
      </c>
      <c r="SM97" s="173">
        <v>25</v>
      </c>
      <c r="SN97" s="230"/>
      <c r="SO97" s="174" t="str">
        <f>IF(SQ97=0," ",VLOOKUP(SQ97,PROTOKOL!$A:$F,6,FALSE))</f>
        <v xml:space="preserve"> </v>
      </c>
      <c r="SP97" s="43"/>
      <c r="SQ97" s="43"/>
      <c r="SR97" s="43"/>
      <c r="SS97" s="42" t="str">
        <f>IF(SQ97=0," ",(VLOOKUP(SQ97,PROTOKOL!$A$1:$E$29,2,FALSE))*SR97)</f>
        <v xml:space="preserve"> </v>
      </c>
      <c r="ST97" s="175" t="str">
        <f t="shared" si="255"/>
        <v xml:space="preserve"> </v>
      </c>
      <c r="SU97" s="212" t="str">
        <f>IF(SQ97=0," ",VLOOKUP(SQ97,PROTOKOL!$A:$E,5,FALSE))</f>
        <v xml:space="preserve"> </v>
      </c>
      <c r="SV97" s="176"/>
      <c r="SW97" s="177" t="str">
        <f t="shared" si="339"/>
        <v xml:space="preserve"> </v>
      </c>
      <c r="SX97" s="217" t="str">
        <f>IF(SZ97=0," ",VLOOKUP(SZ97,PROTOKOL!$A:$F,6,FALSE))</f>
        <v xml:space="preserve"> </v>
      </c>
      <c r="SY97" s="43"/>
      <c r="SZ97" s="43"/>
      <c r="TA97" s="43"/>
      <c r="TB97" s="91" t="str">
        <f>IF(SZ97=0," ",(VLOOKUP(SZ97,PROTOKOL!$A$1:$E$29,2,FALSE))*TA97)</f>
        <v xml:space="preserve"> </v>
      </c>
      <c r="TC97" s="175" t="str">
        <f t="shared" si="256"/>
        <v xml:space="preserve"> </v>
      </c>
      <c r="TD97" s="176" t="str">
        <f>IF(SZ97=0," ",VLOOKUP(SZ97,PROTOKOL!$A:$E,5,FALSE))</f>
        <v xml:space="preserve"> </v>
      </c>
      <c r="TE97" s="212" t="str">
        <f t="shared" si="382"/>
        <v xml:space="preserve"> </v>
      </c>
      <c r="TF97" s="176">
        <f t="shared" si="340"/>
        <v>0</v>
      </c>
      <c r="TG97" s="177" t="str">
        <f t="shared" si="341"/>
        <v xml:space="preserve"> </v>
      </c>
      <c r="TI97" s="173">
        <v>25</v>
      </c>
      <c r="TJ97" s="230"/>
      <c r="TK97" s="174" t="str">
        <f>IF(TM97=0," ",VLOOKUP(TM97,PROTOKOL!$A:$F,6,FALSE))</f>
        <v xml:space="preserve"> </v>
      </c>
      <c r="TL97" s="43"/>
      <c r="TM97" s="43"/>
      <c r="TN97" s="43"/>
      <c r="TO97" s="42" t="str">
        <f>IF(TM97=0," ",(VLOOKUP(TM97,PROTOKOL!$A$1:$E$29,2,FALSE))*TN97)</f>
        <v xml:space="preserve"> </v>
      </c>
      <c r="TP97" s="175" t="str">
        <f t="shared" si="257"/>
        <v xml:space="preserve"> </v>
      </c>
      <c r="TQ97" s="212" t="str">
        <f>IF(TM97=0," ",VLOOKUP(TM97,PROTOKOL!$A:$E,5,FALSE))</f>
        <v xml:space="preserve"> </v>
      </c>
      <c r="TR97" s="176"/>
      <c r="TS97" s="177" t="str">
        <f t="shared" si="342"/>
        <v xml:space="preserve"> </v>
      </c>
      <c r="TT97" s="217" t="str">
        <f>IF(TV97=0," ",VLOOKUP(TV97,PROTOKOL!$A:$F,6,FALSE))</f>
        <v xml:space="preserve"> </v>
      </c>
      <c r="TU97" s="43"/>
      <c r="TV97" s="43"/>
      <c r="TW97" s="43"/>
      <c r="TX97" s="91" t="str">
        <f>IF(TV97=0," ",(VLOOKUP(TV97,PROTOKOL!$A$1:$E$29,2,FALSE))*TW97)</f>
        <v xml:space="preserve"> </v>
      </c>
      <c r="TY97" s="175" t="str">
        <f t="shared" si="258"/>
        <v xml:space="preserve"> </v>
      </c>
      <c r="TZ97" s="176" t="str">
        <f>IF(TV97=0," ",VLOOKUP(TV97,PROTOKOL!$A:$E,5,FALSE))</f>
        <v xml:space="preserve"> </v>
      </c>
      <c r="UA97" s="212" t="str">
        <f t="shared" si="383"/>
        <v xml:space="preserve"> </v>
      </c>
      <c r="UB97" s="176">
        <f t="shared" si="343"/>
        <v>0</v>
      </c>
      <c r="UC97" s="177" t="str">
        <f t="shared" si="344"/>
        <v xml:space="preserve"> </v>
      </c>
      <c r="UE97" s="173">
        <v>25</v>
      </c>
      <c r="UF97" s="230"/>
      <c r="UG97" s="174" t="str">
        <f>IF(UI97=0," ",VLOOKUP(UI97,PROTOKOL!$A:$F,6,FALSE))</f>
        <v xml:space="preserve"> </v>
      </c>
      <c r="UH97" s="43"/>
      <c r="UI97" s="43"/>
      <c r="UJ97" s="43"/>
      <c r="UK97" s="42" t="str">
        <f>IF(UI97=0," ",(VLOOKUP(UI97,PROTOKOL!$A$1:$E$29,2,FALSE))*UJ97)</f>
        <v xml:space="preserve"> </v>
      </c>
      <c r="UL97" s="175" t="str">
        <f t="shared" si="259"/>
        <v xml:space="preserve"> </v>
      </c>
      <c r="UM97" s="212" t="str">
        <f>IF(UI97=0," ",VLOOKUP(UI97,PROTOKOL!$A:$E,5,FALSE))</f>
        <v xml:space="preserve"> </v>
      </c>
      <c r="UN97" s="176"/>
      <c r="UO97" s="177" t="str">
        <f t="shared" si="345"/>
        <v xml:space="preserve"> </v>
      </c>
      <c r="UP97" s="217" t="str">
        <f>IF(UR97=0," ",VLOOKUP(UR97,PROTOKOL!$A:$F,6,FALSE))</f>
        <v xml:space="preserve"> </v>
      </c>
      <c r="UQ97" s="43"/>
      <c r="UR97" s="43"/>
      <c r="US97" s="43"/>
      <c r="UT97" s="91" t="str">
        <f>IF(UR97=0," ",(VLOOKUP(UR97,PROTOKOL!$A$1:$E$29,2,FALSE))*US97)</f>
        <v xml:space="preserve"> </v>
      </c>
      <c r="UU97" s="175" t="str">
        <f t="shared" si="260"/>
        <v xml:space="preserve"> </v>
      </c>
      <c r="UV97" s="176" t="str">
        <f>IF(UR97=0," ",VLOOKUP(UR97,PROTOKOL!$A:$E,5,FALSE))</f>
        <v xml:space="preserve"> </v>
      </c>
      <c r="UW97" s="212" t="str">
        <f t="shared" si="384"/>
        <v xml:space="preserve"> </v>
      </c>
      <c r="UX97" s="176">
        <f t="shared" si="346"/>
        <v>0</v>
      </c>
      <c r="UY97" s="177" t="str">
        <f t="shared" si="347"/>
        <v xml:space="preserve"> </v>
      </c>
      <c r="VA97" s="173">
        <v>25</v>
      </c>
      <c r="VB97" s="230"/>
      <c r="VC97" s="174" t="str">
        <f>IF(VE97=0," ",VLOOKUP(VE97,PROTOKOL!$A:$F,6,FALSE))</f>
        <v xml:space="preserve"> </v>
      </c>
      <c r="VD97" s="43"/>
      <c r="VE97" s="43"/>
      <c r="VF97" s="43"/>
      <c r="VG97" s="42" t="str">
        <f>IF(VE97=0," ",(VLOOKUP(VE97,PROTOKOL!$A$1:$E$29,2,FALSE))*VF97)</f>
        <v xml:space="preserve"> </v>
      </c>
      <c r="VH97" s="175" t="str">
        <f t="shared" si="261"/>
        <v xml:space="preserve"> </v>
      </c>
      <c r="VI97" s="212" t="str">
        <f>IF(VE97=0," ",VLOOKUP(VE97,PROTOKOL!$A:$E,5,FALSE))</f>
        <v xml:space="preserve"> </v>
      </c>
      <c r="VJ97" s="176"/>
      <c r="VK97" s="177" t="str">
        <f t="shared" si="348"/>
        <v xml:space="preserve"> </v>
      </c>
      <c r="VL97" s="217" t="str">
        <f>IF(VN97=0," ",VLOOKUP(VN97,PROTOKOL!$A:$F,6,FALSE))</f>
        <v xml:space="preserve"> </v>
      </c>
      <c r="VM97" s="43"/>
      <c r="VN97" s="43"/>
      <c r="VO97" s="43"/>
      <c r="VP97" s="91" t="str">
        <f>IF(VN97=0," ",(VLOOKUP(VN97,PROTOKOL!$A$1:$E$29,2,FALSE))*VO97)</f>
        <v xml:space="preserve"> </v>
      </c>
      <c r="VQ97" s="175" t="str">
        <f t="shared" si="262"/>
        <v xml:space="preserve"> </v>
      </c>
      <c r="VR97" s="176" t="str">
        <f>IF(VN97=0," ",VLOOKUP(VN97,PROTOKOL!$A:$E,5,FALSE))</f>
        <v xml:space="preserve"> </v>
      </c>
      <c r="VS97" s="212" t="str">
        <f t="shared" si="385"/>
        <v xml:space="preserve"> </v>
      </c>
      <c r="VT97" s="176">
        <f t="shared" si="349"/>
        <v>0</v>
      </c>
      <c r="VU97" s="177" t="str">
        <f t="shared" si="350"/>
        <v xml:space="preserve"> </v>
      </c>
      <c r="VW97" s="173">
        <v>25</v>
      </c>
      <c r="VX97" s="230"/>
      <c r="VY97" s="174" t="str">
        <f>IF(WA97=0," ",VLOOKUP(WA97,PROTOKOL!$A:$F,6,FALSE))</f>
        <v xml:space="preserve"> </v>
      </c>
      <c r="VZ97" s="43"/>
      <c r="WA97" s="43"/>
      <c r="WB97" s="43"/>
      <c r="WC97" s="42" t="str">
        <f>IF(WA97=0," ",(VLOOKUP(WA97,PROTOKOL!$A$1:$E$29,2,FALSE))*WB97)</f>
        <v xml:space="preserve"> </v>
      </c>
      <c r="WD97" s="175" t="str">
        <f t="shared" si="263"/>
        <v xml:space="preserve"> </v>
      </c>
      <c r="WE97" s="212" t="str">
        <f>IF(WA97=0," ",VLOOKUP(WA97,PROTOKOL!$A:$E,5,FALSE))</f>
        <v xml:space="preserve"> </v>
      </c>
      <c r="WF97" s="176"/>
      <c r="WG97" s="177" t="str">
        <f t="shared" si="351"/>
        <v xml:space="preserve"> </v>
      </c>
      <c r="WH97" s="217" t="str">
        <f>IF(WJ97=0," ",VLOOKUP(WJ97,PROTOKOL!$A:$F,6,FALSE))</f>
        <v xml:space="preserve"> </v>
      </c>
      <c r="WI97" s="43"/>
      <c r="WJ97" s="43"/>
      <c r="WK97" s="43"/>
      <c r="WL97" s="91" t="str">
        <f>IF(WJ97=0," ",(VLOOKUP(WJ97,PROTOKOL!$A$1:$E$29,2,FALSE))*WK97)</f>
        <v xml:space="preserve"> </v>
      </c>
      <c r="WM97" s="175" t="str">
        <f t="shared" si="264"/>
        <v xml:space="preserve"> </v>
      </c>
      <c r="WN97" s="176" t="str">
        <f>IF(WJ97=0," ",VLOOKUP(WJ97,PROTOKOL!$A:$E,5,FALSE))</f>
        <v xml:space="preserve"> </v>
      </c>
      <c r="WO97" s="212" t="str">
        <f t="shared" si="386"/>
        <v xml:space="preserve"> </v>
      </c>
      <c r="WP97" s="176">
        <f t="shared" si="352"/>
        <v>0</v>
      </c>
      <c r="WQ97" s="177" t="str">
        <f t="shared" si="353"/>
        <v xml:space="preserve"> </v>
      </c>
      <c r="WS97" s="173">
        <v>25</v>
      </c>
      <c r="WT97" s="230"/>
      <c r="WU97" s="174" t="str">
        <f>IF(WW97=0," ",VLOOKUP(WW97,PROTOKOL!$A:$F,6,FALSE))</f>
        <v xml:space="preserve"> </v>
      </c>
      <c r="WV97" s="43"/>
      <c r="WW97" s="43"/>
      <c r="WX97" s="43"/>
      <c r="WY97" s="42" t="str">
        <f>IF(WW97=0," ",(VLOOKUP(WW97,PROTOKOL!$A$1:$E$29,2,FALSE))*WX97)</f>
        <v xml:space="preserve"> </v>
      </c>
      <c r="WZ97" s="175" t="str">
        <f t="shared" si="265"/>
        <v xml:space="preserve"> </v>
      </c>
      <c r="XA97" s="212" t="str">
        <f>IF(WW97=0," ",VLOOKUP(WW97,PROTOKOL!$A:$E,5,FALSE))</f>
        <v xml:space="preserve"> </v>
      </c>
      <c r="XB97" s="176"/>
      <c r="XC97" s="177" t="str">
        <f t="shared" si="354"/>
        <v xml:space="preserve"> </v>
      </c>
      <c r="XD97" s="217" t="str">
        <f>IF(XF97=0," ",VLOOKUP(XF97,PROTOKOL!$A:$F,6,FALSE))</f>
        <v xml:space="preserve"> </v>
      </c>
      <c r="XE97" s="43"/>
      <c r="XF97" s="43"/>
      <c r="XG97" s="43"/>
      <c r="XH97" s="91" t="str">
        <f>IF(XF97=0," ",(VLOOKUP(XF97,PROTOKOL!$A$1:$E$29,2,FALSE))*XG97)</f>
        <v xml:space="preserve"> </v>
      </c>
      <c r="XI97" s="175" t="str">
        <f t="shared" si="266"/>
        <v xml:space="preserve"> </v>
      </c>
      <c r="XJ97" s="176" t="str">
        <f>IF(XF97=0," ",VLOOKUP(XF97,PROTOKOL!$A:$E,5,FALSE))</f>
        <v xml:space="preserve"> </v>
      </c>
      <c r="XK97" s="212" t="str">
        <f t="shared" si="387"/>
        <v xml:space="preserve"> </v>
      </c>
      <c r="XL97" s="176">
        <f t="shared" si="355"/>
        <v>0</v>
      </c>
      <c r="XM97" s="177" t="str">
        <f t="shared" si="356"/>
        <v xml:space="preserve"> </v>
      </c>
      <c r="XO97" s="173">
        <v>25</v>
      </c>
      <c r="XP97" s="230"/>
      <c r="XQ97" s="174" t="str">
        <f>IF(XS97=0," ",VLOOKUP(XS97,PROTOKOL!$A:$F,6,FALSE))</f>
        <v xml:space="preserve"> </v>
      </c>
      <c r="XR97" s="43"/>
      <c r="XS97" s="43"/>
      <c r="XT97" s="43"/>
      <c r="XU97" s="42" t="str">
        <f>IF(XS97=0," ",(VLOOKUP(XS97,PROTOKOL!$A$1:$E$29,2,FALSE))*XT97)</f>
        <v xml:space="preserve"> </v>
      </c>
      <c r="XV97" s="175" t="str">
        <f t="shared" si="267"/>
        <v xml:space="preserve"> </v>
      </c>
      <c r="XW97" s="212" t="str">
        <f>IF(XS97=0," ",VLOOKUP(XS97,PROTOKOL!$A:$E,5,FALSE))</f>
        <v xml:space="preserve"> </v>
      </c>
      <c r="XX97" s="176"/>
      <c r="XY97" s="177" t="str">
        <f t="shared" si="357"/>
        <v xml:space="preserve"> </v>
      </c>
      <c r="XZ97" s="217" t="str">
        <f>IF(YB97=0," ",VLOOKUP(YB97,PROTOKOL!$A:$F,6,FALSE))</f>
        <v xml:space="preserve"> </v>
      </c>
      <c r="YA97" s="43"/>
      <c r="YB97" s="43"/>
      <c r="YC97" s="43"/>
      <c r="YD97" s="91" t="str">
        <f>IF(YB97=0," ",(VLOOKUP(YB97,PROTOKOL!$A$1:$E$29,2,FALSE))*YC97)</f>
        <v xml:space="preserve"> </v>
      </c>
      <c r="YE97" s="175" t="str">
        <f t="shared" si="268"/>
        <v xml:space="preserve"> </v>
      </c>
      <c r="YF97" s="176" t="str">
        <f>IF(YB97=0," ",VLOOKUP(YB97,PROTOKOL!$A:$E,5,FALSE))</f>
        <v xml:space="preserve"> </v>
      </c>
      <c r="YG97" s="212" t="str">
        <f t="shared" si="388"/>
        <v xml:space="preserve"> </v>
      </c>
      <c r="YH97" s="176">
        <f t="shared" si="358"/>
        <v>0</v>
      </c>
      <c r="YI97" s="177" t="str">
        <f t="shared" si="359"/>
        <v xml:space="preserve"> </v>
      </c>
    </row>
    <row r="98" spans="1:659" ht="13.8">
      <c r="A98" s="173">
        <v>26</v>
      </c>
      <c r="B98" s="231">
        <v>26</v>
      </c>
      <c r="C98" s="174" t="str">
        <f>IF(E98=0," ",VLOOKUP(E98,PROTOKOL!$A:$F,6,FALSE))</f>
        <v xml:space="preserve"> </v>
      </c>
      <c r="D98" s="43"/>
      <c r="E98" s="43"/>
      <c r="F98" s="43"/>
      <c r="G98" s="42" t="str">
        <f>IF(E98=0," ",(VLOOKUP(E98,PROTOKOL!$A$1:$E$29,2,FALSE))*F98)</f>
        <v xml:space="preserve"> </v>
      </c>
      <c r="H98" s="175" t="str">
        <f t="shared" si="209"/>
        <v xml:space="preserve"> </v>
      </c>
      <c r="I98" s="212" t="str">
        <f>IF(E98=0," ",VLOOKUP(E98,PROTOKOL!$A:$E,5,FALSE))</f>
        <v xml:space="preserve"> </v>
      </c>
      <c r="J98" s="176"/>
      <c r="K98" s="177" t="str">
        <f t="shared" si="269"/>
        <v xml:space="preserve"> </v>
      </c>
      <c r="L98" s="217" t="str">
        <f>IF(N98=0," ",VLOOKUP(N98,PROTOKOL!$A:$F,6,FALSE))</f>
        <v xml:space="preserve"> </v>
      </c>
      <c r="M98" s="43"/>
      <c r="N98" s="43"/>
      <c r="O98" s="43"/>
      <c r="P98" s="91" t="str">
        <f>IF(N98=0," ",(VLOOKUP(N98,PROTOKOL!$A$1:$E$29,2,FALSE))*O98)</f>
        <v xml:space="preserve"> </v>
      </c>
      <c r="Q98" s="175" t="str">
        <f t="shared" si="210"/>
        <v xml:space="preserve"> </v>
      </c>
      <c r="R98" s="176" t="str">
        <f>IF(N98=0," ",VLOOKUP(N98,PROTOKOL!$A:$E,5,FALSE))</f>
        <v xml:space="preserve"> </v>
      </c>
      <c r="S98" s="212" t="str">
        <f t="shared" si="270"/>
        <v xml:space="preserve"> </v>
      </c>
      <c r="T98" s="176">
        <f t="shared" si="271"/>
        <v>0</v>
      </c>
      <c r="U98" s="177" t="str">
        <f t="shared" si="272"/>
        <v xml:space="preserve"> </v>
      </c>
      <c r="W98" s="173">
        <v>26</v>
      </c>
      <c r="X98" s="231">
        <v>26</v>
      </c>
      <c r="Y98" s="174" t="str">
        <f>IF(AA98=0," ",VLOOKUP(AA98,PROTOKOL!$A:$F,6,FALSE))</f>
        <v xml:space="preserve"> </v>
      </c>
      <c r="Z98" s="43"/>
      <c r="AA98" s="43"/>
      <c r="AB98" s="43"/>
      <c r="AC98" s="42" t="str">
        <f>IF(AA98=0," ",(VLOOKUP(AA98,PROTOKOL!$A$1:$E$29,2,FALSE))*AB98)</f>
        <v xml:space="preserve"> </v>
      </c>
      <c r="AD98" s="175" t="str">
        <f t="shared" si="211"/>
        <v xml:space="preserve"> </v>
      </c>
      <c r="AE98" s="212" t="str">
        <f>IF(AA98=0," ",VLOOKUP(AA98,PROTOKOL!$A:$E,5,FALSE))</f>
        <v xml:space="preserve"> </v>
      </c>
      <c r="AF98" s="176"/>
      <c r="AG98" s="177" t="str">
        <f t="shared" si="273"/>
        <v xml:space="preserve"> </v>
      </c>
      <c r="AH98" s="217" t="str">
        <f>IF(AJ98=0," ",VLOOKUP(AJ98,PROTOKOL!$A:$F,6,FALSE))</f>
        <v xml:space="preserve"> </v>
      </c>
      <c r="AI98" s="43"/>
      <c r="AJ98" s="43"/>
      <c r="AK98" s="43"/>
      <c r="AL98" s="91" t="str">
        <f>IF(AJ98=0," ",(VLOOKUP(AJ98,PROTOKOL!$A$1:$E$29,2,FALSE))*AK98)</f>
        <v xml:space="preserve"> </v>
      </c>
      <c r="AM98" s="175" t="str">
        <f t="shared" si="212"/>
        <v xml:space="preserve"> </v>
      </c>
      <c r="AN98" s="176" t="str">
        <f>IF(AJ98=0," ",VLOOKUP(AJ98,PROTOKOL!$A:$E,5,FALSE))</f>
        <v xml:space="preserve"> </v>
      </c>
      <c r="AO98" s="212" t="str">
        <f t="shared" si="360"/>
        <v xml:space="preserve"> </v>
      </c>
      <c r="AP98" s="176">
        <f t="shared" si="274"/>
        <v>0</v>
      </c>
      <c r="AQ98" s="177" t="str">
        <f t="shared" si="275"/>
        <v xml:space="preserve"> </v>
      </c>
      <c r="AS98" s="173">
        <v>26</v>
      </c>
      <c r="AT98" s="231">
        <v>26</v>
      </c>
      <c r="AU98" s="174" t="str">
        <f>IF(AW98=0," ",VLOOKUP(AW98,PROTOKOL!$A:$F,6,FALSE))</f>
        <v xml:space="preserve"> </v>
      </c>
      <c r="AV98" s="43"/>
      <c r="AW98" s="43"/>
      <c r="AX98" s="43"/>
      <c r="AY98" s="42" t="str">
        <f>IF(AW98=0," ",(VLOOKUP(AW98,PROTOKOL!$A$1:$E$29,2,FALSE))*AX98)</f>
        <v xml:space="preserve"> </v>
      </c>
      <c r="AZ98" s="175" t="str">
        <f t="shared" si="213"/>
        <v xml:space="preserve"> </v>
      </c>
      <c r="BA98" s="212" t="str">
        <f>IF(AW98=0," ",VLOOKUP(AW98,PROTOKOL!$A:$E,5,FALSE))</f>
        <v xml:space="preserve"> </v>
      </c>
      <c r="BB98" s="176"/>
      <c r="BC98" s="177" t="str">
        <f t="shared" si="276"/>
        <v xml:space="preserve"> </v>
      </c>
      <c r="BD98" s="217" t="str">
        <f>IF(BF98=0," ",VLOOKUP(BF98,PROTOKOL!$A:$F,6,FALSE))</f>
        <v xml:space="preserve"> </v>
      </c>
      <c r="BE98" s="43"/>
      <c r="BF98" s="43"/>
      <c r="BG98" s="43"/>
      <c r="BH98" s="91" t="str">
        <f>IF(BF98=0," ",(VLOOKUP(BF98,PROTOKOL!$A$1:$E$29,2,FALSE))*BG98)</f>
        <v xml:space="preserve"> </v>
      </c>
      <c r="BI98" s="175" t="str">
        <f t="shared" si="214"/>
        <v xml:space="preserve"> </v>
      </c>
      <c r="BJ98" s="176" t="str">
        <f>IF(BF98=0," ",VLOOKUP(BF98,PROTOKOL!$A:$E,5,FALSE))</f>
        <v xml:space="preserve"> </v>
      </c>
      <c r="BK98" s="212" t="str">
        <f t="shared" si="361"/>
        <v xml:space="preserve"> </v>
      </c>
      <c r="BL98" s="176">
        <f t="shared" si="277"/>
        <v>0</v>
      </c>
      <c r="BM98" s="177" t="str">
        <f t="shared" si="278"/>
        <v xml:space="preserve"> </v>
      </c>
      <c r="BO98" s="173">
        <v>26</v>
      </c>
      <c r="BP98" s="231">
        <v>26</v>
      </c>
      <c r="BQ98" s="174" t="str">
        <f>IF(BS98=0," ",VLOOKUP(BS98,PROTOKOL!$A:$F,6,FALSE))</f>
        <v xml:space="preserve"> </v>
      </c>
      <c r="BR98" s="43"/>
      <c r="BS98" s="43"/>
      <c r="BT98" s="43"/>
      <c r="BU98" s="42" t="str">
        <f>IF(BS98=0," ",(VLOOKUP(BS98,PROTOKOL!$A$1:$E$29,2,FALSE))*BT98)</f>
        <v xml:space="preserve"> </v>
      </c>
      <c r="BV98" s="175" t="str">
        <f t="shared" si="215"/>
        <v xml:space="preserve"> </v>
      </c>
      <c r="BW98" s="212" t="str">
        <f>IF(BS98=0," ",VLOOKUP(BS98,PROTOKOL!$A:$E,5,FALSE))</f>
        <v xml:space="preserve"> </v>
      </c>
      <c r="BX98" s="176"/>
      <c r="BY98" s="177" t="str">
        <f t="shared" si="279"/>
        <v xml:space="preserve"> </v>
      </c>
      <c r="BZ98" s="217" t="str">
        <f>IF(CB98=0," ",VLOOKUP(CB98,PROTOKOL!$A:$F,6,FALSE))</f>
        <v xml:space="preserve"> </v>
      </c>
      <c r="CA98" s="43"/>
      <c r="CB98" s="43"/>
      <c r="CC98" s="43"/>
      <c r="CD98" s="91" t="str">
        <f>IF(CB98=0," ",(VLOOKUP(CB98,PROTOKOL!$A$1:$E$29,2,FALSE))*CC98)</f>
        <v xml:space="preserve"> </v>
      </c>
      <c r="CE98" s="175" t="str">
        <f t="shared" si="216"/>
        <v xml:space="preserve"> </v>
      </c>
      <c r="CF98" s="176" t="str">
        <f>IF(CB98=0," ",VLOOKUP(CB98,PROTOKOL!$A:$E,5,FALSE))</f>
        <v xml:space="preserve"> </v>
      </c>
      <c r="CG98" s="212" t="str">
        <f t="shared" si="362"/>
        <v xml:space="preserve"> </v>
      </c>
      <c r="CH98" s="176">
        <f t="shared" si="280"/>
        <v>0</v>
      </c>
      <c r="CI98" s="177" t="str">
        <f t="shared" si="281"/>
        <v xml:space="preserve"> </v>
      </c>
      <c r="CK98" s="173">
        <v>26</v>
      </c>
      <c r="CL98" s="231">
        <v>26</v>
      </c>
      <c r="CM98" s="174" t="str">
        <f>IF(CO98=0," ",VLOOKUP(CO98,PROTOKOL!$A:$F,6,FALSE))</f>
        <v xml:space="preserve"> </v>
      </c>
      <c r="CN98" s="43"/>
      <c r="CO98" s="43"/>
      <c r="CP98" s="43"/>
      <c r="CQ98" s="42" t="str">
        <f>IF(CO98=0," ",(VLOOKUP(CO98,PROTOKOL!$A$1:$E$29,2,FALSE))*CP98)</f>
        <v xml:space="preserve"> </v>
      </c>
      <c r="CR98" s="175" t="str">
        <f t="shared" si="217"/>
        <v xml:space="preserve"> </v>
      </c>
      <c r="CS98" s="212" t="str">
        <f>IF(CO98=0," ",VLOOKUP(CO98,PROTOKOL!$A:$E,5,FALSE))</f>
        <v xml:space="preserve"> </v>
      </c>
      <c r="CT98" s="176"/>
      <c r="CU98" s="177" t="str">
        <f t="shared" si="282"/>
        <v xml:space="preserve"> </v>
      </c>
      <c r="CV98" s="217" t="str">
        <f>IF(CX98=0," ",VLOOKUP(CX98,PROTOKOL!$A:$F,6,FALSE))</f>
        <v xml:space="preserve"> </v>
      </c>
      <c r="CW98" s="43"/>
      <c r="CX98" s="43"/>
      <c r="CY98" s="43"/>
      <c r="CZ98" s="91" t="str">
        <f>IF(CX98=0," ",(VLOOKUP(CX98,PROTOKOL!$A$1:$E$29,2,FALSE))*CY98)</f>
        <v xml:space="preserve"> </v>
      </c>
      <c r="DA98" s="175" t="str">
        <f t="shared" si="218"/>
        <v xml:space="preserve"> </v>
      </c>
      <c r="DB98" s="176" t="str">
        <f>IF(CX98=0," ",VLOOKUP(CX98,PROTOKOL!$A:$E,5,FALSE))</f>
        <v xml:space="preserve"> </v>
      </c>
      <c r="DC98" s="212" t="str">
        <f t="shared" si="363"/>
        <v xml:space="preserve"> </v>
      </c>
      <c r="DD98" s="176">
        <f t="shared" si="283"/>
        <v>0</v>
      </c>
      <c r="DE98" s="177" t="str">
        <f t="shared" si="284"/>
        <v xml:space="preserve"> </v>
      </c>
      <c r="DG98" s="173">
        <v>26</v>
      </c>
      <c r="DH98" s="231">
        <v>26</v>
      </c>
      <c r="DI98" s="174" t="str">
        <f>IF(DK98=0," ",VLOOKUP(DK98,PROTOKOL!$A:$F,6,FALSE))</f>
        <v xml:space="preserve"> </v>
      </c>
      <c r="DJ98" s="43"/>
      <c r="DK98" s="43"/>
      <c r="DL98" s="43"/>
      <c r="DM98" s="42" t="str">
        <f>IF(DK98=0," ",(VLOOKUP(DK98,PROTOKOL!$A$1:$E$29,2,FALSE))*DL98)</f>
        <v xml:space="preserve"> </v>
      </c>
      <c r="DN98" s="175" t="str">
        <f t="shared" si="219"/>
        <v xml:space="preserve"> </v>
      </c>
      <c r="DO98" s="212" t="str">
        <f>IF(DK98=0," ",VLOOKUP(DK98,PROTOKOL!$A:$E,5,FALSE))</f>
        <v xml:space="preserve"> </v>
      </c>
      <c r="DP98" s="176"/>
      <c r="DQ98" s="177" t="str">
        <f t="shared" si="285"/>
        <v xml:space="preserve"> </v>
      </c>
      <c r="DR98" s="217" t="str">
        <f>IF(DT98=0," ",VLOOKUP(DT98,PROTOKOL!$A:$F,6,FALSE))</f>
        <v xml:space="preserve"> </v>
      </c>
      <c r="DS98" s="43"/>
      <c r="DT98" s="43"/>
      <c r="DU98" s="43"/>
      <c r="DV98" s="91" t="str">
        <f>IF(DT98=0," ",(VLOOKUP(DT98,PROTOKOL!$A$1:$E$29,2,FALSE))*DU98)</f>
        <v xml:space="preserve"> </v>
      </c>
      <c r="DW98" s="175" t="str">
        <f t="shared" si="220"/>
        <v xml:space="preserve"> </v>
      </c>
      <c r="DX98" s="176" t="str">
        <f>IF(DT98=0," ",VLOOKUP(DT98,PROTOKOL!$A:$E,5,FALSE))</f>
        <v xml:space="preserve"> </v>
      </c>
      <c r="DY98" s="212" t="str">
        <f t="shared" si="364"/>
        <v xml:space="preserve"> </v>
      </c>
      <c r="DZ98" s="176">
        <f t="shared" si="286"/>
        <v>0</v>
      </c>
      <c r="EA98" s="177" t="str">
        <f t="shared" si="287"/>
        <v xml:space="preserve"> </v>
      </c>
      <c r="EC98" s="173">
        <v>26</v>
      </c>
      <c r="ED98" s="231">
        <v>26</v>
      </c>
      <c r="EE98" s="174" t="str">
        <f>IF(EG98=0," ",VLOOKUP(EG98,PROTOKOL!$A:$F,6,FALSE))</f>
        <v xml:space="preserve"> </v>
      </c>
      <c r="EF98" s="43"/>
      <c r="EG98" s="43"/>
      <c r="EH98" s="43"/>
      <c r="EI98" s="42" t="str">
        <f>IF(EG98=0," ",(VLOOKUP(EG98,PROTOKOL!$A$1:$E$29,2,FALSE))*EH98)</f>
        <v xml:space="preserve"> </v>
      </c>
      <c r="EJ98" s="175" t="str">
        <f t="shared" si="221"/>
        <v xml:space="preserve"> </v>
      </c>
      <c r="EK98" s="212" t="str">
        <f>IF(EG98=0," ",VLOOKUP(EG98,PROTOKOL!$A:$E,5,FALSE))</f>
        <v xml:space="preserve"> </v>
      </c>
      <c r="EL98" s="176"/>
      <c r="EM98" s="177" t="str">
        <f t="shared" si="288"/>
        <v xml:space="preserve"> </v>
      </c>
      <c r="EN98" s="217" t="str">
        <f>IF(EP98=0," ",VLOOKUP(EP98,PROTOKOL!$A:$F,6,FALSE))</f>
        <v xml:space="preserve"> </v>
      </c>
      <c r="EO98" s="43"/>
      <c r="EP98" s="43"/>
      <c r="EQ98" s="43"/>
      <c r="ER98" s="91" t="str">
        <f>IF(EP98=0," ",(VLOOKUP(EP98,PROTOKOL!$A$1:$E$29,2,FALSE))*EQ98)</f>
        <v xml:space="preserve"> </v>
      </c>
      <c r="ES98" s="175" t="str">
        <f t="shared" si="222"/>
        <v xml:space="preserve"> </v>
      </c>
      <c r="ET98" s="176" t="str">
        <f>IF(EP98=0," ",VLOOKUP(EP98,PROTOKOL!$A:$E,5,FALSE))</f>
        <v xml:space="preserve"> </v>
      </c>
      <c r="EU98" s="212" t="str">
        <f t="shared" si="365"/>
        <v xml:space="preserve"> </v>
      </c>
      <c r="EV98" s="176">
        <f t="shared" si="289"/>
        <v>0</v>
      </c>
      <c r="EW98" s="177" t="str">
        <f t="shared" si="290"/>
        <v xml:space="preserve"> </v>
      </c>
      <c r="EY98" s="173">
        <v>26</v>
      </c>
      <c r="EZ98" s="231">
        <v>26</v>
      </c>
      <c r="FA98" s="174" t="str">
        <f>IF(FC98=0," ",VLOOKUP(FC98,PROTOKOL!$A:$F,6,FALSE))</f>
        <v xml:space="preserve"> </v>
      </c>
      <c r="FB98" s="43"/>
      <c r="FC98" s="43"/>
      <c r="FD98" s="43"/>
      <c r="FE98" s="42" t="str">
        <f>IF(FC98=0," ",(VLOOKUP(FC98,PROTOKOL!$A$1:$E$29,2,FALSE))*FD98)</f>
        <v xml:space="preserve"> </v>
      </c>
      <c r="FF98" s="175" t="str">
        <f t="shared" si="223"/>
        <v xml:space="preserve"> </v>
      </c>
      <c r="FG98" s="212" t="str">
        <f>IF(FC98=0," ",VLOOKUP(FC98,PROTOKOL!$A:$E,5,FALSE))</f>
        <v xml:space="preserve"> </v>
      </c>
      <c r="FH98" s="176"/>
      <c r="FI98" s="177" t="str">
        <f t="shared" si="291"/>
        <v xml:space="preserve"> </v>
      </c>
      <c r="FJ98" s="217" t="str">
        <f>IF(FL98=0," ",VLOOKUP(FL98,PROTOKOL!$A:$F,6,FALSE))</f>
        <v xml:space="preserve"> </v>
      </c>
      <c r="FK98" s="43"/>
      <c r="FL98" s="43"/>
      <c r="FM98" s="43"/>
      <c r="FN98" s="91" t="str">
        <f>IF(FL98=0," ",(VLOOKUP(FL98,PROTOKOL!$A$1:$E$29,2,FALSE))*FM98)</f>
        <v xml:space="preserve"> </v>
      </c>
      <c r="FO98" s="175" t="str">
        <f t="shared" si="224"/>
        <v xml:space="preserve"> </v>
      </c>
      <c r="FP98" s="176" t="str">
        <f>IF(FL98=0," ",VLOOKUP(FL98,PROTOKOL!$A:$E,5,FALSE))</f>
        <v xml:space="preserve"> </v>
      </c>
      <c r="FQ98" s="212" t="str">
        <f t="shared" si="366"/>
        <v xml:space="preserve"> </v>
      </c>
      <c r="FR98" s="176">
        <f t="shared" si="292"/>
        <v>0</v>
      </c>
      <c r="FS98" s="177" t="str">
        <f t="shared" si="293"/>
        <v xml:space="preserve"> </v>
      </c>
      <c r="FU98" s="173">
        <v>26</v>
      </c>
      <c r="FV98" s="231">
        <v>26</v>
      </c>
      <c r="FW98" s="174" t="str">
        <f>IF(FY98=0," ",VLOOKUP(FY98,PROTOKOL!$A:$F,6,FALSE))</f>
        <v xml:space="preserve"> </v>
      </c>
      <c r="FX98" s="43"/>
      <c r="FY98" s="43"/>
      <c r="FZ98" s="43"/>
      <c r="GA98" s="42" t="str">
        <f>IF(FY98=0," ",(VLOOKUP(FY98,PROTOKOL!$A$1:$E$29,2,FALSE))*FZ98)</f>
        <v xml:space="preserve"> </v>
      </c>
      <c r="GB98" s="175" t="str">
        <f t="shared" si="225"/>
        <v xml:space="preserve"> </v>
      </c>
      <c r="GC98" s="212" t="str">
        <f>IF(FY98=0," ",VLOOKUP(FY98,PROTOKOL!$A:$E,5,FALSE))</f>
        <v xml:space="preserve"> </v>
      </c>
      <c r="GD98" s="176"/>
      <c r="GE98" s="177" t="str">
        <f t="shared" si="294"/>
        <v xml:space="preserve"> </v>
      </c>
      <c r="GF98" s="217" t="str">
        <f>IF(GH98=0," ",VLOOKUP(GH98,PROTOKOL!$A:$F,6,FALSE))</f>
        <v xml:space="preserve"> </v>
      </c>
      <c r="GG98" s="43"/>
      <c r="GH98" s="43"/>
      <c r="GI98" s="43"/>
      <c r="GJ98" s="91" t="str">
        <f>IF(GH98=0," ",(VLOOKUP(GH98,PROTOKOL!$A$1:$E$29,2,FALSE))*GI98)</f>
        <v xml:space="preserve"> </v>
      </c>
      <c r="GK98" s="175" t="str">
        <f t="shared" si="226"/>
        <v xml:space="preserve"> </v>
      </c>
      <c r="GL98" s="176" t="str">
        <f>IF(GH98=0," ",VLOOKUP(GH98,PROTOKOL!$A:$E,5,FALSE))</f>
        <v xml:space="preserve"> </v>
      </c>
      <c r="GM98" s="212" t="str">
        <f t="shared" si="367"/>
        <v xml:space="preserve"> </v>
      </c>
      <c r="GN98" s="176">
        <f t="shared" si="295"/>
        <v>0</v>
      </c>
      <c r="GO98" s="177" t="str">
        <f t="shared" si="296"/>
        <v xml:space="preserve"> </v>
      </c>
      <c r="GQ98" s="173">
        <v>26</v>
      </c>
      <c r="GR98" s="231">
        <v>26</v>
      </c>
      <c r="GS98" s="174" t="str">
        <f>IF(GU98=0," ",VLOOKUP(GU98,PROTOKOL!$A:$F,6,FALSE))</f>
        <v xml:space="preserve"> </v>
      </c>
      <c r="GT98" s="43"/>
      <c r="GU98" s="43"/>
      <c r="GV98" s="43"/>
      <c r="GW98" s="42" t="str">
        <f>IF(GU98=0," ",(VLOOKUP(GU98,PROTOKOL!$A$1:$E$29,2,FALSE))*GV98)</f>
        <v xml:space="preserve"> </v>
      </c>
      <c r="GX98" s="175" t="str">
        <f t="shared" si="227"/>
        <v xml:space="preserve"> </v>
      </c>
      <c r="GY98" s="212" t="str">
        <f>IF(GU98=0," ",VLOOKUP(GU98,PROTOKOL!$A:$E,5,FALSE))</f>
        <v xml:space="preserve"> </v>
      </c>
      <c r="GZ98" s="176"/>
      <c r="HA98" s="177" t="str">
        <f t="shared" si="297"/>
        <v xml:space="preserve"> </v>
      </c>
      <c r="HB98" s="217" t="str">
        <f>IF(HD98=0," ",VLOOKUP(HD98,PROTOKOL!$A:$F,6,FALSE))</f>
        <v xml:space="preserve"> </v>
      </c>
      <c r="HC98" s="43"/>
      <c r="HD98" s="43"/>
      <c r="HE98" s="43"/>
      <c r="HF98" s="91" t="str">
        <f>IF(HD98=0," ",(VLOOKUP(HD98,PROTOKOL!$A$1:$E$29,2,FALSE))*HE98)</f>
        <v xml:space="preserve"> </v>
      </c>
      <c r="HG98" s="175" t="str">
        <f t="shared" si="228"/>
        <v xml:space="preserve"> </v>
      </c>
      <c r="HH98" s="176" t="str">
        <f>IF(HD98=0," ",VLOOKUP(HD98,PROTOKOL!$A:$E,5,FALSE))</f>
        <v xml:space="preserve"> </v>
      </c>
      <c r="HI98" s="212" t="str">
        <f t="shared" si="368"/>
        <v xml:space="preserve"> </v>
      </c>
      <c r="HJ98" s="176">
        <f t="shared" si="298"/>
        <v>0</v>
      </c>
      <c r="HK98" s="177" t="str">
        <f t="shared" si="299"/>
        <v xml:space="preserve"> </v>
      </c>
      <c r="HM98" s="173">
        <v>26</v>
      </c>
      <c r="HN98" s="231">
        <v>26</v>
      </c>
      <c r="HO98" s="174" t="str">
        <f>IF(HQ98=0," ",VLOOKUP(HQ98,PROTOKOL!$A:$F,6,FALSE))</f>
        <v xml:space="preserve"> </v>
      </c>
      <c r="HP98" s="43"/>
      <c r="HQ98" s="43"/>
      <c r="HR98" s="43"/>
      <c r="HS98" s="42" t="str">
        <f>IF(HQ98=0," ",(VLOOKUP(HQ98,PROTOKOL!$A$1:$E$29,2,FALSE))*HR98)</f>
        <v xml:space="preserve"> </v>
      </c>
      <c r="HT98" s="175" t="str">
        <f t="shared" si="229"/>
        <v xml:space="preserve"> </v>
      </c>
      <c r="HU98" s="212" t="str">
        <f>IF(HQ98=0," ",VLOOKUP(HQ98,PROTOKOL!$A:$E,5,FALSE))</f>
        <v xml:space="preserve"> </v>
      </c>
      <c r="HV98" s="176"/>
      <c r="HW98" s="177" t="str">
        <f t="shared" si="300"/>
        <v xml:space="preserve"> </v>
      </c>
      <c r="HX98" s="217" t="str">
        <f>IF(HZ98=0," ",VLOOKUP(HZ98,PROTOKOL!$A:$F,6,FALSE))</f>
        <v xml:space="preserve"> </v>
      </c>
      <c r="HY98" s="43"/>
      <c r="HZ98" s="43"/>
      <c r="IA98" s="43"/>
      <c r="IB98" s="91" t="str">
        <f>IF(HZ98=0," ",(VLOOKUP(HZ98,PROTOKOL!$A$1:$E$29,2,FALSE))*IA98)</f>
        <v xml:space="preserve"> </v>
      </c>
      <c r="IC98" s="175" t="str">
        <f t="shared" si="230"/>
        <v xml:space="preserve"> </v>
      </c>
      <c r="ID98" s="176" t="str">
        <f>IF(HZ98=0," ",VLOOKUP(HZ98,PROTOKOL!$A:$E,5,FALSE))</f>
        <v xml:space="preserve"> </v>
      </c>
      <c r="IE98" s="212" t="str">
        <f t="shared" si="369"/>
        <v xml:space="preserve"> </v>
      </c>
      <c r="IF98" s="176">
        <f t="shared" si="301"/>
        <v>0</v>
      </c>
      <c r="IG98" s="177" t="str">
        <f t="shared" si="302"/>
        <v xml:space="preserve"> </v>
      </c>
      <c r="II98" s="173">
        <v>26</v>
      </c>
      <c r="IJ98" s="231">
        <v>26</v>
      </c>
      <c r="IK98" s="174" t="str">
        <f>IF(IM98=0," ",VLOOKUP(IM98,PROTOKOL!$A:$F,6,FALSE))</f>
        <v xml:space="preserve"> </v>
      </c>
      <c r="IL98" s="43"/>
      <c r="IM98" s="43"/>
      <c r="IN98" s="43"/>
      <c r="IO98" s="42" t="str">
        <f>IF(IM98=0," ",(VLOOKUP(IM98,PROTOKOL!$A$1:$E$29,2,FALSE))*IN98)</f>
        <v xml:space="preserve"> </v>
      </c>
      <c r="IP98" s="175" t="str">
        <f t="shared" si="231"/>
        <v xml:space="preserve"> </v>
      </c>
      <c r="IQ98" s="212" t="str">
        <f>IF(IM98=0," ",VLOOKUP(IM98,PROTOKOL!$A:$E,5,FALSE))</f>
        <v xml:space="preserve"> </v>
      </c>
      <c r="IR98" s="176"/>
      <c r="IS98" s="177" t="str">
        <f t="shared" si="303"/>
        <v xml:space="preserve"> </v>
      </c>
      <c r="IT98" s="217" t="str">
        <f>IF(IV98=0," ",VLOOKUP(IV98,PROTOKOL!$A:$F,6,FALSE))</f>
        <v xml:space="preserve"> </v>
      </c>
      <c r="IU98" s="43"/>
      <c r="IV98" s="43"/>
      <c r="IW98" s="43"/>
      <c r="IX98" s="91" t="str">
        <f>IF(IV98=0," ",(VLOOKUP(IV98,PROTOKOL!$A$1:$E$29,2,FALSE))*IW98)</f>
        <v xml:space="preserve"> </v>
      </c>
      <c r="IY98" s="175" t="str">
        <f t="shared" si="232"/>
        <v xml:space="preserve"> </v>
      </c>
      <c r="IZ98" s="176" t="str">
        <f>IF(IV98=0," ",VLOOKUP(IV98,PROTOKOL!$A:$E,5,FALSE))</f>
        <v xml:space="preserve"> </v>
      </c>
      <c r="JA98" s="212" t="str">
        <f t="shared" si="370"/>
        <v xml:space="preserve"> </v>
      </c>
      <c r="JB98" s="176">
        <f t="shared" si="304"/>
        <v>0</v>
      </c>
      <c r="JC98" s="177" t="str">
        <f t="shared" si="305"/>
        <v xml:space="preserve"> </v>
      </c>
      <c r="JE98" s="173">
        <v>26</v>
      </c>
      <c r="JF98" s="231">
        <v>26</v>
      </c>
      <c r="JG98" s="174" t="str">
        <f>IF(JI98=0," ",VLOOKUP(JI98,PROTOKOL!$A:$F,6,FALSE))</f>
        <v xml:space="preserve"> </v>
      </c>
      <c r="JH98" s="43"/>
      <c r="JI98" s="43"/>
      <c r="JJ98" s="43"/>
      <c r="JK98" s="42" t="str">
        <f>IF(JI98=0," ",(VLOOKUP(JI98,PROTOKOL!$A$1:$E$29,2,FALSE))*JJ98)</f>
        <v xml:space="preserve"> </v>
      </c>
      <c r="JL98" s="175" t="str">
        <f t="shared" si="233"/>
        <v xml:space="preserve"> </v>
      </c>
      <c r="JM98" s="212" t="str">
        <f>IF(JI98=0," ",VLOOKUP(JI98,PROTOKOL!$A:$E,5,FALSE))</f>
        <v xml:space="preserve"> </v>
      </c>
      <c r="JN98" s="176"/>
      <c r="JO98" s="177" t="str">
        <f t="shared" si="306"/>
        <v xml:space="preserve"> </v>
      </c>
      <c r="JP98" s="217" t="str">
        <f>IF(JR98=0," ",VLOOKUP(JR98,PROTOKOL!$A:$F,6,FALSE))</f>
        <v xml:space="preserve"> </v>
      </c>
      <c r="JQ98" s="43"/>
      <c r="JR98" s="43"/>
      <c r="JS98" s="43"/>
      <c r="JT98" s="91" t="str">
        <f>IF(JR98=0," ",(VLOOKUP(JR98,PROTOKOL!$A$1:$E$29,2,FALSE))*JS98)</f>
        <v xml:space="preserve"> </v>
      </c>
      <c r="JU98" s="175" t="str">
        <f t="shared" si="234"/>
        <v xml:space="preserve"> </v>
      </c>
      <c r="JV98" s="176" t="str">
        <f>IF(JR98=0," ",VLOOKUP(JR98,PROTOKOL!$A:$E,5,FALSE))</f>
        <v xml:space="preserve"> </v>
      </c>
      <c r="JW98" s="212" t="str">
        <f t="shared" si="371"/>
        <v xml:space="preserve"> </v>
      </c>
      <c r="JX98" s="176">
        <f t="shared" si="307"/>
        <v>0</v>
      </c>
      <c r="JY98" s="177" t="str">
        <f t="shared" si="308"/>
        <v xml:space="preserve"> </v>
      </c>
      <c r="KA98" s="173">
        <v>26</v>
      </c>
      <c r="KB98" s="231">
        <v>26</v>
      </c>
      <c r="KC98" s="174" t="str">
        <f>IF(KE98=0," ",VLOOKUP(KE98,PROTOKOL!$A:$F,6,FALSE))</f>
        <v xml:space="preserve"> </v>
      </c>
      <c r="KD98" s="43"/>
      <c r="KE98" s="43"/>
      <c r="KF98" s="43"/>
      <c r="KG98" s="42" t="str">
        <f>IF(KE98=0," ",(VLOOKUP(KE98,PROTOKOL!$A$1:$E$29,2,FALSE))*KF98)</f>
        <v xml:space="preserve"> </v>
      </c>
      <c r="KH98" s="175" t="str">
        <f t="shared" si="235"/>
        <v xml:space="preserve"> </v>
      </c>
      <c r="KI98" s="212" t="str">
        <f>IF(KE98=0," ",VLOOKUP(KE98,PROTOKOL!$A:$E,5,FALSE))</f>
        <v xml:space="preserve"> </v>
      </c>
      <c r="KJ98" s="176"/>
      <c r="KK98" s="177" t="str">
        <f t="shared" si="309"/>
        <v xml:space="preserve"> </v>
      </c>
      <c r="KL98" s="217" t="str">
        <f>IF(KN98=0," ",VLOOKUP(KN98,PROTOKOL!$A:$F,6,FALSE))</f>
        <v xml:space="preserve"> </v>
      </c>
      <c r="KM98" s="43"/>
      <c r="KN98" s="43"/>
      <c r="KO98" s="43"/>
      <c r="KP98" s="91" t="str">
        <f>IF(KN98=0," ",(VLOOKUP(KN98,PROTOKOL!$A$1:$E$29,2,FALSE))*KO98)</f>
        <v xml:space="preserve"> </v>
      </c>
      <c r="KQ98" s="175" t="str">
        <f t="shared" si="236"/>
        <v xml:space="preserve"> </v>
      </c>
      <c r="KR98" s="176" t="str">
        <f>IF(KN98=0," ",VLOOKUP(KN98,PROTOKOL!$A:$E,5,FALSE))</f>
        <v xml:space="preserve"> </v>
      </c>
      <c r="KS98" s="212" t="str">
        <f t="shared" si="372"/>
        <v xml:space="preserve"> </v>
      </c>
      <c r="KT98" s="176">
        <f t="shared" si="310"/>
        <v>0</v>
      </c>
      <c r="KU98" s="177" t="str">
        <f t="shared" si="311"/>
        <v xml:space="preserve"> </v>
      </c>
      <c r="KW98" s="173">
        <v>26</v>
      </c>
      <c r="KX98" s="231">
        <v>26</v>
      </c>
      <c r="KY98" s="174" t="str">
        <f>IF(LA98=0," ",VLOOKUP(LA98,PROTOKOL!$A:$F,6,FALSE))</f>
        <v xml:space="preserve"> </v>
      </c>
      <c r="KZ98" s="43"/>
      <c r="LA98" s="43"/>
      <c r="LB98" s="43"/>
      <c r="LC98" s="42" t="str">
        <f>IF(LA98=0," ",(VLOOKUP(LA98,PROTOKOL!$A$1:$E$29,2,FALSE))*LB98)</f>
        <v xml:space="preserve"> </v>
      </c>
      <c r="LD98" s="175" t="str">
        <f t="shared" si="237"/>
        <v xml:space="preserve"> </v>
      </c>
      <c r="LE98" s="212" t="str">
        <f>IF(LA98=0," ",VLOOKUP(LA98,PROTOKOL!$A:$E,5,FALSE))</f>
        <v xml:space="preserve"> </v>
      </c>
      <c r="LF98" s="176"/>
      <c r="LG98" s="177" t="str">
        <f t="shared" si="312"/>
        <v xml:space="preserve"> </v>
      </c>
      <c r="LH98" s="217" t="str">
        <f>IF(LJ98=0," ",VLOOKUP(LJ98,PROTOKOL!$A:$F,6,FALSE))</f>
        <v xml:space="preserve"> </v>
      </c>
      <c r="LI98" s="43"/>
      <c r="LJ98" s="43"/>
      <c r="LK98" s="43"/>
      <c r="LL98" s="91" t="str">
        <f>IF(LJ98=0," ",(VLOOKUP(LJ98,PROTOKOL!$A$1:$E$29,2,FALSE))*LK98)</f>
        <v xml:space="preserve"> </v>
      </c>
      <c r="LM98" s="175" t="str">
        <f t="shared" si="238"/>
        <v xml:space="preserve"> </v>
      </c>
      <c r="LN98" s="176" t="str">
        <f>IF(LJ98=0," ",VLOOKUP(LJ98,PROTOKOL!$A:$E,5,FALSE))</f>
        <v xml:space="preserve"> </v>
      </c>
      <c r="LO98" s="212" t="str">
        <f t="shared" si="373"/>
        <v xml:space="preserve"> </v>
      </c>
      <c r="LP98" s="176">
        <f t="shared" si="313"/>
        <v>0</v>
      </c>
      <c r="LQ98" s="177" t="str">
        <f t="shared" si="314"/>
        <v xml:space="preserve"> </v>
      </c>
      <c r="LS98" s="173">
        <v>26</v>
      </c>
      <c r="LT98" s="231">
        <v>26</v>
      </c>
      <c r="LU98" s="174" t="str">
        <f>IF(LW98=0," ",VLOOKUP(LW98,PROTOKOL!$A:$F,6,FALSE))</f>
        <v xml:space="preserve"> </v>
      </c>
      <c r="LV98" s="43"/>
      <c r="LW98" s="43"/>
      <c r="LX98" s="43"/>
      <c r="LY98" s="42" t="str">
        <f>IF(LW98=0," ",(VLOOKUP(LW98,PROTOKOL!$A$1:$E$29,2,FALSE))*LX98)</f>
        <v xml:space="preserve"> </v>
      </c>
      <c r="LZ98" s="175" t="str">
        <f t="shared" si="239"/>
        <v xml:space="preserve"> </v>
      </c>
      <c r="MA98" s="212" t="str">
        <f>IF(LW98=0," ",VLOOKUP(LW98,PROTOKOL!$A:$E,5,FALSE))</f>
        <v xml:space="preserve"> </v>
      </c>
      <c r="MB98" s="176"/>
      <c r="MC98" s="177" t="str">
        <f t="shared" si="315"/>
        <v xml:space="preserve"> </v>
      </c>
      <c r="MD98" s="217" t="str">
        <f>IF(MF98=0," ",VLOOKUP(MF98,PROTOKOL!$A:$F,6,FALSE))</f>
        <v xml:space="preserve"> </v>
      </c>
      <c r="ME98" s="43"/>
      <c r="MF98" s="43"/>
      <c r="MG98" s="43"/>
      <c r="MH98" s="91" t="str">
        <f>IF(MF98=0," ",(VLOOKUP(MF98,PROTOKOL!$A$1:$E$29,2,FALSE))*MG98)</f>
        <v xml:space="preserve"> </v>
      </c>
      <c r="MI98" s="175" t="str">
        <f t="shared" si="240"/>
        <v xml:space="preserve"> </v>
      </c>
      <c r="MJ98" s="176" t="str">
        <f>IF(MF98=0," ",VLOOKUP(MF98,PROTOKOL!$A:$E,5,FALSE))</f>
        <v xml:space="preserve"> </v>
      </c>
      <c r="MK98" s="212" t="str">
        <f t="shared" si="374"/>
        <v xml:space="preserve"> </v>
      </c>
      <c r="ML98" s="176">
        <f t="shared" si="316"/>
        <v>0</v>
      </c>
      <c r="MM98" s="177" t="str">
        <f t="shared" si="317"/>
        <v xml:space="preserve"> </v>
      </c>
      <c r="MO98" s="173">
        <v>26</v>
      </c>
      <c r="MP98" s="231">
        <v>26</v>
      </c>
      <c r="MQ98" s="174" t="str">
        <f>IF(MS98=0," ",VLOOKUP(MS98,PROTOKOL!$A:$F,6,FALSE))</f>
        <v xml:space="preserve"> </v>
      </c>
      <c r="MR98" s="43"/>
      <c r="MS98" s="43"/>
      <c r="MT98" s="43"/>
      <c r="MU98" s="42" t="str">
        <f>IF(MS98=0," ",(VLOOKUP(MS98,PROTOKOL!$A$1:$E$29,2,FALSE))*MT98)</f>
        <v xml:space="preserve"> </v>
      </c>
      <c r="MV98" s="175" t="str">
        <f t="shared" si="241"/>
        <v xml:space="preserve"> </v>
      </c>
      <c r="MW98" s="212" t="str">
        <f>IF(MS98=0," ",VLOOKUP(MS98,PROTOKOL!$A:$E,5,FALSE))</f>
        <v xml:space="preserve"> </v>
      </c>
      <c r="MX98" s="176"/>
      <c r="MY98" s="177" t="str">
        <f t="shared" si="318"/>
        <v xml:space="preserve"> </v>
      </c>
      <c r="MZ98" s="217" t="str">
        <f>IF(NB98=0," ",VLOOKUP(NB98,PROTOKOL!$A:$F,6,FALSE))</f>
        <v xml:space="preserve"> </v>
      </c>
      <c r="NA98" s="43"/>
      <c r="NB98" s="43"/>
      <c r="NC98" s="43"/>
      <c r="ND98" s="91" t="str">
        <f>IF(NB98=0," ",(VLOOKUP(NB98,PROTOKOL!$A$1:$E$29,2,FALSE))*NC98)</f>
        <v xml:space="preserve"> </v>
      </c>
      <c r="NE98" s="175" t="str">
        <f t="shared" si="242"/>
        <v xml:space="preserve"> </v>
      </c>
      <c r="NF98" s="176" t="str">
        <f>IF(NB98=0," ",VLOOKUP(NB98,PROTOKOL!$A:$E,5,FALSE))</f>
        <v xml:space="preserve"> </v>
      </c>
      <c r="NG98" s="212" t="str">
        <f t="shared" si="375"/>
        <v xml:space="preserve"> </v>
      </c>
      <c r="NH98" s="176">
        <f t="shared" si="319"/>
        <v>0</v>
      </c>
      <c r="NI98" s="177" t="str">
        <f t="shared" si="320"/>
        <v xml:space="preserve"> </v>
      </c>
      <c r="NK98" s="173">
        <v>26</v>
      </c>
      <c r="NL98" s="231">
        <v>26</v>
      </c>
      <c r="NM98" s="174" t="str">
        <f>IF(NO98=0," ",VLOOKUP(NO98,PROTOKOL!$A:$F,6,FALSE))</f>
        <v xml:space="preserve"> </v>
      </c>
      <c r="NN98" s="43"/>
      <c r="NO98" s="43"/>
      <c r="NP98" s="43"/>
      <c r="NQ98" s="42" t="str">
        <f>IF(NO98=0," ",(VLOOKUP(NO98,PROTOKOL!$A$1:$E$29,2,FALSE))*NP98)</f>
        <v xml:space="preserve"> </v>
      </c>
      <c r="NR98" s="175" t="str">
        <f t="shared" si="243"/>
        <v xml:space="preserve"> </v>
      </c>
      <c r="NS98" s="212" t="str">
        <f>IF(NO98=0," ",VLOOKUP(NO98,PROTOKOL!$A:$E,5,FALSE))</f>
        <v xml:space="preserve"> </v>
      </c>
      <c r="NT98" s="176"/>
      <c r="NU98" s="177" t="str">
        <f t="shared" si="321"/>
        <v xml:space="preserve"> </v>
      </c>
      <c r="NV98" s="217" t="str">
        <f>IF(NX98=0," ",VLOOKUP(NX98,PROTOKOL!$A:$F,6,FALSE))</f>
        <v xml:space="preserve"> </v>
      </c>
      <c r="NW98" s="43"/>
      <c r="NX98" s="43"/>
      <c r="NY98" s="43"/>
      <c r="NZ98" s="91" t="str">
        <f>IF(NX98=0," ",(VLOOKUP(NX98,PROTOKOL!$A$1:$E$29,2,FALSE))*NY98)</f>
        <v xml:space="preserve"> </v>
      </c>
      <c r="OA98" s="175" t="str">
        <f t="shared" si="244"/>
        <v xml:space="preserve"> </v>
      </c>
      <c r="OB98" s="176" t="str">
        <f>IF(NX98=0," ",VLOOKUP(NX98,PROTOKOL!$A:$E,5,FALSE))</f>
        <v xml:space="preserve"> </v>
      </c>
      <c r="OC98" s="212" t="str">
        <f t="shared" si="376"/>
        <v xml:space="preserve"> </v>
      </c>
      <c r="OD98" s="176">
        <f t="shared" si="322"/>
        <v>0</v>
      </c>
      <c r="OE98" s="177" t="str">
        <f t="shared" si="323"/>
        <v xml:space="preserve"> </v>
      </c>
      <c r="OG98" s="173">
        <v>26</v>
      </c>
      <c r="OH98" s="231">
        <v>26</v>
      </c>
      <c r="OI98" s="174" t="str">
        <f>IF(OK98=0," ",VLOOKUP(OK98,PROTOKOL!$A:$F,6,FALSE))</f>
        <v xml:space="preserve"> </v>
      </c>
      <c r="OJ98" s="43"/>
      <c r="OK98" s="43"/>
      <c r="OL98" s="43"/>
      <c r="OM98" s="42" t="str">
        <f>IF(OK98=0," ",(VLOOKUP(OK98,PROTOKOL!$A$1:$E$29,2,FALSE))*OL98)</f>
        <v xml:space="preserve"> </v>
      </c>
      <c r="ON98" s="175" t="str">
        <f t="shared" si="245"/>
        <v xml:space="preserve"> </v>
      </c>
      <c r="OO98" s="212" t="str">
        <f>IF(OK98=0," ",VLOOKUP(OK98,PROTOKOL!$A:$E,5,FALSE))</f>
        <v xml:space="preserve"> </v>
      </c>
      <c r="OP98" s="176"/>
      <c r="OQ98" s="177" t="str">
        <f t="shared" si="324"/>
        <v xml:space="preserve"> </v>
      </c>
      <c r="OR98" s="217" t="str">
        <f>IF(OT98=0," ",VLOOKUP(OT98,PROTOKOL!$A:$F,6,FALSE))</f>
        <v xml:space="preserve"> </v>
      </c>
      <c r="OS98" s="43"/>
      <c r="OT98" s="43"/>
      <c r="OU98" s="43"/>
      <c r="OV98" s="91" t="str">
        <f>IF(OT98=0," ",(VLOOKUP(OT98,PROTOKOL!$A$1:$E$29,2,FALSE))*OU98)</f>
        <v xml:space="preserve"> </v>
      </c>
      <c r="OW98" s="175" t="str">
        <f t="shared" si="246"/>
        <v xml:space="preserve"> </v>
      </c>
      <c r="OX98" s="176" t="str">
        <f>IF(OT98=0," ",VLOOKUP(OT98,PROTOKOL!$A:$E,5,FALSE))</f>
        <v xml:space="preserve"> </v>
      </c>
      <c r="OY98" s="212" t="str">
        <f t="shared" si="377"/>
        <v xml:space="preserve"> </v>
      </c>
      <c r="OZ98" s="176">
        <f t="shared" si="325"/>
        <v>0</v>
      </c>
      <c r="PA98" s="177" t="str">
        <f t="shared" si="326"/>
        <v xml:space="preserve"> </v>
      </c>
      <c r="PC98" s="173">
        <v>26</v>
      </c>
      <c r="PD98" s="231">
        <v>26</v>
      </c>
      <c r="PE98" s="174" t="str">
        <f>IF(PG98=0," ",VLOOKUP(PG98,PROTOKOL!$A:$F,6,FALSE))</f>
        <v xml:space="preserve"> </v>
      </c>
      <c r="PF98" s="43"/>
      <c r="PG98" s="43"/>
      <c r="PH98" s="43"/>
      <c r="PI98" s="42" t="str">
        <f>IF(PG98=0," ",(VLOOKUP(PG98,PROTOKOL!$A$1:$E$29,2,FALSE))*PH98)</f>
        <v xml:space="preserve"> </v>
      </c>
      <c r="PJ98" s="175" t="str">
        <f t="shared" si="247"/>
        <v xml:space="preserve"> </v>
      </c>
      <c r="PK98" s="212" t="str">
        <f>IF(PG98=0," ",VLOOKUP(PG98,PROTOKOL!$A:$E,5,FALSE))</f>
        <v xml:space="preserve"> </v>
      </c>
      <c r="PL98" s="176"/>
      <c r="PM98" s="177" t="str">
        <f t="shared" si="327"/>
        <v xml:space="preserve"> </v>
      </c>
      <c r="PN98" s="217" t="str">
        <f>IF(PP98=0," ",VLOOKUP(PP98,PROTOKOL!$A:$F,6,FALSE))</f>
        <v xml:space="preserve"> </v>
      </c>
      <c r="PO98" s="43"/>
      <c r="PP98" s="43"/>
      <c r="PQ98" s="43"/>
      <c r="PR98" s="91" t="str">
        <f>IF(PP98=0," ",(VLOOKUP(PP98,PROTOKOL!$A$1:$E$29,2,FALSE))*PQ98)</f>
        <v xml:space="preserve"> </v>
      </c>
      <c r="PS98" s="175" t="str">
        <f t="shared" si="248"/>
        <v xml:space="preserve"> </v>
      </c>
      <c r="PT98" s="176" t="str">
        <f>IF(PP98=0," ",VLOOKUP(PP98,PROTOKOL!$A:$E,5,FALSE))</f>
        <v xml:space="preserve"> </v>
      </c>
      <c r="PU98" s="212" t="str">
        <f t="shared" si="378"/>
        <v xml:space="preserve"> </v>
      </c>
      <c r="PV98" s="176">
        <f t="shared" si="328"/>
        <v>0</v>
      </c>
      <c r="PW98" s="177" t="str">
        <f t="shared" si="329"/>
        <v xml:space="preserve"> </v>
      </c>
      <c r="PY98" s="173">
        <v>26</v>
      </c>
      <c r="PZ98" s="231">
        <v>26</v>
      </c>
      <c r="QA98" s="174" t="str">
        <f>IF(QC98=0," ",VLOOKUP(QC98,PROTOKOL!$A:$F,6,FALSE))</f>
        <v xml:space="preserve"> </v>
      </c>
      <c r="QB98" s="43"/>
      <c r="QC98" s="43"/>
      <c r="QD98" s="43"/>
      <c r="QE98" s="42" t="str">
        <f>IF(QC98=0," ",(VLOOKUP(QC98,PROTOKOL!$A$1:$E$29,2,FALSE))*QD98)</f>
        <v xml:space="preserve"> </v>
      </c>
      <c r="QF98" s="175" t="str">
        <f t="shared" si="249"/>
        <v xml:space="preserve"> </v>
      </c>
      <c r="QG98" s="212" t="str">
        <f>IF(QC98=0," ",VLOOKUP(QC98,PROTOKOL!$A:$E,5,FALSE))</f>
        <v xml:space="preserve"> </v>
      </c>
      <c r="QH98" s="176"/>
      <c r="QI98" s="177" t="str">
        <f t="shared" si="330"/>
        <v xml:space="preserve"> </v>
      </c>
      <c r="QJ98" s="217" t="str">
        <f>IF(QL98=0," ",VLOOKUP(QL98,PROTOKOL!$A:$F,6,FALSE))</f>
        <v xml:space="preserve"> </v>
      </c>
      <c r="QK98" s="43"/>
      <c r="QL98" s="43"/>
      <c r="QM98" s="43"/>
      <c r="QN98" s="91" t="str">
        <f>IF(QL98=0," ",(VLOOKUP(QL98,PROTOKOL!$A$1:$E$29,2,FALSE))*QM98)</f>
        <v xml:space="preserve"> </v>
      </c>
      <c r="QO98" s="175" t="str">
        <f t="shared" si="250"/>
        <v xml:space="preserve"> </v>
      </c>
      <c r="QP98" s="176" t="str">
        <f>IF(QL98=0," ",VLOOKUP(QL98,PROTOKOL!$A:$E,5,FALSE))</f>
        <v xml:space="preserve"> </v>
      </c>
      <c r="QQ98" s="212" t="str">
        <f t="shared" si="379"/>
        <v xml:space="preserve"> </v>
      </c>
      <c r="QR98" s="176">
        <f t="shared" si="331"/>
        <v>0</v>
      </c>
      <c r="QS98" s="177" t="str">
        <f t="shared" si="332"/>
        <v xml:space="preserve"> </v>
      </c>
      <c r="QU98" s="173">
        <v>26</v>
      </c>
      <c r="QV98" s="231">
        <v>26</v>
      </c>
      <c r="QW98" s="174" t="str">
        <f>IF(QY98=0," ",VLOOKUP(QY98,PROTOKOL!$A:$F,6,FALSE))</f>
        <v xml:space="preserve"> </v>
      </c>
      <c r="QX98" s="43"/>
      <c r="QY98" s="43"/>
      <c r="QZ98" s="43"/>
      <c r="RA98" s="42" t="str">
        <f>IF(QY98=0," ",(VLOOKUP(QY98,PROTOKOL!$A$1:$E$29,2,FALSE))*QZ98)</f>
        <v xml:space="preserve"> </v>
      </c>
      <c r="RB98" s="175" t="str">
        <f t="shared" si="251"/>
        <v xml:space="preserve"> </v>
      </c>
      <c r="RC98" s="212" t="str">
        <f>IF(QY98=0," ",VLOOKUP(QY98,PROTOKOL!$A:$E,5,FALSE))</f>
        <v xml:space="preserve"> </v>
      </c>
      <c r="RD98" s="176"/>
      <c r="RE98" s="177" t="str">
        <f t="shared" si="333"/>
        <v xml:space="preserve"> </v>
      </c>
      <c r="RF98" s="217" t="str">
        <f>IF(RH98=0," ",VLOOKUP(RH98,PROTOKOL!$A:$F,6,FALSE))</f>
        <v xml:space="preserve"> </v>
      </c>
      <c r="RG98" s="43"/>
      <c r="RH98" s="43"/>
      <c r="RI98" s="43"/>
      <c r="RJ98" s="91" t="str">
        <f>IF(RH98=0," ",(VLOOKUP(RH98,PROTOKOL!$A$1:$E$29,2,FALSE))*RI98)</f>
        <v xml:space="preserve"> </v>
      </c>
      <c r="RK98" s="175" t="str">
        <f t="shared" si="252"/>
        <v xml:space="preserve"> </v>
      </c>
      <c r="RL98" s="176" t="str">
        <f>IF(RH98=0," ",VLOOKUP(RH98,PROTOKOL!$A:$E,5,FALSE))</f>
        <v xml:space="preserve"> </v>
      </c>
      <c r="RM98" s="212" t="str">
        <f t="shared" si="380"/>
        <v xml:space="preserve"> </v>
      </c>
      <c r="RN98" s="176">
        <f t="shared" si="334"/>
        <v>0</v>
      </c>
      <c r="RO98" s="177" t="str">
        <f t="shared" si="335"/>
        <v xml:space="preserve"> </v>
      </c>
      <c r="RQ98" s="173">
        <v>26</v>
      </c>
      <c r="RR98" s="231">
        <v>26</v>
      </c>
      <c r="RS98" s="174" t="str">
        <f>IF(RU98=0," ",VLOOKUP(RU98,PROTOKOL!$A:$F,6,FALSE))</f>
        <v xml:space="preserve"> </v>
      </c>
      <c r="RT98" s="43"/>
      <c r="RU98" s="43"/>
      <c r="RV98" s="43"/>
      <c r="RW98" s="42" t="str">
        <f>IF(RU98=0," ",(VLOOKUP(RU98,PROTOKOL!$A$1:$E$29,2,FALSE))*RV98)</f>
        <v xml:space="preserve"> </v>
      </c>
      <c r="RX98" s="175" t="str">
        <f t="shared" si="253"/>
        <v xml:space="preserve"> </v>
      </c>
      <c r="RY98" s="212" t="str">
        <f>IF(RU98=0," ",VLOOKUP(RU98,PROTOKOL!$A:$E,5,FALSE))</f>
        <v xml:space="preserve"> </v>
      </c>
      <c r="RZ98" s="176"/>
      <c r="SA98" s="177" t="str">
        <f t="shared" si="336"/>
        <v xml:space="preserve"> </v>
      </c>
      <c r="SB98" s="217" t="str">
        <f>IF(SD98=0," ",VLOOKUP(SD98,PROTOKOL!$A:$F,6,FALSE))</f>
        <v xml:space="preserve"> </v>
      </c>
      <c r="SC98" s="43"/>
      <c r="SD98" s="43"/>
      <c r="SE98" s="43"/>
      <c r="SF98" s="91" t="str">
        <f>IF(SD98=0," ",(VLOOKUP(SD98,PROTOKOL!$A$1:$E$29,2,FALSE))*SE98)</f>
        <v xml:space="preserve"> </v>
      </c>
      <c r="SG98" s="175" t="str">
        <f t="shared" si="254"/>
        <v xml:space="preserve"> </v>
      </c>
      <c r="SH98" s="176" t="str">
        <f>IF(SD98=0," ",VLOOKUP(SD98,PROTOKOL!$A:$E,5,FALSE))</f>
        <v xml:space="preserve"> </v>
      </c>
      <c r="SI98" s="212" t="str">
        <f t="shared" si="381"/>
        <v xml:space="preserve"> </v>
      </c>
      <c r="SJ98" s="176">
        <f t="shared" si="337"/>
        <v>0</v>
      </c>
      <c r="SK98" s="177" t="str">
        <f t="shared" si="338"/>
        <v xml:space="preserve"> </v>
      </c>
      <c r="SM98" s="173">
        <v>26</v>
      </c>
      <c r="SN98" s="231">
        <v>26</v>
      </c>
      <c r="SO98" s="174" t="str">
        <f>IF(SQ98=0," ",VLOOKUP(SQ98,PROTOKOL!$A:$F,6,FALSE))</f>
        <v xml:space="preserve"> </v>
      </c>
      <c r="SP98" s="43"/>
      <c r="SQ98" s="43"/>
      <c r="SR98" s="43"/>
      <c r="SS98" s="42" t="str">
        <f>IF(SQ98=0," ",(VLOOKUP(SQ98,PROTOKOL!$A$1:$E$29,2,FALSE))*SR98)</f>
        <v xml:space="preserve"> </v>
      </c>
      <c r="ST98" s="175" t="str">
        <f t="shared" si="255"/>
        <v xml:space="preserve"> </v>
      </c>
      <c r="SU98" s="212" t="str">
        <f>IF(SQ98=0," ",VLOOKUP(SQ98,PROTOKOL!$A:$E,5,FALSE))</f>
        <v xml:space="preserve"> </v>
      </c>
      <c r="SV98" s="176"/>
      <c r="SW98" s="177" t="str">
        <f t="shared" si="339"/>
        <v xml:space="preserve"> </v>
      </c>
      <c r="SX98" s="217" t="str">
        <f>IF(SZ98=0," ",VLOOKUP(SZ98,PROTOKOL!$A:$F,6,FALSE))</f>
        <v xml:space="preserve"> </v>
      </c>
      <c r="SY98" s="43"/>
      <c r="SZ98" s="43"/>
      <c r="TA98" s="43"/>
      <c r="TB98" s="91" t="str">
        <f>IF(SZ98=0," ",(VLOOKUP(SZ98,PROTOKOL!$A$1:$E$29,2,FALSE))*TA98)</f>
        <v xml:space="preserve"> </v>
      </c>
      <c r="TC98" s="175" t="str">
        <f t="shared" si="256"/>
        <v xml:space="preserve"> </v>
      </c>
      <c r="TD98" s="176" t="str">
        <f>IF(SZ98=0," ",VLOOKUP(SZ98,PROTOKOL!$A:$E,5,FALSE))</f>
        <v xml:space="preserve"> </v>
      </c>
      <c r="TE98" s="212" t="str">
        <f t="shared" si="382"/>
        <v xml:space="preserve"> </v>
      </c>
      <c r="TF98" s="176">
        <f t="shared" si="340"/>
        <v>0</v>
      </c>
      <c r="TG98" s="177" t="str">
        <f t="shared" si="341"/>
        <v xml:space="preserve"> </v>
      </c>
      <c r="TI98" s="173">
        <v>26</v>
      </c>
      <c r="TJ98" s="231">
        <v>26</v>
      </c>
      <c r="TK98" s="174" t="str">
        <f>IF(TM98=0," ",VLOOKUP(TM98,PROTOKOL!$A:$F,6,FALSE))</f>
        <v xml:space="preserve"> </v>
      </c>
      <c r="TL98" s="43"/>
      <c r="TM98" s="43"/>
      <c r="TN98" s="43"/>
      <c r="TO98" s="42" t="str">
        <f>IF(TM98=0," ",(VLOOKUP(TM98,PROTOKOL!$A$1:$E$29,2,FALSE))*TN98)</f>
        <v xml:space="preserve"> </v>
      </c>
      <c r="TP98" s="175" t="str">
        <f t="shared" si="257"/>
        <v xml:space="preserve"> </v>
      </c>
      <c r="TQ98" s="212" t="str">
        <f>IF(TM98=0," ",VLOOKUP(TM98,PROTOKOL!$A:$E,5,FALSE))</f>
        <v xml:space="preserve"> </v>
      </c>
      <c r="TR98" s="176"/>
      <c r="TS98" s="177" t="str">
        <f t="shared" si="342"/>
        <v xml:space="preserve"> </v>
      </c>
      <c r="TT98" s="217" t="str">
        <f>IF(TV98=0," ",VLOOKUP(TV98,PROTOKOL!$A:$F,6,FALSE))</f>
        <v xml:space="preserve"> </v>
      </c>
      <c r="TU98" s="43"/>
      <c r="TV98" s="43"/>
      <c r="TW98" s="43"/>
      <c r="TX98" s="91" t="str">
        <f>IF(TV98=0," ",(VLOOKUP(TV98,PROTOKOL!$A$1:$E$29,2,FALSE))*TW98)</f>
        <v xml:space="preserve"> </v>
      </c>
      <c r="TY98" s="175" t="str">
        <f t="shared" si="258"/>
        <v xml:space="preserve"> </v>
      </c>
      <c r="TZ98" s="176" t="str">
        <f>IF(TV98=0," ",VLOOKUP(TV98,PROTOKOL!$A:$E,5,FALSE))</f>
        <v xml:space="preserve"> </v>
      </c>
      <c r="UA98" s="212" t="str">
        <f t="shared" si="383"/>
        <v xml:space="preserve"> </v>
      </c>
      <c r="UB98" s="176">
        <f t="shared" si="343"/>
        <v>0</v>
      </c>
      <c r="UC98" s="177" t="str">
        <f t="shared" si="344"/>
        <v xml:space="preserve"> </v>
      </c>
      <c r="UE98" s="173">
        <v>26</v>
      </c>
      <c r="UF98" s="231">
        <v>26</v>
      </c>
      <c r="UG98" s="174" t="str">
        <f>IF(UI98=0," ",VLOOKUP(UI98,PROTOKOL!$A:$F,6,FALSE))</f>
        <v xml:space="preserve"> </v>
      </c>
      <c r="UH98" s="43"/>
      <c r="UI98" s="43"/>
      <c r="UJ98" s="43"/>
      <c r="UK98" s="42" t="str">
        <f>IF(UI98=0," ",(VLOOKUP(UI98,PROTOKOL!$A$1:$E$29,2,FALSE))*UJ98)</f>
        <v xml:space="preserve"> </v>
      </c>
      <c r="UL98" s="175" t="str">
        <f t="shared" si="259"/>
        <v xml:space="preserve"> </v>
      </c>
      <c r="UM98" s="212" t="str">
        <f>IF(UI98=0," ",VLOOKUP(UI98,PROTOKOL!$A:$E,5,FALSE))</f>
        <v xml:space="preserve"> </v>
      </c>
      <c r="UN98" s="176"/>
      <c r="UO98" s="177" t="str">
        <f t="shared" si="345"/>
        <v xml:space="preserve"> </v>
      </c>
      <c r="UP98" s="217" t="str">
        <f>IF(UR98=0," ",VLOOKUP(UR98,PROTOKOL!$A:$F,6,FALSE))</f>
        <v xml:space="preserve"> </v>
      </c>
      <c r="UQ98" s="43"/>
      <c r="UR98" s="43"/>
      <c r="US98" s="43"/>
      <c r="UT98" s="91" t="str">
        <f>IF(UR98=0," ",(VLOOKUP(UR98,PROTOKOL!$A$1:$E$29,2,FALSE))*US98)</f>
        <v xml:space="preserve"> </v>
      </c>
      <c r="UU98" s="175" t="str">
        <f t="shared" si="260"/>
        <v xml:space="preserve"> </v>
      </c>
      <c r="UV98" s="176" t="str">
        <f>IF(UR98=0," ",VLOOKUP(UR98,PROTOKOL!$A:$E,5,FALSE))</f>
        <v xml:space="preserve"> </v>
      </c>
      <c r="UW98" s="212" t="str">
        <f t="shared" si="384"/>
        <v xml:space="preserve"> </v>
      </c>
      <c r="UX98" s="176">
        <f t="shared" si="346"/>
        <v>0</v>
      </c>
      <c r="UY98" s="177" t="str">
        <f t="shared" si="347"/>
        <v xml:space="preserve"> </v>
      </c>
      <c r="VA98" s="173">
        <v>26</v>
      </c>
      <c r="VB98" s="231">
        <v>26</v>
      </c>
      <c r="VC98" s="174" t="str">
        <f>IF(VE98=0," ",VLOOKUP(VE98,PROTOKOL!$A:$F,6,FALSE))</f>
        <v xml:space="preserve"> </v>
      </c>
      <c r="VD98" s="43"/>
      <c r="VE98" s="43"/>
      <c r="VF98" s="43"/>
      <c r="VG98" s="42" t="str">
        <f>IF(VE98=0," ",(VLOOKUP(VE98,PROTOKOL!$A$1:$E$29,2,FALSE))*VF98)</f>
        <v xml:space="preserve"> </v>
      </c>
      <c r="VH98" s="175" t="str">
        <f t="shared" si="261"/>
        <v xml:space="preserve"> </v>
      </c>
      <c r="VI98" s="212" t="str">
        <f>IF(VE98=0," ",VLOOKUP(VE98,PROTOKOL!$A:$E,5,FALSE))</f>
        <v xml:space="preserve"> </v>
      </c>
      <c r="VJ98" s="176"/>
      <c r="VK98" s="177" t="str">
        <f t="shared" si="348"/>
        <v xml:space="preserve"> </v>
      </c>
      <c r="VL98" s="217" t="str">
        <f>IF(VN98=0," ",VLOOKUP(VN98,PROTOKOL!$A:$F,6,FALSE))</f>
        <v xml:space="preserve"> </v>
      </c>
      <c r="VM98" s="43"/>
      <c r="VN98" s="43"/>
      <c r="VO98" s="43"/>
      <c r="VP98" s="91" t="str">
        <f>IF(VN98=0," ",(VLOOKUP(VN98,PROTOKOL!$A$1:$E$29,2,FALSE))*VO98)</f>
        <v xml:space="preserve"> </v>
      </c>
      <c r="VQ98" s="175" t="str">
        <f t="shared" si="262"/>
        <v xml:space="preserve"> </v>
      </c>
      <c r="VR98" s="176" t="str">
        <f>IF(VN98=0," ",VLOOKUP(VN98,PROTOKOL!$A:$E,5,FALSE))</f>
        <v xml:space="preserve"> </v>
      </c>
      <c r="VS98" s="212" t="str">
        <f t="shared" si="385"/>
        <v xml:space="preserve"> </v>
      </c>
      <c r="VT98" s="176">
        <f t="shared" si="349"/>
        <v>0</v>
      </c>
      <c r="VU98" s="177" t="str">
        <f t="shared" si="350"/>
        <v xml:space="preserve"> </v>
      </c>
      <c r="VW98" s="173">
        <v>26</v>
      </c>
      <c r="VX98" s="231">
        <v>26</v>
      </c>
      <c r="VY98" s="174" t="str">
        <f>IF(WA98=0," ",VLOOKUP(WA98,PROTOKOL!$A:$F,6,FALSE))</f>
        <v xml:space="preserve"> </v>
      </c>
      <c r="VZ98" s="43"/>
      <c r="WA98" s="43"/>
      <c r="WB98" s="43"/>
      <c r="WC98" s="42" t="str">
        <f>IF(WA98=0," ",(VLOOKUP(WA98,PROTOKOL!$A$1:$E$29,2,FALSE))*WB98)</f>
        <v xml:space="preserve"> </v>
      </c>
      <c r="WD98" s="175" t="str">
        <f t="shared" si="263"/>
        <v xml:space="preserve"> </v>
      </c>
      <c r="WE98" s="212" t="str">
        <f>IF(WA98=0," ",VLOOKUP(WA98,PROTOKOL!$A:$E,5,FALSE))</f>
        <v xml:space="preserve"> </v>
      </c>
      <c r="WF98" s="176"/>
      <c r="WG98" s="177" t="str">
        <f t="shared" si="351"/>
        <v xml:space="preserve"> </v>
      </c>
      <c r="WH98" s="217" t="str">
        <f>IF(WJ98=0," ",VLOOKUP(WJ98,PROTOKOL!$A:$F,6,FALSE))</f>
        <v xml:space="preserve"> </v>
      </c>
      <c r="WI98" s="43"/>
      <c r="WJ98" s="43"/>
      <c r="WK98" s="43"/>
      <c r="WL98" s="91" t="str">
        <f>IF(WJ98=0," ",(VLOOKUP(WJ98,PROTOKOL!$A$1:$E$29,2,FALSE))*WK98)</f>
        <v xml:space="preserve"> </v>
      </c>
      <c r="WM98" s="175" t="str">
        <f t="shared" si="264"/>
        <v xml:space="preserve"> </v>
      </c>
      <c r="WN98" s="176" t="str">
        <f>IF(WJ98=0," ",VLOOKUP(WJ98,PROTOKOL!$A:$E,5,FALSE))</f>
        <v xml:space="preserve"> </v>
      </c>
      <c r="WO98" s="212" t="str">
        <f t="shared" si="386"/>
        <v xml:space="preserve"> </v>
      </c>
      <c r="WP98" s="176">
        <f t="shared" si="352"/>
        <v>0</v>
      </c>
      <c r="WQ98" s="177" t="str">
        <f t="shared" si="353"/>
        <v xml:space="preserve"> </v>
      </c>
      <c r="WS98" s="173">
        <v>26</v>
      </c>
      <c r="WT98" s="231">
        <v>26</v>
      </c>
      <c r="WU98" s="174" t="str">
        <f>IF(WW98=0," ",VLOOKUP(WW98,PROTOKOL!$A:$F,6,FALSE))</f>
        <v xml:space="preserve"> </v>
      </c>
      <c r="WV98" s="43"/>
      <c r="WW98" s="43"/>
      <c r="WX98" s="43"/>
      <c r="WY98" s="42" t="str">
        <f>IF(WW98=0," ",(VLOOKUP(WW98,PROTOKOL!$A$1:$E$29,2,FALSE))*WX98)</f>
        <v xml:space="preserve"> </v>
      </c>
      <c r="WZ98" s="175" t="str">
        <f t="shared" si="265"/>
        <v xml:space="preserve"> </v>
      </c>
      <c r="XA98" s="212" t="str">
        <f>IF(WW98=0," ",VLOOKUP(WW98,PROTOKOL!$A:$E,5,FALSE))</f>
        <v xml:space="preserve"> </v>
      </c>
      <c r="XB98" s="176"/>
      <c r="XC98" s="177" t="str">
        <f t="shared" si="354"/>
        <v xml:space="preserve"> </v>
      </c>
      <c r="XD98" s="217" t="str">
        <f>IF(XF98=0," ",VLOOKUP(XF98,PROTOKOL!$A:$F,6,FALSE))</f>
        <v xml:space="preserve"> </v>
      </c>
      <c r="XE98" s="43"/>
      <c r="XF98" s="43"/>
      <c r="XG98" s="43"/>
      <c r="XH98" s="91" t="str">
        <f>IF(XF98=0," ",(VLOOKUP(XF98,PROTOKOL!$A$1:$E$29,2,FALSE))*XG98)</f>
        <v xml:space="preserve"> </v>
      </c>
      <c r="XI98" s="175" t="str">
        <f t="shared" si="266"/>
        <v xml:space="preserve"> </v>
      </c>
      <c r="XJ98" s="176" t="str">
        <f>IF(XF98=0," ",VLOOKUP(XF98,PROTOKOL!$A:$E,5,FALSE))</f>
        <v xml:space="preserve"> </v>
      </c>
      <c r="XK98" s="212" t="str">
        <f t="shared" si="387"/>
        <v xml:space="preserve"> </v>
      </c>
      <c r="XL98" s="176">
        <f t="shared" si="355"/>
        <v>0</v>
      </c>
      <c r="XM98" s="177" t="str">
        <f t="shared" si="356"/>
        <v xml:space="preserve"> </v>
      </c>
      <c r="XO98" s="173">
        <v>26</v>
      </c>
      <c r="XP98" s="231">
        <v>26</v>
      </c>
      <c r="XQ98" s="174" t="str">
        <f>IF(XS98=0," ",VLOOKUP(XS98,PROTOKOL!$A:$F,6,FALSE))</f>
        <v xml:space="preserve"> </v>
      </c>
      <c r="XR98" s="43"/>
      <c r="XS98" s="43"/>
      <c r="XT98" s="43"/>
      <c r="XU98" s="42" t="str">
        <f>IF(XS98=0," ",(VLOOKUP(XS98,PROTOKOL!$A$1:$E$29,2,FALSE))*XT98)</f>
        <v xml:space="preserve"> </v>
      </c>
      <c r="XV98" s="175" t="str">
        <f t="shared" si="267"/>
        <v xml:space="preserve"> </v>
      </c>
      <c r="XW98" s="212" t="str">
        <f>IF(XS98=0," ",VLOOKUP(XS98,PROTOKOL!$A:$E,5,FALSE))</f>
        <v xml:space="preserve"> </v>
      </c>
      <c r="XX98" s="176"/>
      <c r="XY98" s="177" t="str">
        <f t="shared" si="357"/>
        <v xml:space="preserve"> </v>
      </c>
      <c r="XZ98" s="217" t="str">
        <f>IF(YB98=0," ",VLOOKUP(YB98,PROTOKOL!$A:$F,6,FALSE))</f>
        <v xml:space="preserve"> </v>
      </c>
      <c r="YA98" s="43"/>
      <c r="YB98" s="43"/>
      <c r="YC98" s="43"/>
      <c r="YD98" s="91" t="str">
        <f>IF(YB98=0," ",(VLOOKUP(YB98,PROTOKOL!$A$1:$E$29,2,FALSE))*YC98)</f>
        <v xml:space="preserve"> </v>
      </c>
      <c r="YE98" s="175" t="str">
        <f t="shared" si="268"/>
        <v xml:space="preserve"> </v>
      </c>
      <c r="YF98" s="176" t="str">
        <f>IF(YB98=0," ",VLOOKUP(YB98,PROTOKOL!$A:$E,5,FALSE))</f>
        <v xml:space="preserve"> </v>
      </c>
      <c r="YG98" s="212" t="str">
        <f t="shared" si="388"/>
        <v xml:space="preserve"> </v>
      </c>
      <c r="YH98" s="176">
        <f t="shared" si="358"/>
        <v>0</v>
      </c>
      <c r="YI98" s="177" t="str">
        <f t="shared" si="359"/>
        <v xml:space="preserve"> </v>
      </c>
    </row>
    <row r="99" spans="1:659" ht="13.8">
      <c r="A99" s="173">
        <v>26</v>
      </c>
      <c r="B99" s="229"/>
      <c r="C99" s="174" t="str">
        <f>IF(E99=0," ",VLOOKUP(E99,PROTOKOL!$A:$F,6,FALSE))</f>
        <v xml:space="preserve"> </v>
      </c>
      <c r="D99" s="43"/>
      <c r="E99" s="43"/>
      <c r="F99" s="43"/>
      <c r="G99" s="42" t="str">
        <f>IF(E99=0," ",(VLOOKUP(E99,PROTOKOL!$A$1:$E$29,2,FALSE))*F99)</f>
        <v xml:space="preserve"> </v>
      </c>
      <c r="H99" s="175" t="str">
        <f t="shared" si="209"/>
        <v xml:space="preserve"> </v>
      </c>
      <c r="I99" s="212" t="str">
        <f>IF(E99=0," ",VLOOKUP(E99,PROTOKOL!$A:$E,5,FALSE))</f>
        <v xml:space="preserve"> </v>
      </c>
      <c r="J99" s="176"/>
      <c r="K99" s="177" t="str">
        <f t="shared" si="269"/>
        <v xml:space="preserve"> </v>
      </c>
      <c r="L99" s="217" t="str">
        <f>IF(N99=0," ",VLOOKUP(N99,PROTOKOL!$A:$F,6,FALSE))</f>
        <v xml:space="preserve"> </v>
      </c>
      <c r="M99" s="43"/>
      <c r="N99" s="43"/>
      <c r="O99" s="43"/>
      <c r="P99" s="91" t="str">
        <f>IF(N99=0," ",(VLOOKUP(N99,PROTOKOL!$A$1:$E$29,2,FALSE))*O99)</f>
        <v xml:space="preserve"> </v>
      </c>
      <c r="Q99" s="175" t="str">
        <f t="shared" si="210"/>
        <v xml:space="preserve"> </v>
      </c>
      <c r="R99" s="176" t="str">
        <f>IF(N99=0," ",VLOOKUP(N99,PROTOKOL!$A:$E,5,FALSE))</f>
        <v xml:space="preserve"> </v>
      </c>
      <c r="S99" s="212" t="str">
        <f t="shared" si="270"/>
        <v xml:space="preserve"> </v>
      </c>
      <c r="T99" s="176">
        <f t="shared" si="271"/>
        <v>0</v>
      </c>
      <c r="U99" s="177" t="str">
        <f t="shared" si="272"/>
        <v xml:space="preserve"> </v>
      </c>
      <c r="W99" s="173">
        <v>26</v>
      </c>
      <c r="X99" s="229"/>
      <c r="Y99" s="174" t="str">
        <f>IF(AA99=0," ",VLOOKUP(AA99,PROTOKOL!$A:$F,6,FALSE))</f>
        <v xml:space="preserve"> </v>
      </c>
      <c r="Z99" s="43"/>
      <c r="AA99" s="43"/>
      <c r="AB99" s="43"/>
      <c r="AC99" s="42" t="str">
        <f>IF(AA99=0," ",(VLOOKUP(AA99,PROTOKOL!$A$1:$E$29,2,FALSE))*AB99)</f>
        <v xml:space="preserve"> </v>
      </c>
      <c r="AD99" s="175" t="str">
        <f t="shared" si="211"/>
        <v xml:space="preserve"> </v>
      </c>
      <c r="AE99" s="212" t="str">
        <f>IF(AA99=0," ",VLOOKUP(AA99,PROTOKOL!$A:$E,5,FALSE))</f>
        <v xml:space="preserve"> </v>
      </c>
      <c r="AF99" s="176"/>
      <c r="AG99" s="177" t="str">
        <f t="shared" si="273"/>
        <v xml:space="preserve"> </v>
      </c>
      <c r="AH99" s="217" t="str">
        <f>IF(AJ99=0," ",VLOOKUP(AJ99,PROTOKOL!$A:$F,6,FALSE))</f>
        <v xml:space="preserve"> </v>
      </c>
      <c r="AI99" s="43"/>
      <c r="AJ99" s="43"/>
      <c r="AK99" s="43"/>
      <c r="AL99" s="91" t="str">
        <f>IF(AJ99=0," ",(VLOOKUP(AJ99,PROTOKOL!$A$1:$E$29,2,FALSE))*AK99)</f>
        <v xml:space="preserve"> </v>
      </c>
      <c r="AM99" s="175" t="str">
        <f t="shared" si="212"/>
        <v xml:space="preserve"> </v>
      </c>
      <c r="AN99" s="176" t="str">
        <f>IF(AJ99=0," ",VLOOKUP(AJ99,PROTOKOL!$A:$E,5,FALSE))</f>
        <v xml:space="preserve"> </v>
      </c>
      <c r="AO99" s="212" t="str">
        <f t="shared" si="360"/>
        <v xml:space="preserve"> </v>
      </c>
      <c r="AP99" s="176">
        <f t="shared" si="274"/>
        <v>0</v>
      </c>
      <c r="AQ99" s="177" t="str">
        <f t="shared" si="275"/>
        <v xml:space="preserve"> </v>
      </c>
      <c r="AS99" s="173">
        <v>26</v>
      </c>
      <c r="AT99" s="229"/>
      <c r="AU99" s="174" t="str">
        <f>IF(AW99=0," ",VLOOKUP(AW99,PROTOKOL!$A:$F,6,FALSE))</f>
        <v xml:space="preserve"> </v>
      </c>
      <c r="AV99" s="43"/>
      <c r="AW99" s="43"/>
      <c r="AX99" s="43"/>
      <c r="AY99" s="42" t="str">
        <f>IF(AW99=0," ",(VLOOKUP(AW99,PROTOKOL!$A$1:$E$29,2,FALSE))*AX99)</f>
        <v xml:space="preserve"> </v>
      </c>
      <c r="AZ99" s="175" t="str">
        <f t="shared" si="213"/>
        <v xml:space="preserve"> </v>
      </c>
      <c r="BA99" s="212" t="str">
        <f>IF(AW99=0," ",VLOOKUP(AW99,PROTOKOL!$A:$E,5,FALSE))</f>
        <v xml:space="preserve"> </v>
      </c>
      <c r="BB99" s="176"/>
      <c r="BC99" s="177" t="str">
        <f t="shared" si="276"/>
        <v xml:space="preserve"> </v>
      </c>
      <c r="BD99" s="217" t="str">
        <f>IF(BF99=0," ",VLOOKUP(BF99,PROTOKOL!$A:$F,6,FALSE))</f>
        <v xml:space="preserve"> </v>
      </c>
      <c r="BE99" s="43"/>
      <c r="BF99" s="43"/>
      <c r="BG99" s="43"/>
      <c r="BH99" s="91" t="str">
        <f>IF(BF99=0," ",(VLOOKUP(BF99,PROTOKOL!$A$1:$E$29,2,FALSE))*BG99)</f>
        <v xml:space="preserve"> </v>
      </c>
      <c r="BI99" s="175" t="str">
        <f t="shared" si="214"/>
        <v xml:space="preserve"> </v>
      </c>
      <c r="BJ99" s="176" t="str">
        <f>IF(BF99=0," ",VLOOKUP(BF99,PROTOKOL!$A:$E,5,FALSE))</f>
        <v xml:space="preserve"> </v>
      </c>
      <c r="BK99" s="212" t="str">
        <f t="shared" si="361"/>
        <v xml:space="preserve"> </v>
      </c>
      <c r="BL99" s="176">
        <f t="shared" si="277"/>
        <v>0</v>
      </c>
      <c r="BM99" s="177" t="str">
        <f t="shared" si="278"/>
        <v xml:space="preserve"> </v>
      </c>
      <c r="BO99" s="173">
        <v>26</v>
      </c>
      <c r="BP99" s="229"/>
      <c r="BQ99" s="174" t="str">
        <f>IF(BS99=0," ",VLOOKUP(BS99,PROTOKOL!$A:$F,6,FALSE))</f>
        <v xml:space="preserve"> </v>
      </c>
      <c r="BR99" s="43"/>
      <c r="BS99" s="43"/>
      <c r="BT99" s="43"/>
      <c r="BU99" s="42" t="str">
        <f>IF(BS99=0," ",(VLOOKUP(BS99,PROTOKOL!$A$1:$E$29,2,FALSE))*BT99)</f>
        <v xml:space="preserve"> </v>
      </c>
      <c r="BV99" s="175" t="str">
        <f t="shared" si="215"/>
        <v xml:space="preserve"> </v>
      </c>
      <c r="BW99" s="212" t="str">
        <f>IF(BS99=0," ",VLOOKUP(BS99,PROTOKOL!$A:$E,5,FALSE))</f>
        <v xml:space="preserve"> </v>
      </c>
      <c r="BX99" s="176"/>
      <c r="BY99" s="177" t="str">
        <f t="shared" si="279"/>
        <v xml:space="preserve"> </v>
      </c>
      <c r="BZ99" s="217" t="str">
        <f>IF(CB99=0," ",VLOOKUP(CB99,PROTOKOL!$A:$F,6,FALSE))</f>
        <v xml:space="preserve"> </v>
      </c>
      <c r="CA99" s="43"/>
      <c r="CB99" s="43"/>
      <c r="CC99" s="43"/>
      <c r="CD99" s="91" t="str">
        <f>IF(CB99=0," ",(VLOOKUP(CB99,PROTOKOL!$A$1:$E$29,2,FALSE))*CC99)</f>
        <v xml:space="preserve"> </v>
      </c>
      <c r="CE99" s="175" t="str">
        <f t="shared" si="216"/>
        <v xml:space="preserve"> </v>
      </c>
      <c r="CF99" s="176" t="str">
        <f>IF(CB99=0," ",VLOOKUP(CB99,PROTOKOL!$A:$E,5,FALSE))</f>
        <v xml:space="preserve"> </v>
      </c>
      <c r="CG99" s="212" t="str">
        <f t="shared" si="362"/>
        <v xml:space="preserve"> </v>
      </c>
      <c r="CH99" s="176">
        <f t="shared" si="280"/>
        <v>0</v>
      </c>
      <c r="CI99" s="177" t="str">
        <f t="shared" si="281"/>
        <v xml:space="preserve"> </v>
      </c>
      <c r="CK99" s="173">
        <v>26</v>
      </c>
      <c r="CL99" s="229"/>
      <c r="CM99" s="174" t="str">
        <f>IF(CO99=0," ",VLOOKUP(CO99,PROTOKOL!$A:$F,6,FALSE))</f>
        <v xml:space="preserve"> </v>
      </c>
      <c r="CN99" s="43"/>
      <c r="CO99" s="43"/>
      <c r="CP99" s="43"/>
      <c r="CQ99" s="42" t="str">
        <f>IF(CO99=0," ",(VLOOKUP(CO99,PROTOKOL!$A$1:$E$29,2,FALSE))*CP99)</f>
        <v xml:space="preserve"> </v>
      </c>
      <c r="CR99" s="175" t="str">
        <f t="shared" si="217"/>
        <v xml:space="preserve"> </v>
      </c>
      <c r="CS99" s="212" t="str">
        <f>IF(CO99=0," ",VLOOKUP(CO99,PROTOKOL!$A:$E,5,FALSE))</f>
        <v xml:space="preserve"> </v>
      </c>
      <c r="CT99" s="176"/>
      <c r="CU99" s="177" t="str">
        <f t="shared" si="282"/>
        <v xml:space="preserve"> </v>
      </c>
      <c r="CV99" s="217" t="str">
        <f>IF(CX99=0," ",VLOOKUP(CX99,PROTOKOL!$A:$F,6,FALSE))</f>
        <v xml:space="preserve"> </v>
      </c>
      <c r="CW99" s="43"/>
      <c r="CX99" s="43"/>
      <c r="CY99" s="43"/>
      <c r="CZ99" s="91" t="str">
        <f>IF(CX99=0," ",(VLOOKUP(CX99,PROTOKOL!$A$1:$E$29,2,FALSE))*CY99)</f>
        <v xml:space="preserve"> </v>
      </c>
      <c r="DA99" s="175" t="str">
        <f t="shared" si="218"/>
        <v xml:space="preserve"> </v>
      </c>
      <c r="DB99" s="176" t="str">
        <f>IF(CX99=0," ",VLOOKUP(CX99,PROTOKOL!$A:$E,5,FALSE))</f>
        <v xml:space="preserve"> </v>
      </c>
      <c r="DC99" s="212" t="str">
        <f t="shared" si="363"/>
        <v xml:space="preserve"> </v>
      </c>
      <c r="DD99" s="176">
        <f t="shared" si="283"/>
        <v>0</v>
      </c>
      <c r="DE99" s="177" t="str">
        <f t="shared" si="284"/>
        <v xml:space="preserve"> </v>
      </c>
      <c r="DG99" s="173">
        <v>26</v>
      </c>
      <c r="DH99" s="229"/>
      <c r="DI99" s="174" t="str">
        <f>IF(DK99=0," ",VLOOKUP(DK99,PROTOKOL!$A:$F,6,FALSE))</f>
        <v xml:space="preserve"> </v>
      </c>
      <c r="DJ99" s="43"/>
      <c r="DK99" s="43"/>
      <c r="DL99" s="43"/>
      <c r="DM99" s="42" t="str">
        <f>IF(DK99=0," ",(VLOOKUP(DK99,PROTOKOL!$A$1:$E$29,2,FALSE))*DL99)</f>
        <v xml:space="preserve"> </v>
      </c>
      <c r="DN99" s="175" t="str">
        <f t="shared" si="219"/>
        <v xml:space="preserve"> </v>
      </c>
      <c r="DO99" s="212" t="str">
        <f>IF(DK99=0," ",VLOOKUP(DK99,PROTOKOL!$A:$E,5,FALSE))</f>
        <v xml:space="preserve"> </v>
      </c>
      <c r="DP99" s="176"/>
      <c r="DQ99" s="177" t="str">
        <f t="shared" si="285"/>
        <v xml:space="preserve"> </v>
      </c>
      <c r="DR99" s="217" t="str">
        <f>IF(DT99=0," ",VLOOKUP(DT99,PROTOKOL!$A:$F,6,FALSE))</f>
        <v xml:space="preserve"> </v>
      </c>
      <c r="DS99" s="43"/>
      <c r="DT99" s="43"/>
      <c r="DU99" s="43"/>
      <c r="DV99" s="91" t="str">
        <f>IF(DT99=0," ",(VLOOKUP(DT99,PROTOKOL!$A$1:$E$29,2,FALSE))*DU99)</f>
        <v xml:space="preserve"> </v>
      </c>
      <c r="DW99" s="175" t="str">
        <f t="shared" si="220"/>
        <v xml:space="preserve"> </v>
      </c>
      <c r="DX99" s="176" t="str">
        <f>IF(DT99=0," ",VLOOKUP(DT99,PROTOKOL!$A:$E,5,FALSE))</f>
        <v xml:space="preserve"> </v>
      </c>
      <c r="DY99" s="212" t="str">
        <f t="shared" si="364"/>
        <v xml:space="preserve"> </v>
      </c>
      <c r="DZ99" s="176">
        <f t="shared" si="286"/>
        <v>0</v>
      </c>
      <c r="EA99" s="177" t="str">
        <f t="shared" si="287"/>
        <v xml:space="preserve"> </v>
      </c>
      <c r="EC99" s="173">
        <v>26</v>
      </c>
      <c r="ED99" s="229"/>
      <c r="EE99" s="174" t="str">
        <f>IF(EG99=0," ",VLOOKUP(EG99,PROTOKOL!$A:$F,6,FALSE))</f>
        <v xml:space="preserve"> </v>
      </c>
      <c r="EF99" s="43"/>
      <c r="EG99" s="43"/>
      <c r="EH99" s="43"/>
      <c r="EI99" s="42" t="str">
        <f>IF(EG99=0," ",(VLOOKUP(EG99,PROTOKOL!$A$1:$E$29,2,FALSE))*EH99)</f>
        <v xml:space="preserve"> </v>
      </c>
      <c r="EJ99" s="175" t="str">
        <f t="shared" si="221"/>
        <v xml:space="preserve"> </v>
      </c>
      <c r="EK99" s="212" t="str">
        <f>IF(EG99=0," ",VLOOKUP(EG99,PROTOKOL!$A:$E,5,FALSE))</f>
        <v xml:space="preserve"> </v>
      </c>
      <c r="EL99" s="176"/>
      <c r="EM99" s="177" t="str">
        <f t="shared" si="288"/>
        <v xml:space="preserve"> </v>
      </c>
      <c r="EN99" s="217" t="str">
        <f>IF(EP99=0," ",VLOOKUP(EP99,PROTOKOL!$A:$F,6,FALSE))</f>
        <v xml:space="preserve"> </v>
      </c>
      <c r="EO99" s="43"/>
      <c r="EP99" s="43"/>
      <c r="EQ99" s="43"/>
      <c r="ER99" s="91" t="str">
        <f>IF(EP99=0," ",(VLOOKUP(EP99,PROTOKOL!$A$1:$E$29,2,FALSE))*EQ99)</f>
        <v xml:space="preserve"> </v>
      </c>
      <c r="ES99" s="175" t="str">
        <f t="shared" si="222"/>
        <v xml:space="preserve"> </v>
      </c>
      <c r="ET99" s="176" t="str">
        <f>IF(EP99=0," ",VLOOKUP(EP99,PROTOKOL!$A:$E,5,FALSE))</f>
        <v xml:space="preserve"> </v>
      </c>
      <c r="EU99" s="212" t="str">
        <f t="shared" si="365"/>
        <v xml:space="preserve"> </v>
      </c>
      <c r="EV99" s="176">
        <f t="shared" si="289"/>
        <v>0</v>
      </c>
      <c r="EW99" s="177" t="str">
        <f t="shared" si="290"/>
        <v xml:space="preserve"> </v>
      </c>
      <c r="EY99" s="173">
        <v>26</v>
      </c>
      <c r="EZ99" s="229"/>
      <c r="FA99" s="174" t="str">
        <f>IF(FC99=0," ",VLOOKUP(FC99,PROTOKOL!$A:$F,6,FALSE))</f>
        <v xml:space="preserve"> </v>
      </c>
      <c r="FB99" s="43"/>
      <c r="FC99" s="43"/>
      <c r="FD99" s="43"/>
      <c r="FE99" s="42" t="str">
        <f>IF(FC99=0," ",(VLOOKUP(FC99,PROTOKOL!$A$1:$E$29,2,FALSE))*FD99)</f>
        <v xml:space="preserve"> </v>
      </c>
      <c r="FF99" s="175" t="str">
        <f t="shared" si="223"/>
        <v xml:space="preserve"> </v>
      </c>
      <c r="FG99" s="212" t="str">
        <f>IF(FC99=0," ",VLOOKUP(FC99,PROTOKOL!$A:$E,5,FALSE))</f>
        <v xml:space="preserve"> </v>
      </c>
      <c r="FH99" s="176"/>
      <c r="FI99" s="177" t="str">
        <f t="shared" si="291"/>
        <v xml:space="preserve"> </v>
      </c>
      <c r="FJ99" s="217" t="str">
        <f>IF(FL99=0," ",VLOOKUP(FL99,PROTOKOL!$A:$F,6,FALSE))</f>
        <v xml:space="preserve"> </v>
      </c>
      <c r="FK99" s="43"/>
      <c r="FL99" s="43"/>
      <c r="FM99" s="43"/>
      <c r="FN99" s="91" t="str">
        <f>IF(FL99=0," ",(VLOOKUP(FL99,PROTOKOL!$A$1:$E$29,2,FALSE))*FM99)</f>
        <v xml:space="preserve"> </v>
      </c>
      <c r="FO99" s="175" t="str">
        <f t="shared" si="224"/>
        <v xml:space="preserve"> </v>
      </c>
      <c r="FP99" s="176" t="str">
        <f>IF(FL99=0," ",VLOOKUP(FL99,PROTOKOL!$A:$E,5,FALSE))</f>
        <v xml:space="preserve"> </v>
      </c>
      <c r="FQ99" s="212" t="str">
        <f t="shared" si="366"/>
        <v xml:space="preserve"> </v>
      </c>
      <c r="FR99" s="176">
        <f t="shared" si="292"/>
        <v>0</v>
      </c>
      <c r="FS99" s="177" t="str">
        <f t="shared" si="293"/>
        <v xml:space="preserve"> </v>
      </c>
      <c r="FU99" s="173">
        <v>26</v>
      </c>
      <c r="FV99" s="229"/>
      <c r="FW99" s="174" t="str">
        <f>IF(FY99=0," ",VLOOKUP(FY99,PROTOKOL!$A:$F,6,FALSE))</f>
        <v xml:space="preserve"> </v>
      </c>
      <c r="FX99" s="43"/>
      <c r="FY99" s="43"/>
      <c r="FZ99" s="43"/>
      <c r="GA99" s="42" t="str">
        <f>IF(FY99=0," ",(VLOOKUP(FY99,PROTOKOL!$A$1:$E$29,2,FALSE))*FZ99)</f>
        <v xml:space="preserve"> </v>
      </c>
      <c r="GB99" s="175" t="str">
        <f t="shared" si="225"/>
        <v xml:space="preserve"> </v>
      </c>
      <c r="GC99" s="212" t="str">
        <f>IF(FY99=0," ",VLOOKUP(FY99,PROTOKOL!$A:$E,5,FALSE))</f>
        <v xml:space="preserve"> </v>
      </c>
      <c r="GD99" s="176"/>
      <c r="GE99" s="177" t="str">
        <f t="shared" si="294"/>
        <v xml:space="preserve"> </v>
      </c>
      <c r="GF99" s="217" t="str">
        <f>IF(GH99=0," ",VLOOKUP(GH99,PROTOKOL!$A:$F,6,FALSE))</f>
        <v xml:space="preserve"> </v>
      </c>
      <c r="GG99" s="43"/>
      <c r="GH99" s="43"/>
      <c r="GI99" s="43"/>
      <c r="GJ99" s="91" t="str">
        <f>IF(GH99=0," ",(VLOOKUP(GH99,PROTOKOL!$A$1:$E$29,2,FALSE))*GI99)</f>
        <v xml:space="preserve"> </v>
      </c>
      <c r="GK99" s="175" t="str">
        <f t="shared" si="226"/>
        <v xml:space="preserve"> </v>
      </c>
      <c r="GL99" s="176" t="str">
        <f>IF(GH99=0," ",VLOOKUP(GH99,PROTOKOL!$A:$E,5,FALSE))</f>
        <v xml:space="preserve"> </v>
      </c>
      <c r="GM99" s="212" t="str">
        <f t="shared" si="367"/>
        <v xml:space="preserve"> </v>
      </c>
      <c r="GN99" s="176">
        <f t="shared" si="295"/>
        <v>0</v>
      </c>
      <c r="GO99" s="177" t="str">
        <f t="shared" si="296"/>
        <v xml:space="preserve"> </v>
      </c>
      <c r="GQ99" s="173">
        <v>26</v>
      </c>
      <c r="GR99" s="229"/>
      <c r="GS99" s="174" t="str">
        <f>IF(GU99=0," ",VLOOKUP(GU99,PROTOKOL!$A:$F,6,FALSE))</f>
        <v xml:space="preserve"> </v>
      </c>
      <c r="GT99" s="43"/>
      <c r="GU99" s="43"/>
      <c r="GV99" s="43"/>
      <c r="GW99" s="42" t="str">
        <f>IF(GU99=0," ",(VLOOKUP(GU99,PROTOKOL!$A$1:$E$29,2,FALSE))*GV99)</f>
        <v xml:space="preserve"> </v>
      </c>
      <c r="GX99" s="175" t="str">
        <f t="shared" si="227"/>
        <v xml:space="preserve"> </v>
      </c>
      <c r="GY99" s="212" t="str">
        <f>IF(GU99=0," ",VLOOKUP(GU99,PROTOKOL!$A:$E,5,FALSE))</f>
        <v xml:space="preserve"> </v>
      </c>
      <c r="GZ99" s="176"/>
      <c r="HA99" s="177" t="str">
        <f t="shared" si="297"/>
        <v xml:space="preserve"> </v>
      </c>
      <c r="HB99" s="217" t="str">
        <f>IF(HD99=0," ",VLOOKUP(HD99,PROTOKOL!$A:$F,6,FALSE))</f>
        <v xml:space="preserve"> </v>
      </c>
      <c r="HC99" s="43"/>
      <c r="HD99" s="43"/>
      <c r="HE99" s="43"/>
      <c r="HF99" s="91" t="str">
        <f>IF(HD99=0," ",(VLOOKUP(HD99,PROTOKOL!$A$1:$E$29,2,FALSE))*HE99)</f>
        <v xml:space="preserve"> </v>
      </c>
      <c r="HG99" s="175" t="str">
        <f t="shared" si="228"/>
        <v xml:space="preserve"> </v>
      </c>
      <c r="HH99" s="176" t="str">
        <f>IF(HD99=0," ",VLOOKUP(HD99,PROTOKOL!$A:$E,5,FALSE))</f>
        <v xml:space="preserve"> </v>
      </c>
      <c r="HI99" s="212" t="str">
        <f t="shared" si="368"/>
        <v xml:space="preserve"> </v>
      </c>
      <c r="HJ99" s="176">
        <f t="shared" si="298"/>
        <v>0</v>
      </c>
      <c r="HK99" s="177" t="str">
        <f t="shared" si="299"/>
        <v xml:space="preserve"> </v>
      </c>
      <c r="HM99" s="173">
        <v>26</v>
      </c>
      <c r="HN99" s="229"/>
      <c r="HO99" s="174" t="str">
        <f>IF(HQ99=0," ",VLOOKUP(HQ99,PROTOKOL!$A:$F,6,FALSE))</f>
        <v xml:space="preserve"> </v>
      </c>
      <c r="HP99" s="43"/>
      <c r="HQ99" s="43"/>
      <c r="HR99" s="43"/>
      <c r="HS99" s="42" t="str">
        <f>IF(HQ99=0," ",(VLOOKUP(HQ99,PROTOKOL!$A$1:$E$29,2,FALSE))*HR99)</f>
        <v xml:space="preserve"> </v>
      </c>
      <c r="HT99" s="175" t="str">
        <f t="shared" si="229"/>
        <v xml:space="preserve"> </v>
      </c>
      <c r="HU99" s="212" t="str">
        <f>IF(HQ99=0," ",VLOOKUP(HQ99,PROTOKOL!$A:$E,5,FALSE))</f>
        <v xml:space="preserve"> </v>
      </c>
      <c r="HV99" s="176"/>
      <c r="HW99" s="177" t="str">
        <f t="shared" si="300"/>
        <v xml:space="preserve"> </v>
      </c>
      <c r="HX99" s="217" t="str">
        <f>IF(HZ99=0," ",VLOOKUP(HZ99,PROTOKOL!$A:$F,6,FALSE))</f>
        <v xml:space="preserve"> </v>
      </c>
      <c r="HY99" s="43"/>
      <c r="HZ99" s="43"/>
      <c r="IA99" s="43"/>
      <c r="IB99" s="91" t="str">
        <f>IF(HZ99=0," ",(VLOOKUP(HZ99,PROTOKOL!$A$1:$E$29,2,FALSE))*IA99)</f>
        <v xml:space="preserve"> </v>
      </c>
      <c r="IC99" s="175" t="str">
        <f t="shared" si="230"/>
        <v xml:space="preserve"> </v>
      </c>
      <c r="ID99" s="176" t="str">
        <f>IF(HZ99=0," ",VLOOKUP(HZ99,PROTOKOL!$A:$E,5,FALSE))</f>
        <v xml:space="preserve"> </v>
      </c>
      <c r="IE99" s="212" t="str">
        <f t="shared" si="369"/>
        <v xml:space="preserve"> </v>
      </c>
      <c r="IF99" s="176">
        <f t="shared" si="301"/>
        <v>0</v>
      </c>
      <c r="IG99" s="177" t="str">
        <f t="shared" si="302"/>
        <v xml:space="preserve"> </v>
      </c>
      <c r="II99" s="173">
        <v>26</v>
      </c>
      <c r="IJ99" s="229"/>
      <c r="IK99" s="174" t="str">
        <f>IF(IM99=0," ",VLOOKUP(IM99,PROTOKOL!$A:$F,6,FALSE))</f>
        <v xml:space="preserve"> </v>
      </c>
      <c r="IL99" s="43"/>
      <c r="IM99" s="43"/>
      <c r="IN99" s="43"/>
      <c r="IO99" s="42" t="str">
        <f>IF(IM99=0," ",(VLOOKUP(IM99,PROTOKOL!$A$1:$E$29,2,FALSE))*IN99)</f>
        <v xml:space="preserve"> </v>
      </c>
      <c r="IP99" s="175" t="str">
        <f t="shared" si="231"/>
        <v xml:space="preserve"> </v>
      </c>
      <c r="IQ99" s="212" t="str">
        <f>IF(IM99=0," ",VLOOKUP(IM99,PROTOKOL!$A:$E,5,FALSE))</f>
        <v xml:space="preserve"> </v>
      </c>
      <c r="IR99" s="176"/>
      <c r="IS99" s="177" t="str">
        <f t="shared" si="303"/>
        <v xml:space="preserve"> </v>
      </c>
      <c r="IT99" s="217" t="str">
        <f>IF(IV99=0," ",VLOOKUP(IV99,PROTOKOL!$A:$F,6,FALSE))</f>
        <v xml:space="preserve"> </v>
      </c>
      <c r="IU99" s="43"/>
      <c r="IV99" s="43"/>
      <c r="IW99" s="43"/>
      <c r="IX99" s="91" t="str">
        <f>IF(IV99=0," ",(VLOOKUP(IV99,PROTOKOL!$A$1:$E$29,2,FALSE))*IW99)</f>
        <v xml:space="preserve"> </v>
      </c>
      <c r="IY99" s="175" t="str">
        <f t="shared" si="232"/>
        <v xml:space="preserve"> </v>
      </c>
      <c r="IZ99" s="176" t="str">
        <f>IF(IV99=0," ",VLOOKUP(IV99,PROTOKOL!$A:$E,5,FALSE))</f>
        <v xml:space="preserve"> </v>
      </c>
      <c r="JA99" s="212" t="str">
        <f t="shared" si="370"/>
        <v xml:space="preserve"> </v>
      </c>
      <c r="JB99" s="176">
        <f t="shared" si="304"/>
        <v>0</v>
      </c>
      <c r="JC99" s="177" t="str">
        <f t="shared" si="305"/>
        <v xml:space="preserve"> </v>
      </c>
      <c r="JE99" s="173">
        <v>26</v>
      </c>
      <c r="JF99" s="229"/>
      <c r="JG99" s="174" t="str">
        <f>IF(JI99=0," ",VLOOKUP(JI99,PROTOKOL!$A:$F,6,FALSE))</f>
        <v xml:space="preserve"> </v>
      </c>
      <c r="JH99" s="43"/>
      <c r="JI99" s="43"/>
      <c r="JJ99" s="43"/>
      <c r="JK99" s="42" t="str">
        <f>IF(JI99=0," ",(VLOOKUP(JI99,PROTOKOL!$A$1:$E$29,2,FALSE))*JJ99)</f>
        <v xml:space="preserve"> </v>
      </c>
      <c r="JL99" s="175" t="str">
        <f t="shared" si="233"/>
        <v xml:space="preserve"> </v>
      </c>
      <c r="JM99" s="212" t="str">
        <f>IF(JI99=0," ",VLOOKUP(JI99,PROTOKOL!$A:$E,5,FALSE))</f>
        <v xml:space="preserve"> </v>
      </c>
      <c r="JN99" s="176"/>
      <c r="JO99" s="177" t="str">
        <f t="shared" si="306"/>
        <v xml:space="preserve"> </v>
      </c>
      <c r="JP99" s="217" t="str">
        <f>IF(JR99=0," ",VLOOKUP(JR99,PROTOKOL!$A:$F,6,FALSE))</f>
        <v xml:space="preserve"> </v>
      </c>
      <c r="JQ99" s="43"/>
      <c r="JR99" s="43"/>
      <c r="JS99" s="43"/>
      <c r="JT99" s="91" t="str">
        <f>IF(JR99=0," ",(VLOOKUP(JR99,PROTOKOL!$A$1:$E$29,2,FALSE))*JS99)</f>
        <v xml:space="preserve"> </v>
      </c>
      <c r="JU99" s="175" t="str">
        <f t="shared" si="234"/>
        <v xml:space="preserve"> </v>
      </c>
      <c r="JV99" s="176" t="str">
        <f>IF(JR99=0," ",VLOOKUP(JR99,PROTOKOL!$A:$E,5,FALSE))</f>
        <v xml:space="preserve"> </v>
      </c>
      <c r="JW99" s="212" t="str">
        <f t="shared" si="371"/>
        <v xml:space="preserve"> </v>
      </c>
      <c r="JX99" s="176">
        <f t="shared" si="307"/>
        <v>0</v>
      </c>
      <c r="JY99" s="177" t="str">
        <f t="shared" si="308"/>
        <v xml:space="preserve"> </v>
      </c>
      <c r="KA99" s="173">
        <v>26</v>
      </c>
      <c r="KB99" s="229"/>
      <c r="KC99" s="174" t="str">
        <f>IF(KE99=0," ",VLOOKUP(KE99,PROTOKOL!$A:$F,6,FALSE))</f>
        <v xml:space="preserve"> </v>
      </c>
      <c r="KD99" s="43"/>
      <c r="KE99" s="43"/>
      <c r="KF99" s="43"/>
      <c r="KG99" s="42" t="str">
        <f>IF(KE99=0," ",(VLOOKUP(KE99,PROTOKOL!$A$1:$E$29,2,FALSE))*KF99)</f>
        <v xml:space="preserve"> </v>
      </c>
      <c r="KH99" s="175" t="str">
        <f t="shared" si="235"/>
        <v xml:space="preserve"> </v>
      </c>
      <c r="KI99" s="212" t="str">
        <f>IF(KE99=0," ",VLOOKUP(KE99,PROTOKOL!$A:$E,5,FALSE))</f>
        <v xml:space="preserve"> </v>
      </c>
      <c r="KJ99" s="176"/>
      <c r="KK99" s="177" t="str">
        <f t="shared" si="309"/>
        <v xml:space="preserve"> </v>
      </c>
      <c r="KL99" s="217" t="str">
        <f>IF(KN99=0," ",VLOOKUP(KN99,PROTOKOL!$A:$F,6,FALSE))</f>
        <v xml:space="preserve"> </v>
      </c>
      <c r="KM99" s="43"/>
      <c r="KN99" s="43"/>
      <c r="KO99" s="43"/>
      <c r="KP99" s="91" t="str">
        <f>IF(KN99=0," ",(VLOOKUP(KN99,PROTOKOL!$A$1:$E$29,2,FALSE))*KO99)</f>
        <v xml:space="preserve"> </v>
      </c>
      <c r="KQ99" s="175" t="str">
        <f t="shared" si="236"/>
        <v xml:space="preserve"> </v>
      </c>
      <c r="KR99" s="176" t="str">
        <f>IF(KN99=0," ",VLOOKUP(KN99,PROTOKOL!$A:$E,5,FALSE))</f>
        <v xml:space="preserve"> </v>
      </c>
      <c r="KS99" s="212" t="str">
        <f t="shared" si="372"/>
        <v xml:space="preserve"> </v>
      </c>
      <c r="KT99" s="176">
        <f t="shared" si="310"/>
        <v>0</v>
      </c>
      <c r="KU99" s="177" t="str">
        <f t="shared" si="311"/>
        <v xml:space="preserve"> </v>
      </c>
      <c r="KW99" s="173">
        <v>26</v>
      </c>
      <c r="KX99" s="229"/>
      <c r="KY99" s="174" t="str">
        <f>IF(LA99=0," ",VLOOKUP(LA99,PROTOKOL!$A:$F,6,FALSE))</f>
        <v xml:space="preserve"> </v>
      </c>
      <c r="KZ99" s="43"/>
      <c r="LA99" s="43"/>
      <c r="LB99" s="43"/>
      <c r="LC99" s="42" t="str">
        <f>IF(LA99=0," ",(VLOOKUP(LA99,PROTOKOL!$A$1:$E$29,2,FALSE))*LB99)</f>
        <v xml:space="preserve"> </v>
      </c>
      <c r="LD99" s="175" t="str">
        <f t="shared" si="237"/>
        <v xml:space="preserve"> </v>
      </c>
      <c r="LE99" s="212" t="str">
        <f>IF(LA99=0," ",VLOOKUP(LA99,PROTOKOL!$A:$E,5,FALSE))</f>
        <v xml:space="preserve"> </v>
      </c>
      <c r="LF99" s="176"/>
      <c r="LG99" s="177" t="str">
        <f t="shared" si="312"/>
        <v xml:space="preserve"> </v>
      </c>
      <c r="LH99" s="217" t="str">
        <f>IF(LJ99=0," ",VLOOKUP(LJ99,PROTOKOL!$A:$F,6,FALSE))</f>
        <v xml:space="preserve"> </v>
      </c>
      <c r="LI99" s="43"/>
      <c r="LJ99" s="43"/>
      <c r="LK99" s="43"/>
      <c r="LL99" s="91" t="str">
        <f>IF(LJ99=0," ",(VLOOKUP(LJ99,PROTOKOL!$A$1:$E$29,2,FALSE))*LK99)</f>
        <v xml:space="preserve"> </v>
      </c>
      <c r="LM99" s="175" t="str">
        <f t="shared" si="238"/>
        <v xml:space="preserve"> </v>
      </c>
      <c r="LN99" s="176" t="str">
        <f>IF(LJ99=0," ",VLOOKUP(LJ99,PROTOKOL!$A:$E,5,FALSE))</f>
        <v xml:space="preserve"> </v>
      </c>
      <c r="LO99" s="212" t="str">
        <f t="shared" si="373"/>
        <v xml:space="preserve"> </v>
      </c>
      <c r="LP99" s="176">
        <f t="shared" si="313"/>
        <v>0</v>
      </c>
      <c r="LQ99" s="177" t="str">
        <f t="shared" si="314"/>
        <v xml:space="preserve"> </v>
      </c>
      <c r="LS99" s="173">
        <v>26</v>
      </c>
      <c r="LT99" s="229"/>
      <c r="LU99" s="174" t="str">
        <f>IF(LW99=0," ",VLOOKUP(LW99,PROTOKOL!$A:$F,6,FALSE))</f>
        <v xml:space="preserve"> </v>
      </c>
      <c r="LV99" s="43"/>
      <c r="LW99" s="43"/>
      <c r="LX99" s="43"/>
      <c r="LY99" s="42" t="str">
        <f>IF(LW99=0," ",(VLOOKUP(LW99,PROTOKOL!$A$1:$E$29,2,FALSE))*LX99)</f>
        <v xml:space="preserve"> </v>
      </c>
      <c r="LZ99" s="175" t="str">
        <f t="shared" si="239"/>
        <v xml:space="preserve"> </v>
      </c>
      <c r="MA99" s="212" t="str">
        <f>IF(LW99=0," ",VLOOKUP(LW99,PROTOKOL!$A:$E,5,FALSE))</f>
        <v xml:space="preserve"> </v>
      </c>
      <c r="MB99" s="176"/>
      <c r="MC99" s="177" t="str">
        <f t="shared" si="315"/>
        <v xml:space="preserve"> </v>
      </c>
      <c r="MD99" s="217" t="str">
        <f>IF(MF99=0," ",VLOOKUP(MF99,PROTOKOL!$A:$F,6,FALSE))</f>
        <v xml:space="preserve"> </v>
      </c>
      <c r="ME99" s="43"/>
      <c r="MF99" s="43"/>
      <c r="MG99" s="43"/>
      <c r="MH99" s="91" t="str">
        <f>IF(MF99=0," ",(VLOOKUP(MF99,PROTOKOL!$A$1:$E$29,2,FALSE))*MG99)</f>
        <v xml:space="preserve"> </v>
      </c>
      <c r="MI99" s="175" t="str">
        <f t="shared" si="240"/>
        <v xml:space="preserve"> </v>
      </c>
      <c r="MJ99" s="176" t="str">
        <f>IF(MF99=0," ",VLOOKUP(MF99,PROTOKOL!$A:$E,5,FALSE))</f>
        <v xml:space="preserve"> </v>
      </c>
      <c r="MK99" s="212" t="str">
        <f t="shared" si="374"/>
        <v xml:space="preserve"> </v>
      </c>
      <c r="ML99" s="176">
        <f t="shared" si="316"/>
        <v>0</v>
      </c>
      <c r="MM99" s="177" t="str">
        <f t="shared" si="317"/>
        <v xml:space="preserve"> </v>
      </c>
      <c r="MO99" s="173">
        <v>26</v>
      </c>
      <c r="MP99" s="229"/>
      <c r="MQ99" s="174" t="str">
        <f>IF(MS99=0," ",VLOOKUP(MS99,PROTOKOL!$A:$F,6,FALSE))</f>
        <v xml:space="preserve"> </v>
      </c>
      <c r="MR99" s="43"/>
      <c r="MS99" s="43"/>
      <c r="MT99" s="43"/>
      <c r="MU99" s="42" t="str">
        <f>IF(MS99=0," ",(VLOOKUP(MS99,PROTOKOL!$A$1:$E$29,2,FALSE))*MT99)</f>
        <v xml:space="preserve"> </v>
      </c>
      <c r="MV99" s="175" t="str">
        <f t="shared" si="241"/>
        <v xml:space="preserve"> </v>
      </c>
      <c r="MW99" s="212" t="str">
        <f>IF(MS99=0," ",VLOOKUP(MS99,PROTOKOL!$A:$E,5,FALSE))</f>
        <v xml:space="preserve"> </v>
      </c>
      <c r="MX99" s="176"/>
      <c r="MY99" s="177" t="str">
        <f t="shared" si="318"/>
        <v xml:space="preserve"> </v>
      </c>
      <c r="MZ99" s="217" t="str">
        <f>IF(NB99=0," ",VLOOKUP(NB99,PROTOKOL!$A:$F,6,FALSE))</f>
        <v xml:space="preserve"> </v>
      </c>
      <c r="NA99" s="43"/>
      <c r="NB99" s="43"/>
      <c r="NC99" s="43"/>
      <c r="ND99" s="91" t="str">
        <f>IF(NB99=0," ",(VLOOKUP(NB99,PROTOKOL!$A$1:$E$29,2,FALSE))*NC99)</f>
        <v xml:space="preserve"> </v>
      </c>
      <c r="NE99" s="175" t="str">
        <f t="shared" si="242"/>
        <v xml:space="preserve"> </v>
      </c>
      <c r="NF99" s="176" t="str">
        <f>IF(NB99=0," ",VLOOKUP(NB99,PROTOKOL!$A:$E,5,FALSE))</f>
        <v xml:space="preserve"> </v>
      </c>
      <c r="NG99" s="212" t="str">
        <f t="shared" si="375"/>
        <v xml:space="preserve"> </v>
      </c>
      <c r="NH99" s="176">
        <f t="shared" si="319"/>
        <v>0</v>
      </c>
      <c r="NI99" s="177" t="str">
        <f t="shared" si="320"/>
        <v xml:space="preserve"> </v>
      </c>
      <c r="NK99" s="173">
        <v>26</v>
      </c>
      <c r="NL99" s="229"/>
      <c r="NM99" s="174" t="str">
        <f>IF(NO99=0," ",VLOOKUP(NO99,PROTOKOL!$A:$F,6,FALSE))</f>
        <v xml:space="preserve"> </v>
      </c>
      <c r="NN99" s="43"/>
      <c r="NO99" s="43"/>
      <c r="NP99" s="43"/>
      <c r="NQ99" s="42" t="str">
        <f>IF(NO99=0," ",(VLOOKUP(NO99,PROTOKOL!$A$1:$E$29,2,FALSE))*NP99)</f>
        <v xml:space="preserve"> </v>
      </c>
      <c r="NR99" s="175" t="str">
        <f t="shared" si="243"/>
        <v xml:space="preserve"> </v>
      </c>
      <c r="NS99" s="212" t="str">
        <f>IF(NO99=0," ",VLOOKUP(NO99,PROTOKOL!$A:$E,5,FALSE))</f>
        <v xml:space="preserve"> </v>
      </c>
      <c r="NT99" s="176"/>
      <c r="NU99" s="177" t="str">
        <f t="shared" si="321"/>
        <v xml:space="preserve"> </v>
      </c>
      <c r="NV99" s="217" t="str">
        <f>IF(NX99=0," ",VLOOKUP(NX99,PROTOKOL!$A:$F,6,FALSE))</f>
        <v xml:space="preserve"> </v>
      </c>
      <c r="NW99" s="43"/>
      <c r="NX99" s="43"/>
      <c r="NY99" s="43"/>
      <c r="NZ99" s="91" t="str">
        <f>IF(NX99=0," ",(VLOOKUP(NX99,PROTOKOL!$A$1:$E$29,2,FALSE))*NY99)</f>
        <v xml:space="preserve"> </v>
      </c>
      <c r="OA99" s="175" t="str">
        <f t="shared" si="244"/>
        <v xml:space="preserve"> </v>
      </c>
      <c r="OB99" s="176" t="str">
        <f>IF(NX99=0," ",VLOOKUP(NX99,PROTOKOL!$A:$E,5,FALSE))</f>
        <v xml:space="preserve"> </v>
      </c>
      <c r="OC99" s="212" t="str">
        <f t="shared" si="376"/>
        <v xml:space="preserve"> </v>
      </c>
      <c r="OD99" s="176">
        <f t="shared" si="322"/>
        <v>0</v>
      </c>
      <c r="OE99" s="177" t="str">
        <f t="shared" si="323"/>
        <v xml:space="preserve"> </v>
      </c>
      <c r="OG99" s="173">
        <v>26</v>
      </c>
      <c r="OH99" s="229"/>
      <c r="OI99" s="174" t="str">
        <f>IF(OK99=0," ",VLOOKUP(OK99,PROTOKOL!$A:$F,6,FALSE))</f>
        <v xml:space="preserve"> </v>
      </c>
      <c r="OJ99" s="43"/>
      <c r="OK99" s="43"/>
      <c r="OL99" s="43"/>
      <c r="OM99" s="42" t="str">
        <f>IF(OK99=0," ",(VLOOKUP(OK99,PROTOKOL!$A$1:$E$29,2,FALSE))*OL99)</f>
        <v xml:space="preserve"> </v>
      </c>
      <c r="ON99" s="175" t="str">
        <f t="shared" si="245"/>
        <v xml:space="preserve"> </v>
      </c>
      <c r="OO99" s="212" t="str">
        <f>IF(OK99=0," ",VLOOKUP(OK99,PROTOKOL!$A:$E,5,FALSE))</f>
        <v xml:space="preserve"> </v>
      </c>
      <c r="OP99" s="176"/>
      <c r="OQ99" s="177" t="str">
        <f t="shared" si="324"/>
        <v xml:space="preserve"> </v>
      </c>
      <c r="OR99" s="217" t="str">
        <f>IF(OT99=0," ",VLOOKUP(OT99,PROTOKOL!$A:$F,6,FALSE))</f>
        <v xml:space="preserve"> </v>
      </c>
      <c r="OS99" s="43"/>
      <c r="OT99" s="43"/>
      <c r="OU99" s="43"/>
      <c r="OV99" s="91" t="str">
        <f>IF(OT99=0," ",(VLOOKUP(OT99,PROTOKOL!$A$1:$E$29,2,FALSE))*OU99)</f>
        <v xml:space="preserve"> </v>
      </c>
      <c r="OW99" s="175" t="str">
        <f t="shared" si="246"/>
        <v xml:space="preserve"> </v>
      </c>
      <c r="OX99" s="176" t="str">
        <f>IF(OT99=0," ",VLOOKUP(OT99,PROTOKOL!$A:$E,5,FALSE))</f>
        <v xml:space="preserve"> </v>
      </c>
      <c r="OY99" s="212" t="str">
        <f t="shared" si="377"/>
        <v xml:space="preserve"> </v>
      </c>
      <c r="OZ99" s="176">
        <f t="shared" si="325"/>
        <v>0</v>
      </c>
      <c r="PA99" s="177" t="str">
        <f t="shared" si="326"/>
        <v xml:space="preserve"> </v>
      </c>
      <c r="PC99" s="173">
        <v>26</v>
      </c>
      <c r="PD99" s="229"/>
      <c r="PE99" s="174" t="str">
        <f>IF(PG99=0," ",VLOOKUP(PG99,PROTOKOL!$A:$F,6,FALSE))</f>
        <v xml:space="preserve"> </v>
      </c>
      <c r="PF99" s="43"/>
      <c r="PG99" s="43"/>
      <c r="PH99" s="43"/>
      <c r="PI99" s="42" t="str">
        <f>IF(PG99=0," ",(VLOOKUP(PG99,PROTOKOL!$A$1:$E$29,2,FALSE))*PH99)</f>
        <v xml:space="preserve"> </v>
      </c>
      <c r="PJ99" s="175" t="str">
        <f t="shared" si="247"/>
        <v xml:space="preserve"> </v>
      </c>
      <c r="PK99" s="212" t="str">
        <f>IF(PG99=0," ",VLOOKUP(PG99,PROTOKOL!$A:$E,5,FALSE))</f>
        <v xml:space="preserve"> </v>
      </c>
      <c r="PL99" s="176"/>
      <c r="PM99" s="177" t="str">
        <f t="shared" si="327"/>
        <v xml:space="preserve"> </v>
      </c>
      <c r="PN99" s="217" t="str">
        <f>IF(PP99=0," ",VLOOKUP(PP99,PROTOKOL!$A:$F,6,FALSE))</f>
        <v xml:space="preserve"> </v>
      </c>
      <c r="PO99" s="43"/>
      <c r="PP99" s="43"/>
      <c r="PQ99" s="43"/>
      <c r="PR99" s="91" t="str">
        <f>IF(PP99=0," ",(VLOOKUP(PP99,PROTOKOL!$A$1:$E$29,2,FALSE))*PQ99)</f>
        <v xml:space="preserve"> </v>
      </c>
      <c r="PS99" s="175" t="str">
        <f t="shared" si="248"/>
        <v xml:space="preserve"> </v>
      </c>
      <c r="PT99" s="176" t="str">
        <f>IF(PP99=0," ",VLOOKUP(PP99,PROTOKOL!$A:$E,5,FALSE))</f>
        <v xml:space="preserve"> </v>
      </c>
      <c r="PU99" s="212" t="str">
        <f t="shared" si="378"/>
        <v xml:space="preserve"> </v>
      </c>
      <c r="PV99" s="176">
        <f t="shared" si="328"/>
        <v>0</v>
      </c>
      <c r="PW99" s="177" t="str">
        <f t="shared" si="329"/>
        <v xml:space="preserve"> </v>
      </c>
      <c r="PY99" s="173">
        <v>26</v>
      </c>
      <c r="PZ99" s="229"/>
      <c r="QA99" s="174" t="str">
        <f>IF(QC99=0," ",VLOOKUP(QC99,PROTOKOL!$A:$F,6,FALSE))</f>
        <v xml:space="preserve"> </v>
      </c>
      <c r="QB99" s="43"/>
      <c r="QC99" s="43"/>
      <c r="QD99" s="43"/>
      <c r="QE99" s="42" t="str">
        <f>IF(QC99=0," ",(VLOOKUP(QC99,PROTOKOL!$A$1:$E$29,2,FALSE))*QD99)</f>
        <v xml:space="preserve"> </v>
      </c>
      <c r="QF99" s="175" t="str">
        <f t="shared" si="249"/>
        <v xml:space="preserve"> </v>
      </c>
      <c r="QG99" s="212" t="str">
        <f>IF(QC99=0," ",VLOOKUP(QC99,PROTOKOL!$A:$E,5,FALSE))</f>
        <v xml:space="preserve"> </v>
      </c>
      <c r="QH99" s="176"/>
      <c r="QI99" s="177" t="str">
        <f t="shared" si="330"/>
        <v xml:space="preserve"> </v>
      </c>
      <c r="QJ99" s="217" t="str">
        <f>IF(QL99=0," ",VLOOKUP(QL99,PROTOKOL!$A:$F,6,FALSE))</f>
        <v xml:space="preserve"> </v>
      </c>
      <c r="QK99" s="43"/>
      <c r="QL99" s="43"/>
      <c r="QM99" s="43"/>
      <c r="QN99" s="91" t="str">
        <f>IF(QL99=0," ",(VLOOKUP(QL99,PROTOKOL!$A$1:$E$29,2,FALSE))*QM99)</f>
        <v xml:space="preserve"> </v>
      </c>
      <c r="QO99" s="175" t="str">
        <f t="shared" si="250"/>
        <v xml:space="preserve"> </v>
      </c>
      <c r="QP99" s="176" t="str">
        <f>IF(QL99=0," ",VLOOKUP(QL99,PROTOKOL!$A:$E,5,FALSE))</f>
        <v xml:space="preserve"> </v>
      </c>
      <c r="QQ99" s="212" t="str">
        <f t="shared" si="379"/>
        <v xml:space="preserve"> </v>
      </c>
      <c r="QR99" s="176">
        <f t="shared" si="331"/>
        <v>0</v>
      </c>
      <c r="QS99" s="177" t="str">
        <f t="shared" si="332"/>
        <v xml:space="preserve"> </v>
      </c>
      <c r="QU99" s="173">
        <v>26</v>
      </c>
      <c r="QV99" s="229"/>
      <c r="QW99" s="174" t="str">
        <f>IF(QY99=0," ",VLOOKUP(QY99,PROTOKOL!$A:$F,6,FALSE))</f>
        <v xml:space="preserve"> </v>
      </c>
      <c r="QX99" s="43"/>
      <c r="QY99" s="43"/>
      <c r="QZ99" s="43"/>
      <c r="RA99" s="42" t="str">
        <f>IF(QY99=0," ",(VLOOKUP(QY99,PROTOKOL!$A$1:$E$29,2,FALSE))*QZ99)</f>
        <v xml:space="preserve"> </v>
      </c>
      <c r="RB99" s="175" t="str">
        <f t="shared" si="251"/>
        <v xml:space="preserve"> </v>
      </c>
      <c r="RC99" s="212" t="str">
        <f>IF(QY99=0," ",VLOOKUP(QY99,PROTOKOL!$A:$E,5,FALSE))</f>
        <v xml:space="preserve"> </v>
      </c>
      <c r="RD99" s="176"/>
      <c r="RE99" s="177" t="str">
        <f t="shared" si="333"/>
        <v xml:space="preserve"> </v>
      </c>
      <c r="RF99" s="217" t="str">
        <f>IF(RH99=0," ",VLOOKUP(RH99,PROTOKOL!$A:$F,6,FALSE))</f>
        <v xml:space="preserve"> </v>
      </c>
      <c r="RG99" s="43"/>
      <c r="RH99" s="43"/>
      <c r="RI99" s="43"/>
      <c r="RJ99" s="91" t="str">
        <f>IF(RH99=0," ",(VLOOKUP(RH99,PROTOKOL!$A$1:$E$29,2,FALSE))*RI99)</f>
        <v xml:space="preserve"> </v>
      </c>
      <c r="RK99" s="175" t="str">
        <f t="shared" si="252"/>
        <v xml:space="preserve"> </v>
      </c>
      <c r="RL99" s="176" t="str">
        <f>IF(RH99=0," ",VLOOKUP(RH99,PROTOKOL!$A:$E,5,FALSE))</f>
        <v xml:space="preserve"> </v>
      </c>
      <c r="RM99" s="212" t="str">
        <f t="shared" si="380"/>
        <v xml:space="preserve"> </v>
      </c>
      <c r="RN99" s="176">
        <f t="shared" si="334"/>
        <v>0</v>
      </c>
      <c r="RO99" s="177" t="str">
        <f t="shared" si="335"/>
        <v xml:space="preserve"> </v>
      </c>
      <c r="RQ99" s="173">
        <v>26</v>
      </c>
      <c r="RR99" s="229"/>
      <c r="RS99" s="174" t="str">
        <f>IF(RU99=0," ",VLOOKUP(RU99,PROTOKOL!$A:$F,6,FALSE))</f>
        <v xml:space="preserve"> </v>
      </c>
      <c r="RT99" s="43"/>
      <c r="RU99" s="43"/>
      <c r="RV99" s="43"/>
      <c r="RW99" s="42" t="str">
        <f>IF(RU99=0," ",(VLOOKUP(RU99,PROTOKOL!$A$1:$E$29,2,FALSE))*RV99)</f>
        <v xml:space="preserve"> </v>
      </c>
      <c r="RX99" s="175" t="str">
        <f t="shared" si="253"/>
        <v xml:space="preserve"> </v>
      </c>
      <c r="RY99" s="212" t="str">
        <f>IF(RU99=0," ",VLOOKUP(RU99,PROTOKOL!$A:$E,5,FALSE))</f>
        <v xml:space="preserve"> </v>
      </c>
      <c r="RZ99" s="176"/>
      <c r="SA99" s="177" t="str">
        <f t="shared" si="336"/>
        <v xml:space="preserve"> </v>
      </c>
      <c r="SB99" s="217" t="str">
        <f>IF(SD99=0," ",VLOOKUP(SD99,PROTOKOL!$A:$F,6,FALSE))</f>
        <v xml:space="preserve"> </v>
      </c>
      <c r="SC99" s="43"/>
      <c r="SD99" s="43"/>
      <c r="SE99" s="43"/>
      <c r="SF99" s="91" t="str">
        <f>IF(SD99=0," ",(VLOOKUP(SD99,PROTOKOL!$A$1:$E$29,2,FALSE))*SE99)</f>
        <v xml:space="preserve"> </v>
      </c>
      <c r="SG99" s="175" t="str">
        <f t="shared" si="254"/>
        <v xml:space="preserve"> </v>
      </c>
      <c r="SH99" s="176" t="str">
        <f>IF(SD99=0," ",VLOOKUP(SD99,PROTOKOL!$A:$E,5,FALSE))</f>
        <v xml:space="preserve"> </v>
      </c>
      <c r="SI99" s="212" t="str">
        <f t="shared" si="381"/>
        <v xml:space="preserve"> </v>
      </c>
      <c r="SJ99" s="176">
        <f t="shared" si="337"/>
        <v>0</v>
      </c>
      <c r="SK99" s="177" t="str">
        <f t="shared" si="338"/>
        <v xml:space="preserve"> </v>
      </c>
      <c r="SM99" s="173">
        <v>26</v>
      </c>
      <c r="SN99" s="229"/>
      <c r="SO99" s="174" t="str">
        <f>IF(SQ99=0," ",VLOOKUP(SQ99,PROTOKOL!$A:$F,6,FALSE))</f>
        <v xml:space="preserve"> </v>
      </c>
      <c r="SP99" s="43"/>
      <c r="SQ99" s="43"/>
      <c r="SR99" s="43"/>
      <c r="SS99" s="42" t="str">
        <f>IF(SQ99=0," ",(VLOOKUP(SQ99,PROTOKOL!$A$1:$E$29,2,FALSE))*SR99)</f>
        <v xml:space="preserve"> </v>
      </c>
      <c r="ST99" s="175" t="str">
        <f t="shared" si="255"/>
        <v xml:space="preserve"> </v>
      </c>
      <c r="SU99" s="212" t="str">
        <f>IF(SQ99=0," ",VLOOKUP(SQ99,PROTOKOL!$A:$E,5,FALSE))</f>
        <v xml:space="preserve"> </v>
      </c>
      <c r="SV99" s="176"/>
      <c r="SW99" s="177" t="str">
        <f t="shared" si="339"/>
        <v xml:space="preserve"> </v>
      </c>
      <c r="SX99" s="217" t="str">
        <f>IF(SZ99=0," ",VLOOKUP(SZ99,PROTOKOL!$A:$F,6,FALSE))</f>
        <v xml:space="preserve"> </v>
      </c>
      <c r="SY99" s="43"/>
      <c r="SZ99" s="43"/>
      <c r="TA99" s="43"/>
      <c r="TB99" s="91" t="str">
        <f>IF(SZ99=0," ",(VLOOKUP(SZ99,PROTOKOL!$A$1:$E$29,2,FALSE))*TA99)</f>
        <v xml:space="preserve"> </v>
      </c>
      <c r="TC99" s="175" t="str">
        <f t="shared" si="256"/>
        <v xml:space="preserve"> </v>
      </c>
      <c r="TD99" s="176" t="str">
        <f>IF(SZ99=0," ",VLOOKUP(SZ99,PROTOKOL!$A:$E,5,FALSE))</f>
        <v xml:space="preserve"> </v>
      </c>
      <c r="TE99" s="212" t="str">
        <f t="shared" si="382"/>
        <v xml:space="preserve"> </v>
      </c>
      <c r="TF99" s="176">
        <f t="shared" si="340"/>
        <v>0</v>
      </c>
      <c r="TG99" s="177" t="str">
        <f t="shared" si="341"/>
        <v xml:space="preserve"> </v>
      </c>
      <c r="TI99" s="173">
        <v>26</v>
      </c>
      <c r="TJ99" s="229"/>
      <c r="TK99" s="174" t="str">
        <f>IF(TM99=0," ",VLOOKUP(TM99,PROTOKOL!$A:$F,6,FALSE))</f>
        <v xml:space="preserve"> </v>
      </c>
      <c r="TL99" s="43"/>
      <c r="TM99" s="43"/>
      <c r="TN99" s="43"/>
      <c r="TO99" s="42" t="str">
        <f>IF(TM99=0," ",(VLOOKUP(TM99,PROTOKOL!$A$1:$E$29,2,FALSE))*TN99)</f>
        <v xml:space="preserve"> </v>
      </c>
      <c r="TP99" s="175" t="str">
        <f t="shared" si="257"/>
        <v xml:space="preserve"> </v>
      </c>
      <c r="TQ99" s="212" t="str">
        <f>IF(TM99=0," ",VLOOKUP(TM99,PROTOKOL!$A:$E,5,FALSE))</f>
        <v xml:space="preserve"> </v>
      </c>
      <c r="TR99" s="176"/>
      <c r="TS99" s="177" t="str">
        <f t="shared" si="342"/>
        <v xml:space="preserve"> </v>
      </c>
      <c r="TT99" s="217" t="str">
        <f>IF(TV99=0," ",VLOOKUP(TV99,PROTOKOL!$A:$F,6,FALSE))</f>
        <v xml:space="preserve"> </v>
      </c>
      <c r="TU99" s="43"/>
      <c r="TV99" s="43"/>
      <c r="TW99" s="43"/>
      <c r="TX99" s="91" t="str">
        <f>IF(TV99=0," ",(VLOOKUP(TV99,PROTOKOL!$A$1:$E$29,2,FALSE))*TW99)</f>
        <v xml:space="preserve"> </v>
      </c>
      <c r="TY99" s="175" t="str">
        <f t="shared" si="258"/>
        <v xml:space="preserve"> </v>
      </c>
      <c r="TZ99" s="176" t="str">
        <f>IF(TV99=0," ",VLOOKUP(TV99,PROTOKOL!$A:$E,5,FALSE))</f>
        <v xml:space="preserve"> </v>
      </c>
      <c r="UA99" s="212" t="str">
        <f t="shared" si="383"/>
        <v xml:space="preserve"> </v>
      </c>
      <c r="UB99" s="176">
        <f t="shared" si="343"/>
        <v>0</v>
      </c>
      <c r="UC99" s="177" t="str">
        <f t="shared" si="344"/>
        <v xml:space="preserve"> </v>
      </c>
      <c r="UE99" s="173">
        <v>26</v>
      </c>
      <c r="UF99" s="229"/>
      <c r="UG99" s="174" t="str">
        <f>IF(UI99=0," ",VLOOKUP(UI99,PROTOKOL!$A:$F,6,FALSE))</f>
        <v xml:space="preserve"> </v>
      </c>
      <c r="UH99" s="43"/>
      <c r="UI99" s="43"/>
      <c r="UJ99" s="43"/>
      <c r="UK99" s="42" t="str">
        <f>IF(UI99=0," ",(VLOOKUP(UI99,PROTOKOL!$A$1:$E$29,2,FALSE))*UJ99)</f>
        <v xml:space="preserve"> </v>
      </c>
      <c r="UL99" s="175" t="str">
        <f t="shared" si="259"/>
        <v xml:space="preserve"> </v>
      </c>
      <c r="UM99" s="212" t="str">
        <f>IF(UI99=0," ",VLOOKUP(UI99,PROTOKOL!$A:$E,5,FALSE))</f>
        <v xml:space="preserve"> </v>
      </c>
      <c r="UN99" s="176"/>
      <c r="UO99" s="177" t="str">
        <f t="shared" si="345"/>
        <v xml:space="preserve"> </v>
      </c>
      <c r="UP99" s="217" t="str">
        <f>IF(UR99=0," ",VLOOKUP(UR99,PROTOKOL!$A:$F,6,FALSE))</f>
        <v xml:space="preserve"> </v>
      </c>
      <c r="UQ99" s="43"/>
      <c r="UR99" s="43"/>
      <c r="US99" s="43"/>
      <c r="UT99" s="91" t="str">
        <f>IF(UR99=0," ",(VLOOKUP(UR99,PROTOKOL!$A$1:$E$29,2,FALSE))*US99)</f>
        <v xml:space="preserve"> </v>
      </c>
      <c r="UU99" s="175" t="str">
        <f t="shared" si="260"/>
        <v xml:space="preserve"> </v>
      </c>
      <c r="UV99" s="176" t="str">
        <f>IF(UR99=0," ",VLOOKUP(UR99,PROTOKOL!$A:$E,5,FALSE))</f>
        <v xml:space="preserve"> </v>
      </c>
      <c r="UW99" s="212" t="str">
        <f t="shared" si="384"/>
        <v xml:space="preserve"> </v>
      </c>
      <c r="UX99" s="176">
        <f t="shared" si="346"/>
        <v>0</v>
      </c>
      <c r="UY99" s="177" t="str">
        <f t="shared" si="347"/>
        <v xml:space="preserve"> </v>
      </c>
      <c r="VA99" s="173">
        <v>26</v>
      </c>
      <c r="VB99" s="229"/>
      <c r="VC99" s="174" t="str">
        <f>IF(VE99=0," ",VLOOKUP(VE99,PROTOKOL!$A:$F,6,FALSE))</f>
        <v xml:space="preserve"> </v>
      </c>
      <c r="VD99" s="43"/>
      <c r="VE99" s="43"/>
      <c r="VF99" s="43"/>
      <c r="VG99" s="42" t="str">
        <f>IF(VE99=0," ",(VLOOKUP(VE99,PROTOKOL!$A$1:$E$29,2,FALSE))*VF99)</f>
        <v xml:space="preserve"> </v>
      </c>
      <c r="VH99" s="175" t="str">
        <f t="shared" si="261"/>
        <v xml:space="preserve"> </v>
      </c>
      <c r="VI99" s="212" t="str">
        <f>IF(VE99=0," ",VLOOKUP(VE99,PROTOKOL!$A:$E,5,FALSE))</f>
        <v xml:space="preserve"> </v>
      </c>
      <c r="VJ99" s="176"/>
      <c r="VK99" s="177" t="str">
        <f t="shared" si="348"/>
        <v xml:space="preserve"> </v>
      </c>
      <c r="VL99" s="217" t="str">
        <f>IF(VN99=0," ",VLOOKUP(VN99,PROTOKOL!$A:$F,6,FALSE))</f>
        <v xml:space="preserve"> </v>
      </c>
      <c r="VM99" s="43"/>
      <c r="VN99" s="43"/>
      <c r="VO99" s="43"/>
      <c r="VP99" s="91" t="str">
        <f>IF(VN99=0," ",(VLOOKUP(VN99,PROTOKOL!$A$1:$E$29,2,FALSE))*VO99)</f>
        <v xml:space="preserve"> </v>
      </c>
      <c r="VQ99" s="175" t="str">
        <f t="shared" si="262"/>
        <v xml:space="preserve"> </v>
      </c>
      <c r="VR99" s="176" t="str">
        <f>IF(VN99=0," ",VLOOKUP(VN99,PROTOKOL!$A:$E,5,FALSE))</f>
        <v xml:space="preserve"> </v>
      </c>
      <c r="VS99" s="212" t="str">
        <f t="shared" si="385"/>
        <v xml:space="preserve"> </v>
      </c>
      <c r="VT99" s="176">
        <f t="shared" si="349"/>
        <v>0</v>
      </c>
      <c r="VU99" s="177" t="str">
        <f t="shared" si="350"/>
        <v xml:space="preserve"> </v>
      </c>
      <c r="VW99" s="173">
        <v>26</v>
      </c>
      <c r="VX99" s="229"/>
      <c r="VY99" s="174" t="str">
        <f>IF(WA99=0," ",VLOOKUP(WA99,PROTOKOL!$A:$F,6,FALSE))</f>
        <v xml:space="preserve"> </v>
      </c>
      <c r="VZ99" s="43"/>
      <c r="WA99" s="43"/>
      <c r="WB99" s="43"/>
      <c r="WC99" s="42" t="str">
        <f>IF(WA99=0," ",(VLOOKUP(WA99,PROTOKOL!$A$1:$E$29,2,FALSE))*WB99)</f>
        <v xml:space="preserve"> </v>
      </c>
      <c r="WD99" s="175" t="str">
        <f t="shared" si="263"/>
        <v xml:space="preserve"> </v>
      </c>
      <c r="WE99" s="212" t="str">
        <f>IF(WA99=0," ",VLOOKUP(WA99,PROTOKOL!$A:$E,5,FALSE))</f>
        <v xml:space="preserve"> </v>
      </c>
      <c r="WF99" s="176"/>
      <c r="WG99" s="177" t="str">
        <f t="shared" si="351"/>
        <v xml:space="preserve"> </v>
      </c>
      <c r="WH99" s="217" t="str">
        <f>IF(WJ99=0," ",VLOOKUP(WJ99,PROTOKOL!$A:$F,6,FALSE))</f>
        <v xml:space="preserve"> </v>
      </c>
      <c r="WI99" s="43"/>
      <c r="WJ99" s="43"/>
      <c r="WK99" s="43"/>
      <c r="WL99" s="91" t="str">
        <f>IF(WJ99=0," ",(VLOOKUP(WJ99,PROTOKOL!$A$1:$E$29,2,FALSE))*WK99)</f>
        <v xml:space="preserve"> </v>
      </c>
      <c r="WM99" s="175" t="str">
        <f t="shared" si="264"/>
        <v xml:space="preserve"> </v>
      </c>
      <c r="WN99" s="176" t="str">
        <f>IF(WJ99=0," ",VLOOKUP(WJ99,PROTOKOL!$A:$E,5,FALSE))</f>
        <v xml:space="preserve"> </v>
      </c>
      <c r="WO99" s="212" t="str">
        <f t="shared" si="386"/>
        <v xml:space="preserve"> </v>
      </c>
      <c r="WP99" s="176">
        <f t="shared" si="352"/>
        <v>0</v>
      </c>
      <c r="WQ99" s="177" t="str">
        <f t="shared" si="353"/>
        <v xml:space="preserve"> </v>
      </c>
      <c r="WS99" s="173">
        <v>26</v>
      </c>
      <c r="WT99" s="229"/>
      <c r="WU99" s="174" t="str">
        <f>IF(WW99=0," ",VLOOKUP(WW99,PROTOKOL!$A:$F,6,FALSE))</f>
        <v xml:space="preserve"> </v>
      </c>
      <c r="WV99" s="43"/>
      <c r="WW99" s="43"/>
      <c r="WX99" s="43"/>
      <c r="WY99" s="42" t="str">
        <f>IF(WW99=0," ",(VLOOKUP(WW99,PROTOKOL!$A$1:$E$29,2,FALSE))*WX99)</f>
        <v xml:space="preserve"> </v>
      </c>
      <c r="WZ99" s="175" t="str">
        <f t="shared" si="265"/>
        <v xml:space="preserve"> </v>
      </c>
      <c r="XA99" s="212" t="str">
        <f>IF(WW99=0," ",VLOOKUP(WW99,PROTOKOL!$A:$E,5,FALSE))</f>
        <v xml:space="preserve"> </v>
      </c>
      <c r="XB99" s="176"/>
      <c r="XC99" s="177" t="str">
        <f t="shared" si="354"/>
        <v xml:space="preserve"> </v>
      </c>
      <c r="XD99" s="217" t="str">
        <f>IF(XF99=0," ",VLOOKUP(XF99,PROTOKOL!$A:$F,6,FALSE))</f>
        <v xml:space="preserve"> </v>
      </c>
      <c r="XE99" s="43"/>
      <c r="XF99" s="43"/>
      <c r="XG99" s="43"/>
      <c r="XH99" s="91" t="str">
        <f>IF(XF99=0," ",(VLOOKUP(XF99,PROTOKOL!$A$1:$E$29,2,FALSE))*XG99)</f>
        <v xml:space="preserve"> </v>
      </c>
      <c r="XI99" s="175" t="str">
        <f t="shared" si="266"/>
        <v xml:space="preserve"> </v>
      </c>
      <c r="XJ99" s="176" t="str">
        <f>IF(XF99=0," ",VLOOKUP(XF99,PROTOKOL!$A:$E,5,FALSE))</f>
        <v xml:space="preserve"> </v>
      </c>
      <c r="XK99" s="212" t="str">
        <f t="shared" si="387"/>
        <v xml:space="preserve"> </v>
      </c>
      <c r="XL99" s="176">
        <f t="shared" si="355"/>
        <v>0</v>
      </c>
      <c r="XM99" s="177" t="str">
        <f t="shared" si="356"/>
        <v xml:space="preserve"> </v>
      </c>
      <c r="XO99" s="173">
        <v>26</v>
      </c>
      <c r="XP99" s="229"/>
      <c r="XQ99" s="174" t="str">
        <f>IF(XS99=0," ",VLOOKUP(XS99,PROTOKOL!$A:$F,6,FALSE))</f>
        <v xml:space="preserve"> </v>
      </c>
      <c r="XR99" s="43"/>
      <c r="XS99" s="43"/>
      <c r="XT99" s="43"/>
      <c r="XU99" s="42" t="str">
        <f>IF(XS99=0," ",(VLOOKUP(XS99,PROTOKOL!$A$1:$E$29,2,FALSE))*XT99)</f>
        <v xml:space="preserve"> </v>
      </c>
      <c r="XV99" s="175" t="str">
        <f t="shared" si="267"/>
        <v xml:space="preserve"> </v>
      </c>
      <c r="XW99" s="212" t="str">
        <f>IF(XS99=0," ",VLOOKUP(XS99,PROTOKOL!$A:$E,5,FALSE))</f>
        <v xml:space="preserve"> </v>
      </c>
      <c r="XX99" s="176"/>
      <c r="XY99" s="177" t="str">
        <f t="shared" si="357"/>
        <v xml:space="preserve"> </v>
      </c>
      <c r="XZ99" s="217" t="str">
        <f>IF(YB99=0," ",VLOOKUP(YB99,PROTOKOL!$A:$F,6,FALSE))</f>
        <v xml:space="preserve"> </v>
      </c>
      <c r="YA99" s="43"/>
      <c r="YB99" s="43"/>
      <c r="YC99" s="43"/>
      <c r="YD99" s="91" t="str">
        <f>IF(YB99=0," ",(VLOOKUP(YB99,PROTOKOL!$A$1:$E$29,2,FALSE))*YC99)</f>
        <v xml:space="preserve"> </v>
      </c>
      <c r="YE99" s="175" t="str">
        <f t="shared" si="268"/>
        <v xml:space="preserve"> </v>
      </c>
      <c r="YF99" s="176" t="str">
        <f>IF(YB99=0," ",VLOOKUP(YB99,PROTOKOL!$A:$E,5,FALSE))</f>
        <v xml:space="preserve"> </v>
      </c>
      <c r="YG99" s="212" t="str">
        <f t="shared" si="388"/>
        <v xml:space="preserve"> </v>
      </c>
      <c r="YH99" s="176">
        <f t="shared" si="358"/>
        <v>0</v>
      </c>
      <c r="YI99" s="177" t="str">
        <f t="shared" si="359"/>
        <v xml:space="preserve"> </v>
      </c>
    </row>
    <row r="100" spans="1:659" ht="14.4" thickBot="1">
      <c r="A100" s="178">
        <v>26</v>
      </c>
      <c r="B100" s="234"/>
      <c r="C100" s="174" t="str">
        <f>IF(E100=0," ",VLOOKUP(E100,PROTOKOL!$A:$F,6,FALSE))</f>
        <v xml:space="preserve"> </v>
      </c>
      <c r="D100" s="179"/>
      <c r="E100" s="179"/>
      <c r="F100" s="179"/>
      <c r="G100" s="42" t="str">
        <f>IF(E100=0," ",(VLOOKUP(E100,PROTOKOL!$A$1:$E$29,2,FALSE))*F100)</f>
        <v xml:space="preserve"> </v>
      </c>
      <c r="H100" s="181" t="str">
        <f t="shared" si="209"/>
        <v xml:space="preserve"> </v>
      </c>
      <c r="I100" s="216" t="str">
        <f>IF(E100=0," ",VLOOKUP(E100,PROTOKOL!$A:$E,5,FALSE))</f>
        <v xml:space="preserve"> </v>
      </c>
      <c r="J100" s="182"/>
      <c r="K100" s="183" t="str">
        <f t="shared" si="269"/>
        <v xml:space="preserve"> </v>
      </c>
      <c r="L100" s="217" t="str">
        <f>IF(N100=0," ",VLOOKUP(N100,PROTOKOL!$A:$F,6,FALSE))</f>
        <v xml:space="preserve"> </v>
      </c>
      <c r="M100" s="179"/>
      <c r="N100" s="179"/>
      <c r="O100" s="179"/>
      <c r="P100" s="180" t="str">
        <f>IF(N100=0," ",(VLOOKUP(N100,PROTOKOL!$A$1:$E$29,2,FALSE))*O100)</f>
        <v xml:space="preserve"> </v>
      </c>
      <c r="Q100" s="181" t="str">
        <f t="shared" si="210"/>
        <v xml:space="preserve"> </v>
      </c>
      <c r="R100" s="182" t="str">
        <f>IF(N100=0," ",VLOOKUP(N100,PROTOKOL!$A:$E,5,FALSE))</f>
        <v xml:space="preserve"> </v>
      </c>
      <c r="S100" s="216" t="str">
        <f t="shared" si="270"/>
        <v xml:space="preserve"> </v>
      </c>
      <c r="T100" s="182">
        <f t="shared" si="271"/>
        <v>0</v>
      </c>
      <c r="U100" s="183" t="str">
        <f t="shared" si="272"/>
        <v xml:space="preserve"> </v>
      </c>
      <c r="W100" s="178">
        <v>26</v>
      </c>
      <c r="X100" s="234"/>
      <c r="Y100" s="174" t="str">
        <f>IF(AA100=0," ",VLOOKUP(AA100,PROTOKOL!$A:$F,6,FALSE))</f>
        <v xml:space="preserve"> </v>
      </c>
      <c r="Z100" s="179"/>
      <c r="AA100" s="179"/>
      <c r="AB100" s="179"/>
      <c r="AC100" s="42" t="str">
        <f>IF(AA100=0," ",(VLOOKUP(AA100,PROTOKOL!$A$1:$E$29,2,FALSE))*AB100)</f>
        <v xml:space="preserve"> </v>
      </c>
      <c r="AD100" s="181" t="str">
        <f t="shared" si="211"/>
        <v xml:space="preserve"> </v>
      </c>
      <c r="AE100" s="216" t="str">
        <f>IF(AA100=0," ",VLOOKUP(AA100,PROTOKOL!$A:$E,5,FALSE))</f>
        <v xml:space="preserve"> </v>
      </c>
      <c r="AF100" s="182"/>
      <c r="AG100" s="183" t="str">
        <f t="shared" si="273"/>
        <v xml:space="preserve"> </v>
      </c>
      <c r="AH100" s="217" t="str">
        <f>IF(AJ100=0," ",VLOOKUP(AJ100,PROTOKOL!$A:$F,6,FALSE))</f>
        <v xml:space="preserve"> </v>
      </c>
      <c r="AI100" s="179"/>
      <c r="AJ100" s="179"/>
      <c r="AK100" s="179"/>
      <c r="AL100" s="180" t="str">
        <f>IF(AJ100=0," ",(VLOOKUP(AJ100,PROTOKOL!$A$1:$E$29,2,FALSE))*AK100)</f>
        <v xml:space="preserve"> </v>
      </c>
      <c r="AM100" s="181" t="str">
        <f t="shared" si="212"/>
        <v xml:space="preserve"> </v>
      </c>
      <c r="AN100" s="182" t="str">
        <f>IF(AJ100=0," ",VLOOKUP(AJ100,PROTOKOL!$A:$E,5,FALSE))</f>
        <v xml:space="preserve"> </v>
      </c>
      <c r="AO100" s="216" t="str">
        <f t="shared" si="360"/>
        <v xml:space="preserve"> </v>
      </c>
      <c r="AP100" s="182">
        <f t="shared" si="274"/>
        <v>0</v>
      </c>
      <c r="AQ100" s="183" t="str">
        <f t="shared" si="275"/>
        <v xml:space="preserve"> </v>
      </c>
      <c r="AS100" s="178">
        <v>26</v>
      </c>
      <c r="AT100" s="234"/>
      <c r="AU100" s="174" t="str">
        <f>IF(AW100=0," ",VLOOKUP(AW100,PROTOKOL!$A:$F,6,FALSE))</f>
        <v xml:space="preserve"> </v>
      </c>
      <c r="AV100" s="179"/>
      <c r="AW100" s="179"/>
      <c r="AX100" s="179"/>
      <c r="AY100" s="42" t="str">
        <f>IF(AW100=0," ",(VLOOKUP(AW100,PROTOKOL!$A$1:$E$29,2,FALSE))*AX100)</f>
        <v xml:space="preserve"> </v>
      </c>
      <c r="AZ100" s="181" t="str">
        <f t="shared" si="213"/>
        <v xml:space="preserve"> </v>
      </c>
      <c r="BA100" s="216" t="str">
        <f>IF(AW100=0," ",VLOOKUP(AW100,PROTOKOL!$A:$E,5,FALSE))</f>
        <v xml:space="preserve"> </v>
      </c>
      <c r="BB100" s="182"/>
      <c r="BC100" s="183" t="str">
        <f t="shared" si="276"/>
        <v xml:space="preserve"> </v>
      </c>
      <c r="BD100" s="217" t="str">
        <f>IF(BF100=0," ",VLOOKUP(BF100,PROTOKOL!$A:$F,6,FALSE))</f>
        <v xml:space="preserve"> </v>
      </c>
      <c r="BE100" s="179"/>
      <c r="BF100" s="179"/>
      <c r="BG100" s="179"/>
      <c r="BH100" s="180" t="str">
        <f>IF(BF100=0," ",(VLOOKUP(BF100,PROTOKOL!$A$1:$E$29,2,FALSE))*BG100)</f>
        <v xml:space="preserve"> </v>
      </c>
      <c r="BI100" s="181" t="str">
        <f t="shared" si="214"/>
        <v xml:space="preserve"> </v>
      </c>
      <c r="BJ100" s="182" t="str">
        <f>IF(BF100=0," ",VLOOKUP(BF100,PROTOKOL!$A:$E,5,FALSE))</f>
        <v xml:space="preserve"> </v>
      </c>
      <c r="BK100" s="216" t="str">
        <f t="shared" si="361"/>
        <v xml:space="preserve"> </v>
      </c>
      <c r="BL100" s="182">
        <f t="shared" si="277"/>
        <v>0</v>
      </c>
      <c r="BM100" s="183" t="str">
        <f t="shared" si="278"/>
        <v xml:space="preserve"> </v>
      </c>
      <c r="BO100" s="178">
        <v>26</v>
      </c>
      <c r="BP100" s="234"/>
      <c r="BQ100" s="174" t="str">
        <f>IF(BS100=0," ",VLOOKUP(BS100,PROTOKOL!$A:$F,6,FALSE))</f>
        <v xml:space="preserve"> </v>
      </c>
      <c r="BR100" s="179"/>
      <c r="BS100" s="179"/>
      <c r="BT100" s="179"/>
      <c r="BU100" s="42" t="str">
        <f>IF(BS100=0," ",(VLOOKUP(BS100,PROTOKOL!$A$1:$E$29,2,FALSE))*BT100)</f>
        <v xml:space="preserve"> </v>
      </c>
      <c r="BV100" s="181" t="str">
        <f t="shared" si="215"/>
        <v xml:space="preserve"> </v>
      </c>
      <c r="BW100" s="216" t="str">
        <f>IF(BS100=0," ",VLOOKUP(BS100,PROTOKOL!$A:$E,5,FALSE))</f>
        <v xml:space="preserve"> </v>
      </c>
      <c r="BX100" s="182"/>
      <c r="BY100" s="183" t="str">
        <f t="shared" si="279"/>
        <v xml:space="preserve"> </v>
      </c>
      <c r="BZ100" s="217" t="str">
        <f>IF(CB100=0," ",VLOOKUP(CB100,PROTOKOL!$A:$F,6,FALSE))</f>
        <v xml:space="preserve"> </v>
      </c>
      <c r="CA100" s="179"/>
      <c r="CB100" s="179"/>
      <c r="CC100" s="179"/>
      <c r="CD100" s="180" t="str">
        <f>IF(CB100=0," ",(VLOOKUP(CB100,PROTOKOL!$A$1:$E$29,2,FALSE))*CC100)</f>
        <v xml:space="preserve"> </v>
      </c>
      <c r="CE100" s="181" t="str">
        <f t="shared" si="216"/>
        <v xml:space="preserve"> </v>
      </c>
      <c r="CF100" s="182" t="str">
        <f>IF(CB100=0," ",VLOOKUP(CB100,PROTOKOL!$A:$E,5,FALSE))</f>
        <v xml:space="preserve"> </v>
      </c>
      <c r="CG100" s="216" t="str">
        <f t="shared" si="362"/>
        <v xml:space="preserve"> </v>
      </c>
      <c r="CH100" s="182">
        <f t="shared" si="280"/>
        <v>0</v>
      </c>
      <c r="CI100" s="183" t="str">
        <f t="shared" si="281"/>
        <v xml:space="preserve"> </v>
      </c>
      <c r="CK100" s="178">
        <v>26</v>
      </c>
      <c r="CL100" s="234"/>
      <c r="CM100" s="174" t="str">
        <f>IF(CO100=0," ",VLOOKUP(CO100,PROTOKOL!$A:$F,6,FALSE))</f>
        <v xml:space="preserve"> </v>
      </c>
      <c r="CN100" s="179"/>
      <c r="CO100" s="179"/>
      <c r="CP100" s="179"/>
      <c r="CQ100" s="42" t="str">
        <f>IF(CO100=0," ",(VLOOKUP(CO100,PROTOKOL!$A$1:$E$29,2,FALSE))*CP100)</f>
        <v xml:space="preserve"> </v>
      </c>
      <c r="CR100" s="181" t="str">
        <f t="shared" si="217"/>
        <v xml:space="preserve"> </v>
      </c>
      <c r="CS100" s="216" t="str">
        <f>IF(CO100=0," ",VLOOKUP(CO100,PROTOKOL!$A:$E,5,FALSE))</f>
        <v xml:space="preserve"> </v>
      </c>
      <c r="CT100" s="182"/>
      <c r="CU100" s="183" t="str">
        <f t="shared" si="282"/>
        <v xml:space="preserve"> </v>
      </c>
      <c r="CV100" s="217" t="str">
        <f>IF(CX100=0," ",VLOOKUP(CX100,PROTOKOL!$A:$F,6,FALSE))</f>
        <v xml:space="preserve"> </v>
      </c>
      <c r="CW100" s="179"/>
      <c r="CX100" s="179"/>
      <c r="CY100" s="179"/>
      <c r="CZ100" s="180" t="str">
        <f>IF(CX100=0," ",(VLOOKUP(CX100,PROTOKOL!$A$1:$E$29,2,FALSE))*CY100)</f>
        <v xml:space="preserve"> </v>
      </c>
      <c r="DA100" s="181" t="str">
        <f t="shared" si="218"/>
        <v xml:space="preserve"> </v>
      </c>
      <c r="DB100" s="182" t="str">
        <f>IF(CX100=0," ",VLOOKUP(CX100,PROTOKOL!$A:$E,5,FALSE))</f>
        <v xml:space="preserve"> </v>
      </c>
      <c r="DC100" s="216" t="str">
        <f t="shared" si="363"/>
        <v xml:space="preserve"> </v>
      </c>
      <c r="DD100" s="182">
        <f t="shared" si="283"/>
        <v>0</v>
      </c>
      <c r="DE100" s="183" t="str">
        <f t="shared" si="284"/>
        <v xml:space="preserve"> </v>
      </c>
      <c r="DG100" s="178">
        <v>26</v>
      </c>
      <c r="DH100" s="234"/>
      <c r="DI100" s="174" t="str">
        <f>IF(DK100=0," ",VLOOKUP(DK100,PROTOKOL!$A:$F,6,FALSE))</f>
        <v xml:space="preserve"> </v>
      </c>
      <c r="DJ100" s="179"/>
      <c r="DK100" s="179"/>
      <c r="DL100" s="179"/>
      <c r="DM100" s="42" t="str">
        <f>IF(DK100=0," ",(VLOOKUP(DK100,PROTOKOL!$A$1:$E$29,2,FALSE))*DL100)</f>
        <v xml:space="preserve"> </v>
      </c>
      <c r="DN100" s="181" t="str">
        <f t="shared" si="219"/>
        <v xml:space="preserve"> </v>
      </c>
      <c r="DO100" s="216" t="str">
        <f>IF(DK100=0," ",VLOOKUP(DK100,PROTOKOL!$A:$E,5,FALSE))</f>
        <v xml:space="preserve"> </v>
      </c>
      <c r="DP100" s="182"/>
      <c r="DQ100" s="183" t="str">
        <f t="shared" si="285"/>
        <v xml:space="preserve"> </v>
      </c>
      <c r="DR100" s="217" t="str">
        <f>IF(DT100=0," ",VLOOKUP(DT100,PROTOKOL!$A:$F,6,FALSE))</f>
        <v xml:space="preserve"> </v>
      </c>
      <c r="DS100" s="179"/>
      <c r="DT100" s="179"/>
      <c r="DU100" s="179"/>
      <c r="DV100" s="180" t="str">
        <f>IF(DT100=0," ",(VLOOKUP(DT100,PROTOKOL!$A$1:$E$29,2,FALSE))*DU100)</f>
        <v xml:space="preserve"> </v>
      </c>
      <c r="DW100" s="181" t="str">
        <f t="shared" si="220"/>
        <v xml:space="preserve"> </v>
      </c>
      <c r="DX100" s="182" t="str">
        <f>IF(DT100=0," ",VLOOKUP(DT100,PROTOKOL!$A:$E,5,FALSE))</f>
        <v xml:space="preserve"> </v>
      </c>
      <c r="DY100" s="216" t="str">
        <f t="shared" si="364"/>
        <v xml:space="preserve"> </v>
      </c>
      <c r="DZ100" s="182">
        <f t="shared" si="286"/>
        <v>0</v>
      </c>
      <c r="EA100" s="183" t="str">
        <f t="shared" si="287"/>
        <v xml:space="preserve"> </v>
      </c>
      <c r="EC100" s="178">
        <v>26</v>
      </c>
      <c r="ED100" s="234"/>
      <c r="EE100" s="174" t="str">
        <f>IF(EG100=0," ",VLOOKUP(EG100,PROTOKOL!$A:$F,6,FALSE))</f>
        <v xml:space="preserve"> </v>
      </c>
      <c r="EF100" s="179"/>
      <c r="EG100" s="179"/>
      <c r="EH100" s="179"/>
      <c r="EI100" s="42" t="str">
        <f>IF(EG100=0," ",(VLOOKUP(EG100,PROTOKOL!$A$1:$E$29,2,FALSE))*EH100)</f>
        <v xml:space="preserve"> </v>
      </c>
      <c r="EJ100" s="181" t="str">
        <f t="shared" si="221"/>
        <v xml:space="preserve"> </v>
      </c>
      <c r="EK100" s="216" t="str">
        <f>IF(EG100=0," ",VLOOKUP(EG100,PROTOKOL!$A:$E,5,FALSE))</f>
        <v xml:space="preserve"> </v>
      </c>
      <c r="EL100" s="182"/>
      <c r="EM100" s="183" t="str">
        <f t="shared" si="288"/>
        <v xml:space="preserve"> </v>
      </c>
      <c r="EN100" s="217" t="str">
        <f>IF(EP100=0," ",VLOOKUP(EP100,PROTOKOL!$A:$F,6,FALSE))</f>
        <v xml:space="preserve"> </v>
      </c>
      <c r="EO100" s="179"/>
      <c r="EP100" s="179"/>
      <c r="EQ100" s="179"/>
      <c r="ER100" s="180" t="str">
        <f>IF(EP100=0," ",(VLOOKUP(EP100,PROTOKOL!$A$1:$E$29,2,FALSE))*EQ100)</f>
        <v xml:space="preserve"> </v>
      </c>
      <c r="ES100" s="181" t="str">
        <f t="shared" si="222"/>
        <v xml:space="preserve"> </v>
      </c>
      <c r="ET100" s="182" t="str">
        <f>IF(EP100=0," ",VLOOKUP(EP100,PROTOKOL!$A:$E,5,FALSE))</f>
        <v xml:space="preserve"> </v>
      </c>
      <c r="EU100" s="216" t="str">
        <f t="shared" si="365"/>
        <v xml:space="preserve"> </v>
      </c>
      <c r="EV100" s="182">
        <f t="shared" si="289"/>
        <v>0</v>
      </c>
      <c r="EW100" s="183" t="str">
        <f t="shared" si="290"/>
        <v xml:space="preserve"> </v>
      </c>
      <c r="EY100" s="178">
        <v>26</v>
      </c>
      <c r="EZ100" s="234"/>
      <c r="FA100" s="174" t="str">
        <f>IF(FC100=0," ",VLOOKUP(FC100,PROTOKOL!$A:$F,6,FALSE))</f>
        <v xml:space="preserve"> </v>
      </c>
      <c r="FB100" s="179"/>
      <c r="FC100" s="179"/>
      <c r="FD100" s="179"/>
      <c r="FE100" s="42" t="str">
        <f>IF(FC100=0," ",(VLOOKUP(FC100,PROTOKOL!$A$1:$E$29,2,FALSE))*FD100)</f>
        <v xml:space="preserve"> </v>
      </c>
      <c r="FF100" s="181" t="str">
        <f t="shared" si="223"/>
        <v xml:space="preserve"> </v>
      </c>
      <c r="FG100" s="216" t="str">
        <f>IF(FC100=0," ",VLOOKUP(FC100,PROTOKOL!$A:$E,5,FALSE))</f>
        <v xml:space="preserve"> </v>
      </c>
      <c r="FH100" s="182"/>
      <c r="FI100" s="183" t="str">
        <f t="shared" si="291"/>
        <v xml:space="preserve"> </v>
      </c>
      <c r="FJ100" s="217" t="str">
        <f>IF(FL100=0," ",VLOOKUP(FL100,PROTOKOL!$A:$F,6,FALSE))</f>
        <v xml:space="preserve"> </v>
      </c>
      <c r="FK100" s="179"/>
      <c r="FL100" s="179"/>
      <c r="FM100" s="179"/>
      <c r="FN100" s="180" t="str">
        <f>IF(FL100=0," ",(VLOOKUP(FL100,PROTOKOL!$A$1:$E$29,2,FALSE))*FM100)</f>
        <v xml:space="preserve"> </v>
      </c>
      <c r="FO100" s="181" t="str">
        <f t="shared" si="224"/>
        <v xml:space="preserve"> </v>
      </c>
      <c r="FP100" s="182" t="str">
        <f>IF(FL100=0," ",VLOOKUP(FL100,PROTOKOL!$A:$E,5,FALSE))</f>
        <v xml:space="preserve"> </v>
      </c>
      <c r="FQ100" s="216" t="str">
        <f t="shared" si="366"/>
        <v xml:space="preserve"> </v>
      </c>
      <c r="FR100" s="182">
        <f t="shared" si="292"/>
        <v>0</v>
      </c>
      <c r="FS100" s="183" t="str">
        <f t="shared" si="293"/>
        <v xml:space="preserve"> </v>
      </c>
      <c r="FU100" s="178">
        <v>26</v>
      </c>
      <c r="FV100" s="234"/>
      <c r="FW100" s="174" t="str">
        <f>IF(FY100=0," ",VLOOKUP(FY100,PROTOKOL!$A:$F,6,FALSE))</f>
        <v xml:space="preserve"> </v>
      </c>
      <c r="FX100" s="179"/>
      <c r="FY100" s="179"/>
      <c r="FZ100" s="179"/>
      <c r="GA100" s="42" t="str">
        <f>IF(FY100=0," ",(VLOOKUP(FY100,PROTOKOL!$A$1:$E$29,2,FALSE))*FZ100)</f>
        <v xml:space="preserve"> </v>
      </c>
      <c r="GB100" s="181" t="str">
        <f t="shared" si="225"/>
        <v xml:space="preserve"> </v>
      </c>
      <c r="GC100" s="216" t="str">
        <f>IF(FY100=0," ",VLOOKUP(FY100,PROTOKOL!$A:$E,5,FALSE))</f>
        <v xml:space="preserve"> </v>
      </c>
      <c r="GD100" s="182"/>
      <c r="GE100" s="183" t="str">
        <f t="shared" si="294"/>
        <v xml:space="preserve"> </v>
      </c>
      <c r="GF100" s="217" t="str">
        <f>IF(GH100=0," ",VLOOKUP(GH100,PROTOKOL!$A:$F,6,FALSE))</f>
        <v xml:space="preserve"> </v>
      </c>
      <c r="GG100" s="179"/>
      <c r="GH100" s="179"/>
      <c r="GI100" s="179"/>
      <c r="GJ100" s="180" t="str">
        <f>IF(GH100=0," ",(VLOOKUP(GH100,PROTOKOL!$A$1:$E$29,2,FALSE))*GI100)</f>
        <v xml:space="preserve"> </v>
      </c>
      <c r="GK100" s="181" t="str">
        <f t="shared" si="226"/>
        <v xml:space="preserve"> </v>
      </c>
      <c r="GL100" s="182" t="str">
        <f>IF(GH100=0," ",VLOOKUP(GH100,PROTOKOL!$A:$E,5,FALSE))</f>
        <v xml:space="preserve"> </v>
      </c>
      <c r="GM100" s="216" t="str">
        <f t="shared" si="367"/>
        <v xml:space="preserve"> </v>
      </c>
      <c r="GN100" s="182">
        <f t="shared" si="295"/>
        <v>0</v>
      </c>
      <c r="GO100" s="183" t="str">
        <f t="shared" si="296"/>
        <v xml:space="preserve"> </v>
      </c>
      <c r="GQ100" s="178">
        <v>26</v>
      </c>
      <c r="GR100" s="234"/>
      <c r="GS100" s="174" t="str">
        <f>IF(GU100=0," ",VLOOKUP(GU100,PROTOKOL!$A:$F,6,FALSE))</f>
        <v xml:space="preserve"> </v>
      </c>
      <c r="GT100" s="179"/>
      <c r="GU100" s="179"/>
      <c r="GV100" s="179"/>
      <c r="GW100" s="42" t="str">
        <f>IF(GU100=0," ",(VLOOKUP(GU100,PROTOKOL!$A$1:$E$29,2,FALSE))*GV100)</f>
        <v xml:space="preserve"> </v>
      </c>
      <c r="GX100" s="181" t="str">
        <f t="shared" si="227"/>
        <v xml:space="preserve"> </v>
      </c>
      <c r="GY100" s="216" t="str">
        <f>IF(GU100=0," ",VLOOKUP(GU100,PROTOKOL!$A:$E,5,FALSE))</f>
        <v xml:space="preserve"> </v>
      </c>
      <c r="GZ100" s="182"/>
      <c r="HA100" s="183" t="str">
        <f t="shared" si="297"/>
        <v xml:space="preserve"> </v>
      </c>
      <c r="HB100" s="217" t="str">
        <f>IF(HD100=0," ",VLOOKUP(HD100,PROTOKOL!$A:$F,6,FALSE))</f>
        <v xml:space="preserve"> </v>
      </c>
      <c r="HC100" s="179"/>
      <c r="HD100" s="179"/>
      <c r="HE100" s="179"/>
      <c r="HF100" s="180" t="str">
        <f>IF(HD100=0," ",(VLOOKUP(HD100,PROTOKOL!$A$1:$E$29,2,FALSE))*HE100)</f>
        <v xml:space="preserve"> </v>
      </c>
      <c r="HG100" s="181" t="str">
        <f t="shared" si="228"/>
        <v xml:space="preserve"> </v>
      </c>
      <c r="HH100" s="182" t="str">
        <f>IF(HD100=0," ",VLOOKUP(HD100,PROTOKOL!$A:$E,5,FALSE))</f>
        <v xml:space="preserve"> </v>
      </c>
      <c r="HI100" s="216" t="str">
        <f t="shared" si="368"/>
        <v xml:space="preserve"> </v>
      </c>
      <c r="HJ100" s="182">
        <f t="shared" si="298"/>
        <v>0</v>
      </c>
      <c r="HK100" s="183" t="str">
        <f t="shared" si="299"/>
        <v xml:space="preserve"> </v>
      </c>
      <c r="HM100" s="178">
        <v>26</v>
      </c>
      <c r="HN100" s="234"/>
      <c r="HO100" s="174" t="str">
        <f>IF(HQ100=0," ",VLOOKUP(HQ100,PROTOKOL!$A:$F,6,FALSE))</f>
        <v xml:space="preserve"> </v>
      </c>
      <c r="HP100" s="179"/>
      <c r="HQ100" s="179"/>
      <c r="HR100" s="179"/>
      <c r="HS100" s="42" t="str">
        <f>IF(HQ100=0," ",(VLOOKUP(HQ100,PROTOKOL!$A$1:$E$29,2,FALSE))*HR100)</f>
        <v xml:space="preserve"> </v>
      </c>
      <c r="HT100" s="181" t="str">
        <f t="shared" si="229"/>
        <v xml:space="preserve"> </v>
      </c>
      <c r="HU100" s="216" t="str">
        <f>IF(HQ100=0," ",VLOOKUP(HQ100,PROTOKOL!$A:$E,5,FALSE))</f>
        <v xml:space="preserve"> </v>
      </c>
      <c r="HV100" s="182"/>
      <c r="HW100" s="183" t="str">
        <f t="shared" si="300"/>
        <v xml:space="preserve"> </v>
      </c>
      <c r="HX100" s="217" t="str">
        <f>IF(HZ100=0," ",VLOOKUP(HZ100,PROTOKOL!$A:$F,6,FALSE))</f>
        <v xml:space="preserve"> </v>
      </c>
      <c r="HY100" s="179"/>
      <c r="HZ100" s="179"/>
      <c r="IA100" s="179"/>
      <c r="IB100" s="180" t="str">
        <f>IF(HZ100=0," ",(VLOOKUP(HZ100,PROTOKOL!$A$1:$E$29,2,FALSE))*IA100)</f>
        <v xml:space="preserve"> </v>
      </c>
      <c r="IC100" s="181" t="str">
        <f t="shared" si="230"/>
        <v xml:space="preserve"> </v>
      </c>
      <c r="ID100" s="182" t="str">
        <f>IF(HZ100=0," ",VLOOKUP(HZ100,PROTOKOL!$A:$E,5,FALSE))</f>
        <v xml:space="preserve"> </v>
      </c>
      <c r="IE100" s="216" t="str">
        <f t="shared" si="369"/>
        <v xml:space="preserve"> </v>
      </c>
      <c r="IF100" s="182">
        <f t="shared" si="301"/>
        <v>0</v>
      </c>
      <c r="IG100" s="183" t="str">
        <f t="shared" si="302"/>
        <v xml:space="preserve"> </v>
      </c>
      <c r="II100" s="178">
        <v>26</v>
      </c>
      <c r="IJ100" s="234"/>
      <c r="IK100" s="174" t="str">
        <f>IF(IM100=0," ",VLOOKUP(IM100,PROTOKOL!$A:$F,6,FALSE))</f>
        <v xml:space="preserve"> </v>
      </c>
      <c r="IL100" s="179"/>
      <c r="IM100" s="179"/>
      <c r="IN100" s="179"/>
      <c r="IO100" s="42" t="str">
        <f>IF(IM100=0," ",(VLOOKUP(IM100,PROTOKOL!$A$1:$E$29,2,FALSE))*IN100)</f>
        <v xml:space="preserve"> </v>
      </c>
      <c r="IP100" s="181" t="str">
        <f t="shared" si="231"/>
        <v xml:space="preserve"> </v>
      </c>
      <c r="IQ100" s="216" t="str">
        <f>IF(IM100=0," ",VLOOKUP(IM100,PROTOKOL!$A:$E,5,FALSE))</f>
        <v xml:space="preserve"> </v>
      </c>
      <c r="IR100" s="182"/>
      <c r="IS100" s="183" t="str">
        <f t="shared" si="303"/>
        <v xml:space="preserve"> </v>
      </c>
      <c r="IT100" s="217" t="str">
        <f>IF(IV100=0," ",VLOOKUP(IV100,PROTOKOL!$A:$F,6,FALSE))</f>
        <v xml:space="preserve"> </v>
      </c>
      <c r="IU100" s="179"/>
      <c r="IV100" s="179"/>
      <c r="IW100" s="179"/>
      <c r="IX100" s="180" t="str">
        <f>IF(IV100=0," ",(VLOOKUP(IV100,PROTOKOL!$A$1:$E$29,2,FALSE))*IW100)</f>
        <v xml:space="preserve"> </v>
      </c>
      <c r="IY100" s="181" t="str">
        <f t="shared" si="232"/>
        <v xml:space="preserve"> </v>
      </c>
      <c r="IZ100" s="182" t="str">
        <f>IF(IV100=0," ",VLOOKUP(IV100,PROTOKOL!$A:$E,5,FALSE))</f>
        <v xml:space="preserve"> </v>
      </c>
      <c r="JA100" s="216" t="str">
        <f t="shared" si="370"/>
        <v xml:space="preserve"> </v>
      </c>
      <c r="JB100" s="182">
        <f t="shared" si="304"/>
        <v>0</v>
      </c>
      <c r="JC100" s="183" t="str">
        <f t="shared" si="305"/>
        <v xml:space="preserve"> </v>
      </c>
      <c r="JE100" s="178">
        <v>26</v>
      </c>
      <c r="JF100" s="234"/>
      <c r="JG100" s="174" t="str">
        <f>IF(JI100=0," ",VLOOKUP(JI100,PROTOKOL!$A:$F,6,FALSE))</f>
        <v xml:space="preserve"> </v>
      </c>
      <c r="JH100" s="179"/>
      <c r="JI100" s="179"/>
      <c r="JJ100" s="179"/>
      <c r="JK100" s="42" t="str">
        <f>IF(JI100=0," ",(VLOOKUP(JI100,PROTOKOL!$A$1:$E$29,2,FALSE))*JJ100)</f>
        <v xml:space="preserve"> </v>
      </c>
      <c r="JL100" s="181" t="str">
        <f t="shared" si="233"/>
        <v xml:space="preserve"> </v>
      </c>
      <c r="JM100" s="216" t="str">
        <f>IF(JI100=0," ",VLOOKUP(JI100,PROTOKOL!$A:$E,5,FALSE))</f>
        <v xml:space="preserve"> </v>
      </c>
      <c r="JN100" s="182"/>
      <c r="JO100" s="183" t="str">
        <f t="shared" si="306"/>
        <v xml:space="preserve"> </v>
      </c>
      <c r="JP100" s="217" t="str">
        <f>IF(JR100=0," ",VLOOKUP(JR100,PROTOKOL!$A:$F,6,FALSE))</f>
        <v xml:space="preserve"> </v>
      </c>
      <c r="JQ100" s="179"/>
      <c r="JR100" s="179"/>
      <c r="JS100" s="179"/>
      <c r="JT100" s="180" t="str">
        <f>IF(JR100=0," ",(VLOOKUP(JR100,PROTOKOL!$A$1:$E$29,2,FALSE))*JS100)</f>
        <v xml:space="preserve"> </v>
      </c>
      <c r="JU100" s="181" t="str">
        <f t="shared" si="234"/>
        <v xml:space="preserve"> </v>
      </c>
      <c r="JV100" s="182" t="str">
        <f>IF(JR100=0," ",VLOOKUP(JR100,PROTOKOL!$A:$E,5,FALSE))</f>
        <v xml:space="preserve"> </v>
      </c>
      <c r="JW100" s="216" t="str">
        <f t="shared" si="371"/>
        <v xml:space="preserve"> </v>
      </c>
      <c r="JX100" s="182">
        <f t="shared" si="307"/>
        <v>0</v>
      </c>
      <c r="JY100" s="183" t="str">
        <f t="shared" si="308"/>
        <v xml:space="preserve"> </v>
      </c>
      <c r="KA100" s="178">
        <v>26</v>
      </c>
      <c r="KB100" s="234"/>
      <c r="KC100" s="174" t="str">
        <f>IF(KE100=0," ",VLOOKUP(KE100,PROTOKOL!$A:$F,6,FALSE))</f>
        <v xml:space="preserve"> </v>
      </c>
      <c r="KD100" s="179"/>
      <c r="KE100" s="179"/>
      <c r="KF100" s="179"/>
      <c r="KG100" s="42" t="str">
        <f>IF(KE100=0," ",(VLOOKUP(KE100,PROTOKOL!$A$1:$E$29,2,FALSE))*KF100)</f>
        <v xml:space="preserve"> </v>
      </c>
      <c r="KH100" s="181" t="str">
        <f t="shared" si="235"/>
        <v xml:space="preserve"> </v>
      </c>
      <c r="KI100" s="216" t="str">
        <f>IF(KE100=0," ",VLOOKUP(KE100,PROTOKOL!$A:$E,5,FALSE))</f>
        <v xml:space="preserve"> </v>
      </c>
      <c r="KJ100" s="182"/>
      <c r="KK100" s="183" t="str">
        <f t="shared" si="309"/>
        <v xml:space="preserve"> </v>
      </c>
      <c r="KL100" s="217" t="str">
        <f>IF(KN100=0," ",VLOOKUP(KN100,PROTOKOL!$A:$F,6,FALSE))</f>
        <v xml:space="preserve"> </v>
      </c>
      <c r="KM100" s="179"/>
      <c r="KN100" s="179"/>
      <c r="KO100" s="179"/>
      <c r="KP100" s="180" t="str">
        <f>IF(KN100=0," ",(VLOOKUP(KN100,PROTOKOL!$A$1:$E$29,2,FALSE))*KO100)</f>
        <v xml:space="preserve"> </v>
      </c>
      <c r="KQ100" s="181" t="str">
        <f t="shared" si="236"/>
        <v xml:space="preserve"> </v>
      </c>
      <c r="KR100" s="182" t="str">
        <f>IF(KN100=0," ",VLOOKUP(KN100,PROTOKOL!$A:$E,5,FALSE))</f>
        <v xml:space="preserve"> </v>
      </c>
      <c r="KS100" s="216" t="str">
        <f t="shared" si="372"/>
        <v xml:space="preserve"> </v>
      </c>
      <c r="KT100" s="182">
        <f t="shared" si="310"/>
        <v>0</v>
      </c>
      <c r="KU100" s="183" t="str">
        <f t="shared" si="311"/>
        <v xml:space="preserve"> </v>
      </c>
      <c r="KW100" s="178">
        <v>26</v>
      </c>
      <c r="KX100" s="234"/>
      <c r="KY100" s="174" t="str">
        <f>IF(LA100=0," ",VLOOKUP(LA100,PROTOKOL!$A:$F,6,FALSE))</f>
        <v xml:space="preserve"> </v>
      </c>
      <c r="KZ100" s="179"/>
      <c r="LA100" s="179"/>
      <c r="LB100" s="179"/>
      <c r="LC100" s="42" t="str">
        <f>IF(LA100=0," ",(VLOOKUP(LA100,PROTOKOL!$A$1:$E$29,2,FALSE))*LB100)</f>
        <v xml:space="preserve"> </v>
      </c>
      <c r="LD100" s="181" t="str">
        <f t="shared" si="237"/>
        <v xml:space="preserve"> </v>
      </c>
      <c r="LE100" s="216" t="str">
        <f>IF(LA100=0," ",VLOOKUP(LA100,PROTOKOL!$A:$E,5,FALSE))</f>
        <v xml:space="preserve"> </v>
      </c>
      <c r="LF100" s="182"/>
      <c r="LG100" s="183" t="str">
        <f t="shared" si="312"/>
        <v xml:space="preserve"> </v>
      </c>
      <c r="LH100" s="217" t="str">
        <f>IF(LJ100=0," ",VLOOKUP(LJ100,PROTOKOL!$A:$F,6,FALSE))</f>
        <v xml:space="preserve"> </v>
      </c>
      <c r="LI100" s="179"/>
      <c r="LJ100" s="179"/>
      <c r="LK100" s="179"/>
      <c r="LL100" s="180" t="str">
        <f>IF(LJ100=0," ",(VLOOKUP(LJ100,PROTOKOL!$A$1:$E$29,2,FALSE))*LK100)</f>
        <v xml:space="preserve"> </v>
      </c>
      <c r="LM100" s="181" t="str">
        <f t="shared" si="238"/>
        <v xml:space="preserve"> </v>
      </c>
      <c r="LN100" s="182" t="str">
        <f>IF(LJ100=0," ",VLOOKUP(LJ100,PROTOKOL!$A:$E,5,FALSE))</f>
        <v xml:space="preserve"> </v>
      </c>
      <c r="LO100" s="216" t="str">
        <f t="shared" si="373"/>
        <v xml:space="preserve"> </v>
      </c>
      <c r="LP100" s="182">
        <f t="shared" si="313"/>
        <v>0</v>
      </c>
      <c r="LQ100" s="183" t="str">
        <f t="shared" si="314"/>
        <v xml:space="preserve"> </v>
      </c>
      <c r="LS100" s="178">
        <v>26</v>
      </c>
      <c r="LT100" s="234"/>
      <c r="LU100" s="174" t="str">
        <f>IF(LW100=0," ",VLOOKUP(LW100,PROTOKOL!$A:$F,6,FALSE))</f>
        <v xml:space="preserve"> </v>
      </c>
      <c r="LV100" s="179"/>
      <c r="LW100" s="179"/>
      <c r="LX100" s="179"/>
      <c r="LY100" s="42" t="str">
        <f>IF(LW100=0," ",(VLOOKUP(LW100,PROTOKOL!$A$1:$E$29,2,FALSE))*LX100)</f>
        <v xml:space="preserve"> </v>
      </c>
      <c r="LZ100" s="181" t="str">
        <f t="shared" si="239"/>
        <v xml:space="preserve"> </v>
      </c>
      <c r="MA100" s="216" t="str">
        <f>IF(LW100=0," ",VLOOKUP(LW100,PROTOKOL!$A:$E,5,FALSE))</f>
        <v xml:space="preserve"> </v>
      </c>
      <c r="MB100" s="182"/>
      <c r="MC100" s="183" t="str">
        <f t="shared" si="315"/>
        <v xml:space="preserve"> </v>
      </c>
      <c r="MD100" s="217" t="str">
        <f>IF(MF100=0," ",VLOOKUP(MF100,PROTOKOL!$A:$F,6,FALSE))</f>
        <v xml:space="preserve"> </v>
      </c>
      <c r="ME100" s="179"/>
      <c r="MF100" s="179"/>
      <c r="MG100" s="179"/>
      <c r="MH100" s="180" t="str">
        <f>IF(MF100=0," ",(VLOOKUP(MF100,PROTOKOL!$A$1:$E$29,2,FALSE))*MG100)</f>
        <v xml:space="preserve"> </v>
      </c>
      <c r="MI100" s="181" t="str">
        <f t="shared" si="240"/>
        <v xml:space="preserve"> </v>
      </c>
      <c r="MJ100" s="182" t="str">
        <f>IF(MF100=0," ",VLOOKUP(MF100,PROTOKOL!$A:$E,5,FALSE))</f>
        <v xml:space="preserve"> </v>
      </c>
      <c r="MK100" s="216" t="str">
        <f t="shared" si="374"/>
        <v xml:space="preserve"> </v>
      </c>
      <c r="ML100" s="182">
        <f t="shared" si="316"/>
        <v>0</v>
      </c>
      <c r="MM100" s="183" t="str">
        <f t="shared" si="317"/>
        <v xml:space="preserve"> </v>
      </c>
      <c r="MO100" s="178">
        <v>26</v>
      </c>
      <c r="MP100" s="234"/>
      <c r="MQ100" s="174" t="str">
        <f>IF(MS100=0," ",VLOOKUP(MS100,PROTOKOL!$A:$F,6,FALSE))</f>
        <v xml:space="preserve"> </v>
      </c>
      <c r="MR100" s="179"/>
      <c r="MS100" s="179"/>
      <c r="MT100" s="179"/>
      <c r="MU100" s="42" t="str">
        <f>IF(MS100=0," ",(VLOOKUP(MS100,PROTOKOL!$A$1:$E$29,2,FALSE))*MT100)</f>
        <v xml:space="preserve"> </v>
      </c>
      <c r="MV100" s="181" t="str">
        <f t="shared" si="241"/>
        <v xml:space="preserve"> </v>
      </c>
      <c r="MW100" s="216" t="str">
        <f>IF(MS100=0," ",VLOOKUP(MS100,PROTOKOL!$A:$E,5,FALSE))</f>
        <v xml:space="preserve"> </v>
      </c>
      <c r="MX100" s="182"/>
      <c r="MY100" s="183" t="str">
        <f t="shared" si="318"/>
        <v xml:space="preserve"> </v>
      </c>
      <c r="MZ100" s="217" t="str">
        <f>IF(NB100=0," ",VLOOKUP(NB100,PROTOKOL!$A:$F,6,FALSE))</f>
        <v xml:space="preserve"> </v>
      </c>
      <c r="NA100" s="179"/>
      <c r="NB100" s="179"/>
      <c r="NC100" s="179"/>
      <c r="ND100" s="180" t="str">
        <f>IF(NB100=0," ",(VLOOKUP(NB100,PROTOKOL!$A$1:$E$29,2,FALSE))*NC100)</f>
        <v xml:space="preserve"> </v>
      </c>
      <c r="NE100" s="181" t="str">
        <f t="shared" si="242"/>
        <v xml:space="preserve"> </v>
      </c>
      <c r="NF100" s="182" t="str">
        <f>IF(NB100=0," ",VLOOKUP(NB100,PROTOKOL!$A:$E,5,FALSE))</f>
        <v xml:space="preserve"> </v>
      </c>
      <c r="NG100" s="216" t="str">
        <f t="shared" si="375"/>
        <v xml:space="preserve"> </v>
      </c>
      <c r="NH100" s="182">
        <f t="shared" si="319"/>
        <v>0</v>
      </c>
      <c r="NI100" s="183" t="str">
        <f t="shared" si="320"/>
        <v xml:space="preserve"> </v>
      </c>
      <c r="NK100" s="178">
        <v>26</v>
      </c>
      <c r="NL100" s="234"/>
      <c r="NM100" s="174" t="str">
        <f>IF(NO100=0," ",VLOOKUP(NO100,PROTOKOL!$A:$F,6,FALSE))</f>
        <v xml:space="preserve"> </v>
      </c>
      <c r="NN100" s="179"/>
      <c r="NO100" s="179"/>
      <c r="NP100" s="179"/>
      <c r="NQ100" s="42" t="str">
        <f>IF(NO100=0," ",(VLOOKUP(NO100,PROTOKOL!$A$1:$E$29,2,FALSE))*NP100)</f>
        <v xml:space="preserve"> </v>
      </c>
      <c r="NR100" s="181" t="str">
        <f t="shared" si="243"/>
        <v xml:space="preserve"> </v>
      </c>
      <c r="NS100" s="216" t="str">
        <f>IF(NO100=0," ",VLOOKUP(NO100,PROTOKOL!$A:$E,5,FALSE))</f>
        <v xml:space="preserve"> </v>
      </c>
      <c r="NT100" s="182"/>
      <c r="NU100" s="183" t="str">
        <f t="shared" si="321"/>
        <v xml:space="preserve"> </v>
      </c>
      <c r="NV100" s="217" t="str">
        <f>IF(NX100=0," ",VLOOKUP(NX100,PROTOKOL!$A:$F,6,FALSE))</f>
        <v xml:space="preserve"> </v>
      </c>
      <c r="NW100" s="179"/>
      <c r="NX100" s="179"/>
      <c r="NY100" s="179"/>
      <c r="NZ100" s="180" t="str">
        <f>IF(NX100=0," ",(VLOOKUP(NX100,PROTOKOL!$A$1:$E$29,2,FALSE))*NY100)</f>
        <v xml:space="preserve"> </v>
      </c>
      <c r="OA100" s="181" t="str">
        <f t="shared" si="244"/>
        <v xml:space="preserve"> </v>
      </c>
      <c r="OB100" s="182" t="str">
        <f>IF(NX100=0," ",VLOOKUP(NX100,PROTOKOL!$A:$E,5,FALSE))</f>
        <v xml:space="preserve"> </v>
      </c>
      <c r="OC100" s="216" t="str">
        <f t="shared" si="376"/>
        <v xml:space="preserve"> </v>
      </c>
      <c r="OD100" s="182">
        <f t="shared" si="322"/>
        <v>0</v>
      </c>
      <c r="OE100" s="183" t="str">
        <f t="shared" si="323"/>
        <v xml:space="preserve"> </v>
      </c>
      <c r="OG100" s="178">
        <v>26</v>
      </c>
      <c r="OH100" s="234"/>
      <c r="OI100" s="174" t="str">
        <f>IF(OK100=0," ",VLOOKUP(OK100,PROTOKOL!$A:$F,6,FALSE))</f>
        <v xml:space="preserve"> </v>
      </c>
      <c r="OJ100" s="179"/>
      <c r="OK100" s="179"/>
      <c r="OL100" s="179"/>
      <c r="OM100" s="42" t="str">
        <f>IF(OK100=0," ",(VLOOKUP(OK100,PROTOKOL!$A$1:$E$29,2,FALSE))*OL100)</f>
        <v xml:space="preserve"> </v>
      </c>
      <c r="ON100" s="181" t="str">
        <f t="shared" si="245"/>
        <v xml:space="preserve"> </v>
      </c>
      <c r="OO100" s="216" t="str">
        <f>IF(OK100=0," ",VLOOKUP(OK100,PROTOKOL!$A:$E,5,FALSE))</f>
        <v xml:space="preserve"> </v>
      </c>
      <c r="OP100" s="182"/>
      <c r="OQ100" s="183" t="str">
        <f t="shared" si="324"/>
        <v xml:space="preserve"> </v>
      </c>
      <c r="OR100" s="217" t="str">
        <f>IF(OT100=0," ",VLOOKUP(OT100,PROTOKOL!$A:$F,6,FALSE))</f>
        <v xml:space="preserve"> </v>
      </c>
      <c r="OS100" s="179"/>
      <c r="OT100" s="179"/>
      <c r="OU100" s="179"/>
      <c r="OV100" s="180" t="str">
        <f>IF(OT100=0," ",(VLOOKUP(OT100,PROTOKOL!$A$1:$E$29,2,FALSE))*OU100)</f>
        <v xml:space="preserve"> </v>
      </c>
      <c r="OW100" s="181" t="str">
        <f t="shared" si="246"/>
        <v xml:space="preserve"> </v>
      </c>
      <c r="OX100" s="182" t="str">
        <f>IF(OT100=0," ",VLOOKUP(OT100,PROTOKOL!$A:$E,5,FALSE))</f>
        <v xml:space="preserve"> </v>
      </c>
      <c r="OY100" s="216" t="str">
        <f t="shared" si="377"/>
        <v xml:space="preserve"> </v>
      </c>
      <c r="OZ100" s="182">
        <f t="shared" si="325"/>
        <v>0</v>
      </c>
      <c r="PA100" s="183" t="str">
        <f t="shared" si="326"/>
        <v xml:space="preserve"> </v>
      </c>
      <c r="PC100" s="178">
        <v>26</v>
      </c>
      <c r="PD100" s="234"/>
      <c r="PE100" s="174" t="str">
        <f>IF(PG100=0," ",VLOOKUP(PG100,PROTOKOL!$A:$F,6,FALSE))</f>
        <v xml:space="preserve"> </v>
      </c>
      <c r="PF100" s="179"/>
      <c r="PG100" s="179"/>
      <c r="PH100" s="179"/>
      <c r="PI100" s="42" t="str">
        <f>IF(PG100=0," ",(VLOOKUP(PG100,PROTOKOL!$A$1:$E$29,2,FALSE))*PH100)</f>
        <v xml:space="preserve"> </v>
      </c>
      <c r="PJ100" s="181" t="str">
        <f t="shared" si="247"/>
        <v xml:space="preserve"> </v>
      </c>
      <c r="PK100" s="216" t="str">
        <f>IF(PG100=0," ",VLOOKUP(PG100,PROTOKOL!$A:$E,5,FALSE))</f>
        <v xml:space="preserve"> </v>
      </c>
      <c r="PL100" s="182"/>
      <c r="PM100" s="183" t="str">
        <f t="shared" si="327"/>
        <v xml:space="preserve"> </v>
      </c>
      <c r="PN100" s="217" t="str">
        <f>IF(PP100=0," ",VLOOKUP(PP100,PROTOKOL!$A:$F,6,FALSE))</f>
        <v xml:space="preserve"> </v>
      </c>
      <c r="PO100" s="179"/>
      <c r="PP100" s="179"/>
      <c r="PQ100" s="179"/>
      <c r="PR100" s="180" t="str">
        <f>IF(PP100=0," ",(VLOOKUP(PP100,PROTOKOL!$A$1:$E$29,2,FALSE))*PQ100)</f>
        <v xml:space="preserve"> </v>
      </c>
      <c r="PS100" s="181" t="str">
        <f t="shared" si="248"/>
        <v xml:space="preserve"> </v>
      </c>
      <c r="PT100" s="182" t="str">
        <f>IF(PP100=0," ",VLOOKUP(PP100,PROTOKOL!$A:$E,5,FALSE))</f>
        <v xml:space="preserve"> </v>
      </c>
      <c r="PU100" s="216" t="str">
        <f t="shared" si="378"/>
        <v xml:space="preserve"> </v>
      </c>
      <c r="PV100" s="182">
        <f t="shared" si="328"/>
        <v>0</v>
      </c>
      <c r="PW100" s="183" t="str">
        <f t="shared" si="329"/>
        <v xml:space="preserve"> </v>
      </c>
      <c r="PY100" s="178">
        <v>26</v>
      </c>
      <c r="PZ100" s="234"/>
      <c r="QA100" s="174" t="str">
        <f>IF(QC100=0," ",VLOOKUP(QC100,PROTOKOL!$A:$F,6,FALSE))</f>
        <v xml:space="preserve"> </v>
      </c>
      <c r="QB100" s="179"/>
      <c r="QC100" s="179"/>
      <c r="QD100" s="179"/>
      <c r="QE100" s="42" t="str">
        <f>IF(QC100=0," ",(VLOOKUP(QC100,PROTOKOL!$A$1:$E$29,2,FALSE))*QD100)</f>
        <v xml:space="preserve"> </v>
      </c>
      <c r="QF100" s="181" t="str">
        <f t="shared" si="249"/>
        <v xml:space="preserve"> </v>
      </c>
      <c r="QG100" s="216" t="str">
        <f>IF(QC100=0," ",VLOOKUP(QC100,PROTOKOL!$A:$E,5,FALSE))</f>
        <v xml:space="preserve"> </v>
      </c>
      <c r="QH100" s="182"/>
      <c r="QI100" s="183" t="str">
        <f t="shared" si="330"/>
        <v xml:space="preserve"> </v>
      </c>
      <c r="QJ100" s="217" t="str">
        <f>IF(QL100=0," ",VLOOKUP(QL100,PROTOKOL!$A:$F,6,FALSE))</f>
        <v xml:space="preserve"> </v>
      </c>
      <c r="QK100" s="179"/>
      <c r="QL100" s="179"/>
      <c r="QM100" s="179"/>
      <c r="QN100" s="180" t="str">
        <f>IF(QL100=0," ",(VLOOKUP(QL100,PROTOKOL!$A$1:$E$29,2,FALSE))*QM100)</f>
        <v xml:space="preserve"> </v>
      </c>
      <c r="QO100" s="181" t="str">
        <f t="shared" si="250"/>
        <v xml:space="preserve"> </v>
      </c>
      <c r="QP100" s="182" t="str">
        <f>IF(QL100=0," ",VLOOKUP(QL100,PROTOKOL!$A:$E,5,FALSE))</f>
        <v xml:space="preserve"> </v>
      </c>
      <c r="QQ100" s="216" t="str">
        <f t="shared" si="379"/>
        <v xml:space="preserve"> </v>
      </c>
      <c r="QR100" s="182">
        <f t="shared" si="331"/>
        <v>0</v>
      </c>
      <c r="QS100" s="183" t="str">
        <f t="shared" si="332"/>
        <v xml:space="preserve"> </v>
      </c>
      <c r="QU100" s="178">
        <v>26</v>
      </c>
      <c r="QV100" s="234"/>
      <c r="QW100" s="174" t="str">
        <f>IF(QY100=0," ",VLOOKUP(QY100,PROTOKOL!$A:$F,6,FALSE))</f>
        <v xml:space="preserve"> </v>
      </c>
      <c r="QX100" s="179"/>
      <c r="QY100" s="179"/>
      <c r="QZ100" s="179"/>
      <c r="RA100" s="42" t="str">
        <f>IF(QY100=0," ",(VLOOKUP(QY100,PROTOKOL!$A$1:$E$29,2,FALSE))*QZ100)</f>
        <v xml:space="preserve"> </v>
      </c>
      <c r="RB100" s="181" t="str">
        <f t="shared" si="251"/>
        <v xml:space="preserve"> </v>
      </c>
      <c r="RC100" s="216" t="str">
        <f>IF(QY100=0," ",VLOOKUP(QY100,PROTOKOL!$A:$E,5,FALSE))</f>
        <v xml:space="preserve"> </v>
      </c>
      <c r="RD100" s="182"/>
      <c r="RE100" s="183" t="str">
        <f t="shared" si="333"/>
        <v xml:space="preserve"> </v>
      </c>
      <c r="RF100" s="217" t="str">
        <f>IF(RH100=0," ",VLOOKUP(RH100,PROTOKOL!$A:$F,6,FALSE))</f>
        <v xml:space="preserve"> </v>
      </c>
      <c r="RG100" s="179"/>
      <c r="RH100" s="179"/>
      <c r="RI100" s="179"/>
      <c r="RJ100" s="180" t="str">
        <f>IF(RH100=0," ",(VLOOKUP(RH100,PROTOKOL!$A$1:$E$29,2,FALSE))*RI100)</f>
        <v xml:space="preserve"> </v>
      </c>
      <c r="RK100" s="181" t="str">
        <f t="shared" si="252"/>
        <v xml:space="preserve"> </v>
      </c>
      <c r="RL100" s="182" t="str">
        <f>IF(RH100=0," ",VLOOKUP(RH100,PROTOKOL!$A:$E,5,FALSE))</f>
        <v xml:space="preserve"> </v>
      </c>
      <c r="RM100" s="216" t="str">
        <f t="shared" si="380"/>
        <v xml:space="preserve"> </v>
      </c>
      <c r="RN100" s="182">
        <f t="shared" si="334"/>
        <v>0</v>
      </c>
      <c r="RO100" s="183" t="str">
        <f t="shared" si="335"/>
        <v xml:space="preserve"> </v>
      </c>
      <c r="RQ100" s="178">
        <v>26</v>
      </c>
      <c r="RR100" s="234"/>
      <c r="RS100" s="174" t="str">
        <f>IF(RU100=0," ",VLOOKUP(RU100,PROTOKOL!$A:$F,6,FALSE))</f>
        <v xml:space="preserve"> </v>
      </c>
      <c r="RT100" s="179"/>
      <c r="RU100" s="179"/>
      <c r="RV100" s="179"/>
      <c r="RW100" s="42" t="str">
        <f>IF(RU100=0," ",(VLOOKUP(RU100,PROTOKOL!$A$1:$E$29,2,FALSE))*RV100)</f>
        <v xml:space="preserve"> </v>
      </c>
      <c r="RX100" s="181" t="str">
        <f t="shared" si="253"/>
        <v xml:space="preserve"> </v>
      </c>
      <c r="RY100" s="216" t="str">
        <f>IF(RU100=0," ",VLOOKUP(RU100,PROTOKOL!$A:$E,5,FALSE))</f>
        <v xml:space="preserve"> </v>
      </c>
      <c r="RZ100" s="182"/>
      <c r="SA100" s="183" t="str">
        <f t="shared" si="336"/>
        <v xml:space="preserve"> </v>
      </c>
      <c r="SB100" s="217" t="str">
        <f>IF(SD100=0," ",VLOOKUP(SD100,PROTOKOL!$A:$F,6,FALSE))</f>
        <v xml:space="preserve"> </v>
      </c>
      <c r="SC100" s="179"/>
      <c r="SD100" s="179"/>
      <c r="SE100" s="179"/>
      <c r="SF100" s="180" t="str">
        <f>IF(SD100=0," ",(VLOOKUP(SD100,PROTOKOL!$A$1:$E$29,2,FALSE))*SE100)</f>
        <v xml:space="preserve"> </v>
      </c>
      <c r="SG100" s="181" t="str">
        <f t="shared" si="254"/>
        <v xml:space="preserve"> </v>
      </c>
      <c r="SH100" s="182" t="str">
        <f>IF(SD100=0," ",VLOOKUP(SD100,PROTOKOL!$A:$E,5,FALSE))</f>
        <v xml:space="preserve"> </v>
      </c>
      <c r="SI100" s="216" t="str">
        <f t="shared" si="381"/>
        <v xml:space="preserve"> </v>
      </c>
      <c r="SJ100" s="182">
        <f t="shared" si="337"/>
        <v>0</v>
      </c>
      <c r="SK100" s="183" t="str">
        <f t="shared" si="338"/>
        <v xml:space="preserve"> </v>
      </c>
      <c r="SM100" s="178">
        <v>26</v>
      </c>
      <c r="SN100" s="234"/>
      <c r="SO100" s="174" t="str">
        <f>IF(SQ100=0," ",VLOOKUP(SQ100,PROTOKOL!$A:$F,6,FALSE))</f>
        <v xml:space="preserve"> </v>
      </c>
      <c r="SP100" s="179"/>
      <c r="SQ100" s="179"/>
      <c r="SR100" s="179"/>
      <c r="SS100" s="42" t="str">
        <f>IF(SQ100=0," ",(VLOOKUP(SQ100,PROTOKOL!$A$1:$E$29,2,FALSE))*SR100)</f>
        <v xml:space="preserve"> </v>
      </c>
      <c r="ST100" s="181" t="str">
        <f t="shared" si="255"/>
        <v xml:space="preserve"> </v>
      </c>
      <c r="SU100" s="216" t="str">
        <f>IF(SQ100=0," ",VLOOKUP(SQ100,PROTOKOL!$A:$E,5,FALSE))</f>
        <v xml:space="preserve"> </v>
      </c>
      <c r="SV100" s="182"/>
      <c r="SW100" s="183" t="str">
        <f t="shared" si="339"/>
        <v xml:space="preserve"> </v>
      </c>
      <c r="SX100" s="217" t="str">
        <f>IF(SZ100=0," ",VLOOKUP(SZ100,PROTOKOL!$A:$F,6,FALSE))</f>
        <v xml:space="preserve"> </v>
      </c>
      <c r="SY100" s="179"/>
      <c r="SZ100" s="179"/>
      <c r="TA100" s="179"/>
      <c r="TB100" s="180" t="str">
        <f>IF(SZ100=0," ",(VLOOKUP(SZ100,PROTOKOL!$A$1:$E$29,2,FALSE))*TA100)</f>
        <v xml:space="preserve"> </v>
      </c>
      <c r="TC100" s="181" t="str">
        <f t="shared" si="256"/>
        <v xml:space="preserve"> </v>
      </c>
      <c r="TD100" s="182" t="str">
        <f>IF(SZ100=0," ",VLOOKUP(SZ100,PROTOKOL!$A:$E,5,FALSE))</f>
        <v xml:space="preserve"> </v>
      </c>
      <c r="TE100" s="216" t="str">
        <f t="shared" si="382"/>
        <v xml:space="preserve"> </v>
      </c>
      <c r="TF100" s="182">
        <f t="shared" si="340"/>
        <v>0</v>
      </c>
      <c r="TG100" s="183" t="str">
        <f t="shared" si="341"/>
        <v xml:space="preserve"> </v>
      </c>
      <c r="TI100" s="178">
        <v>26</v>
      </c>
      <c r="TJ100" s="234"/>
      <c r="TK100" s="174" t="str">
        <f>IF(TM100=0," ",VLOOKUP(TM100,PROTOKOL!$A:$F,6,FALSE))</f>
        <v xml:space="preserve"> </v>
      </c>
      <c r="TL100" s="179"/>
      <c r="TM100" s="179"/>
      <c r="TN100" s="179"/>
      <c r="TO100" s="42" t="str">
        <f>IF(TM100=0," ",(VLOOKUP(TM100,PROTOKOL!$A$1:$E$29,2,FALSE))*TN100)</f>
        <v xml:space="preserve"> </v>
      </c>
      <c r="TP100" s="181" t="str">
        <f t="shared" si="257"/>
        <v xml:space="preserve"> </v>
      </c>
      <c r="TQ100" s="216" t="str">
        <f>IF(TM100=0," ",VLOOKUP(TM100,PROTOKOL!$A:$E,5,FALSE))</f>
        <v xml:space="preserve"> </v>
      </c>
      <c r="TR100" s="182"/>
      <c r="TS100" s="183" t="str">
        <f t="shared" si="342"/>
        <v xml:space="preserve"> </v>
      </c>
      <c r="TT100" s="217" t="str">
        <f>IF(TV100=0," ",VLOOKUP(TV100,PROTOKOL!$A:$F,6,FALSE))</f>
        <v xml:space="preserve"> </v>
      </c>
      <c r="TU100" s="179"/>
      <c r="TV100" s="179"/>
      <c r="TW100" s="179"/>
      <c r="TX100" s="180" t="str">
        <f>IF(TV100=0," ",(VLOOKUP(TV100,PROTOKOL!$A$1:$E$29,2,FALSE))*TW100)</f>
        <v xml:space="preserve"> </v>
      </c>
      <c r="TY100" s="181" t="str">
        <f t="shared" si="258"/>
        <v xml:space="preserve"> </v>
      </c>
      <c r="TZ100" s="182" t="str">
        <f>IF(TV100=0," ",VLOOKUP(TV100,PROTOKOL!$A:$E,5,FALSE))</f>
        <v xml:space="preserve"> </v>
      </c>
      <c r="UA100" s="216" t="str">
        <f t="shared" si="383"/>
        <v xml:space="preserve"> </v>
      </c>
      <c r="UB100" s="182">
        <f t="shared" si="343"/>
        <v>0</v>
      </c>
      <c r="UC100" s="183" t="str">
        <f t="shared" si="344"/>
        <v xml:space="preserve"> </v>
      </c>
      <c r="UE100" s="178">
        <v>26</v>
      </c>
      <c r="UF100" s="234"/>
      <c r="UG100" s="174" t="str">
        <f>IF(UI100=0," ",VLOOKUP(UI100,PROTOKOL!$A:$F,6,FALSE))</f>
        <v xml:space="preserve"> </v>
      </c>
      <c r="UH100" s="179"/>
      <c r="UI100" s="179"/>
      <c r="UJ100" s="179"/>
      <c r="UK100" s="42" t="str">
        <f>IF(UI100=0," ",(VLOOKUP(UI100,PROTOKOL!$A$1:$E$29,2,FALSE))*UJ100)</f>
        <v xml:space="preserve"> </v>
      </c>
      <c r="UL100" s="181" t="str">
        <f t="shared" si="259"/>
        <v xml:space="preserve"> </v>
      </c>
      <c r="UM100" s="216" t="str">
        <f>IF(UI100=0," ",VLOOKUP(UI100,PROTOKOL!$A:$E,5,FALSE))</f>
        <v xml:space="preserve"> </v>
      </c>
      <c r="UN100" s="182"/>
      <c r="UO100" s="183" t="str">
        <f t="shared" si="345"/>
        <v xml:space="preserve"> </v>
      </c>
      <c r="UP100" s="217" t="str">
        <f>IF(UR100=0," ",VLOOKUP(UR100,PROTOKOL!$A:$F,6,FALSE))</f>
        <v xml:space="preserve"> </v>
      </c>
      <c r="UQ100" s="179"/>
      <c r="UR100" s="179"/>
      <c r="US100" s="179"/>
      <c r="UT100" s="180" t="str">
        <f>IF(UR100=0," ",(VLOOKUP(UR100,PROTOKOL!$A$1:$E$29,2,FALSE))*US100)</f>
        <v xml:space="preserve"> </v>
      </c>
      <c r="UU100" s="181" t="str">
        <f t="shared" si="260"/>
        <v xml:space="preserve"> </v>
      </c>
      <c r="UV100" s="182" t="str">
        <f>IF(UR100=0," ",VLOOKUP(UR100,PROTOKOL!$A:$E,5,FALSE))</f>
        <v xml:space="preserve"> </v>
      </c>
      <c r="UW100" s="216" t="str">
        <f t="shared" si="384"/>
        <v xml:space="preserve"> </v>
      </c>
      <c r="UX100" s="182">
        <f t="shared" si="346"/>
        <v>0</v>
      </c>
      <c r="UY100" s="183" t="str">
        <f t="shared" si="347"/>
        <v xml:space="preserve"> </v>
      </c>
      <c r="VA100" s="178">
        <v>26</v>
      </c>
      <c r="VB100" s="234"/>
      <c r="VC100" s="174" t="str">
        <f>IF(VE100=0," ",VLOOKUP(VE100,PROTOKOL!$A:$F,6,FALSE))</f>
        <v xml:space="preserve"> </v>
      </c>
      <c r="VD100" s="179"/>
      <c r="VE100" s="179"/>
      <c r="VF100" s="179"/>
      <c r="VG100" s="42" t="str">
        <f>IF(VE100=0," ",(VLOOKUP(VE100,PROTOKOL!$A$1:$E$29,2,FALSE))*VF100)</f>
        <v xml:space="preserve"> </v>
      </c>
      <c r="VH100" s="181" t="str">
        <f t="shared" si="261"/>
        <v xml:space="preserve"> </v>
      </c>
      <c r="VI100" s="216" t="str">
        <f>IF(VE100=0," ",VLOOKUP(VE100,PROTOKOL!$A:$E,5,FALSE))</f>
        <v xml:space="preserve"> </v>
      </c>
      <c r="VJ100" s="182"/>
      <c r="VK100" s="183" t="str">
        <f t="shared" si="348"/>
        <v xml:space="preserve"> </v>
      </c>
      <c r="VL100" s="217" t="str">
        <f>IF(VN100=0," ",VLOOKUP(VN100,PROTOKOL!$A:$F,6,FALSE))</f>
        <v xml:space="preserve"> </v>
      </c>
      <c r="VM100" s="179"/>
      <c r="VN100" s="179"/>
      <c r="VO100" s="179"/>
      <c r="VP100" s="180" t="str">
        <f>IF(VN100=0," ",(VLOOKUP(VN100,PROTOKOL!$A$1:$E$29,2,FALSE))*VO100)</f>
        <v xml:space="preserve"> </v>
      </c>
      <c r="VQ100" s="181" t="str">
        <f t="shared" si="262"/>
        <v xml:space="preserve"> </v>
      </c>
      <c r="VR100" s="182" t="str">
        <f>IF(VN100=0," ",VLOOKUP(VN100,PROTOKOL!$A:$E,5,FALSE))</f>
        <v xml:space="preserve"> </v>
      </c>
      <c r="VS100" s="216" t="str">
        <f t="shared" si="385"/>
        <v xml:space="preserve"> </v>
      </c>
      <c r="VT100" s="182">
        <f t="shared" si="349"/>
        <v>0</v>
      </c>
      <c r="VU100" s="183" t="str">
        <f t="shared" si="350"/>
        <v xml:space="preserve"> </v>
      </c>
      <c r="VW100" s="178">
        <v>26</v>
      </c>
      <c r="VX100" s="234"/>
      <c r="VY100" s="174" t="str">
        <f>IF(WA100=0," ",VLOOKUP(WA100,PROTOKOL!$A:$F,6,FALSE))</f>
        <v xml:space="preserve"> </v>
      </c>
      <c r="VZ100" s="179"/>
      <c r="WA100" s="179"/>
      <c r="WB100" s="179"/>
      <c r="WC100" s="42" t="str">
        <f>IF(WA100=0," ",(VLOOKUP(WA100,PROTOKOL!$A$1:$E$29,2,FALSE))*WB100)</f>
        <v xml:space="preserve"> </v>
      </c>
      <c r="WD100" s="181" t="str">
        <f t="shared" si="263"/>
        <v xml:space="preserve"> </v>
      </c>
      <c r="WE100" s="216" t="str">
        <f>IF(WA100=0," ",VLOOKUP(WA100,PROTOKOL!$A:$E,5,FALSE))</f>
        <v xml:space="preserve"> </v>
      </c>
      <c r="WF100" s="182"/>
      <c r="WG100" s="183" t="str">
        <f t="shared" si="351"/>
        <v xml:space="preserve"> </v>
      </c>
      <c r="WH100" s="217" t="str">
        <f>IF(WJ100=0," ",VLOOKUP(WJ100,PROTOKOL!$A:$F,6,FALSE))</f>
        <v xml:space="preserve"> </v>
      </c>
      <c r="WI100" s="179"/>
      <c r="WJ100" s="179"/>
      <c r="WK100" s="179"/>
      <c r="WL100" s="180" t="str">
        <f>IF(WJ100=0," ",(VLOOKUP(WJ100,PROTOKOL!$A$1:$E$29,2,FALSE))*WK100)</f>
        <v xml:space="preserve"> </v>
      </c>
      <c r="WM100" s="181" t="str">
        <f t="shared" si="264"/>
        <v xml:space="preserve"> </v>
      </c>
      <c r="WN100" s="182" t="str">
        <f>IF(WJ100=0," ",VLOOKUP(WJ100,PROTOKOL!$A:$E,5,FALSE))</f>
        <v xml:space="preserve"> </v>
      </c>
      <c r="WO100" s="216" t="str">
        <f t="shared" si="386"/>
        <v xml:space="preserve"> </v>
      </c>
      <c r="WP100" s="182">
        <f t="shared" si="352"/>
        <v>0</v>
      </c>
      <c r="WQ100" s="183" t="str">
        <f t="shared" si="353"/>
        <v xml:space="preserve"> </v>
      </c>
      <c r="WS100" s="178">
        <v>26</v>
      </c>
      <c r="WT100" s="234"/>
      <c r="WU100" s="174" t="str">
        <f>IF(WW100=0," ",VLOOKUP(WW100,PROTOKOL!$A:$F,6,FALSE))</f>
        <v xml:space="preserve"> </v>
      </c>
      <c r="WV100" s="179"/>
      <c r="WW100" s="179"/>
      <c r="WX100" s="179"/>
      <c r="WY100" s="42" t="str">
        <f>IF(WW100=0," ",(VLOOKUP(WW100,PROTOKOL!$A$1:$E$29,2,FALSE))*WX100)</f>
        <v xml:space="preserve"> </v>
      </c>
      <c r="WZ100" s="181" t="str">
        <f t="shared" si="265"/>
        <v xml:space="preserve"> </v>
      </c>
      <c r="XA100" s="216" t="str">
        <f>IF(WW100=0," ",VLOOKUP(WW100,PROTOKOL!$A:$E,5,FALSE))</f>
        <v xml:space="preserve"> </v>
      </c>
      <c r="XB100" s="182"/>
      <c r="XC100" s="183" t="str">
        <f t="shared" si="354"/>
        <v xml:space="preserve"> </v>
      </c>
      <c r="XD100" s="217" t="str">
        <f>IF(XF100=0," ",VLOOKUP(XF100,PROTOKOL!$A:$F,6,FALSE))</f>
        <v xml:space="preserve"> </v>
      </c>
      <c r="XE100" s="179"/>
      <c r="XF100" s="179"/>
      <c r="XG100" s="179"/>
      <c r="XH100" s="180" t="str">
        <f>IF(XF100=0," ",(VLOOKUP(XF100,PROTOKOL!$A$1:$E$29,2,FALSE))*XG100)</f>
        <v xml:space="preserve"> </v>
      </c>
      <c r="XI100" s="181" t="str">
        <f t="shared" si="266"/>
        <v xml:space="preserve"> </v>
      </c>
      <c r="XJ100" s="182" t="str">
        <f>IF(XF100=0," ",VLOOKUP(XF100,PROTOKOL!$A:$E,5,FALSE))</f>
        <v xml:space="preserve"> </v>
      </c>
      <c r="XK100" s="216" t="str">
        <f t="shared" si="387"/>
        <v xml:space="preserve"> </v>
      </c>
      <c r="XL100" s="182">
        <f t="shared" si="355"/>
        <v>0</v>
      </c>
      <c r="XM100" s="183" t="str">
        <f t="shared" si="356"/>
        <v xml:space="preserve"> </v>
      </c>
      <c r="XO100" s="178">
        <v>26</v>
      </c>
      <c r="XP100" s="234"/>
      <c r="XQ100" s="174" t="str">
        <f>IF(XS100=0," ",VLOOKUP(XS100,PROTOKOL!$A:$F,6,FALSE))</f>
        <v xml:space="preserve"> </v>
      </c>
      <c r="XR100" s="179"/>
      <c r="XS100" s="179"/>
      <c r="XT100" s="179"/>
      <c r="XU100" s="42" t="str">
        <f>IF(XS100=0," ",(VLOOKUP(XS100,PROTOKOL!$A$1:$E$29,2,FALSE))*XT100)</f>
        <v xml:space="preserve"> </v>
      </c>
      <c r="XV100" s="181" t="str">
        <f t="shared" si="267"/>
        <v xml:space="preserve"> </v>
      </c>
      <c r="XW100" s="216" t="str">
        <f>IF(XS100=0," ",VLOOKUP(XS100,PROTOKOL!$A:$E,5,FALSE))</f>
        <v xml:space="preserve"> </v>
      </c>
      <c r="XX100" s="182"/>
      <c r="XY100" s="183" t="str">
        <f t="shared" si="357"/>
        <v xml:space="preserve"> </v>
      </c>
      <c r="XZ100" s="217" t="str">
        <f>IF(YB100=0," ",VLOOKUP(YB100,PROTOKOL!$A:$F,6,FALSE))</f>
        <v xml:space="preserve"> </v>
      </c>
      <c r="YA100" s="179"/>
      <c r="YB100" s="179"/>
      <c r="YC100" s="179"/>
      <c r="YD100" s="180" t="str">
        <f>IF(YB100=0," ",(VLOOKUP(YB100,PROTOKOL!$A$1:$E$29,2,FALSE))*YC100)</f>
        <v xml:space="preserve"> </v>
      </c>
      <c r="YE100" s="181" t="str">
        <f t="shared" si="268"/>
        <v xml:space="preserve"> </v>
      </c>
      <c r="YF100" s="182" t="str">
        <f>IF(YB100=0," ",VLOOKUP(YB100,PROTOKOL!$A:$E,5,FALSE))</f>
        <v xml:space="preserve"> </v>
      </c>
      <c r="YG100" s="216" t="str">
        <f t="shared" si="388"/>
        <v xml:space="preserve"> </v>
      </c>
      <c r="YH100" s="182">
        <f t="shared" si="358"/>
        <v>0</v>
      </c>
      <c r="YI100" s="183" t="str">
        <f t="shared" si="359"/>
        <v xml:space="preserve"> </v>
      </c>
    </row>
    <row r="101" spans="1:659" ht="13.8" thickBot="1">
      <c r="A101" s="156"/>
      <c r="B101" s="20"/>
      <c r="C101" s="191"/>
      <c r="D101" s="21">
        <f>SUM(D8:D100)</f>
        <v>16</v>
      </c>
      <c r="E101" s="21"/>
      <c r="F101" s="21">
        <f>SUM(F8:F100)</f>
        <v>120</v>
      </c>
      <c r="G101" s="193"/>
      <c r="H101" s="194"/>
      <c r="I101" s="190"/>
      <c r="J101" s="21"/>
      <c r="K101" s="21" t="e">
        <f t="shared" ref="K101" si="389">SUM(K8:K100)</f>
        <v>#DIV/0!</v>
      </c>
      <c r="L101" s="191"/>
      <c r="O101">
        <f>SUM(O8:O100)</f>
        <v>11</v>
      </c>
      <c r="P101" s="195"/>
      <c r="Q101" s="196"/>
      <c r="R101" s="190"/>
      <c r="S101" s="77"/>
      <c r="T101" s="190">
        <f t="shared" si="271"/>
        <v>22</v>
      </c>
      <c r="U101" s="199" t="e">
        <f>SUM(U8:U100)</f>
        <v>#DIV/0!</v>
      </c>
      <c r="W101" s="156"/>
      <c r="X101" s="20"/>
      <c r="Y101" s="191"/>
      <c r="Z101" s="21">
        <f>SUM(Z8:Z100)</f>
        <v>2135</v>
      </c>
      <c r="AA101" s="21"/>
      <c r="AB101" s="21">
        <f>SUM(AB8:AB100)</f>
        <v>120</v>
      </c>
      <c r="AC101" s="193"/>
      <c r="AD101" s="194"/>
      <c r="AE101" s="190"/>
      <c r="AF101" s="21"/>
      <c r="AG101" s="21" t="e">
        <f t="shared" ref="AG101" si="390">SUM(AG8:AG100)</f>
        <v>#DIV/0!</v>
      </c>
      <c r="AH101" s="191"/>
      <c r="AK101">
        <f>SUM(AK8:AK100)</f>
        <v>23.5</v>
      </c>
      <c r="AL101" s="195"/>
      <c r="AM101" s="196"/>
      <c r="AN101" s="190"/>
      <c r="AO101" s="77"/>
      <c r="AP101" s="190">
        <f t="shared" si="274"/>
        <v>47</v>
      </c>
      <c r="AQ101" s="199">
        <f>SUM(AQ8:AQ100)</f>
        <v>449.64677565476188</v>
      </c>
      <c r="AS101" s="156"/>
      <c r="AT101" s="20"/>
      <c r="AU101" s="191"/>
      <c r="AV101" s="21">
        <f>SUM(AV8:AV100)</f>
        <v>2944</v>
      </c>
      <c r="AW101" s="21"/>
      <c r="AX101" s="21">
        <f>SUM(AX8:AX100)</f>
        <v>120</v>
      </c>
      <c r="AY101" s="193"/>
      <c r="AZ101" s="194"/>
      <c r="BA101" s="190"/>
      <c r="BB101" s="21"/>
      <c r="BC101" s="21" t="e">
        <f t="shared" ref="BC101" si="391">SUM(BC8:BC100)</f>
        <v>#DIV/0!</v>
      </c>
      <c r="BD101" s="191"/>
      <c r="BG101">
        <f>SUM(BG8:BG100)</f>
        <v>8.5</v>
      </c>
      <c r="BH101" s="195"/>
      <c r="BI101" s="196"/>
      <c r="BJ101" s="190"/>
      <c r="BK101" s="77"/>
      <c r="BL101" s="190">
        <f t="shared" si="277"/>
        <v>17</v>
      </c>
      <c r="BM101" s="199" t="e">
        <f>SUM(BM8:BM100)</f>
        <v>#DIV/0!</v>
      </c>
      <c r="BO101" s="156"/>
      <c r="BP101" s="20"/>
      <c r="BQ101" s="191"/>
      <c r="BR101" s="21">
        <f>SUM(BR8:BR100)</f>
        <v>2809</v>
      </c>
      <c r="BS101" s="21"/>
      <c r="BT101" s="21">
        <f>SUM(BT8:BT100)</f>
        <v>112.5</v>
      </c>
      <c r="BU101" s="193"/>
      <c r="BV101" s="194"/>
      <c r="BW101" s="190"/>
      <c r="BX101" s="21"/>
      <c r="BY101" s="21" t="e">
        <f t="shared" ref="BY101" si="392">SUM(BY8:BY100)</f>
        <v>#DIV/0!</v>
      </c>
      <c r="BZ101" s="191"/>
      <c r="CC101">
        <f>SUM(CC8:CC100)</f>
        <v>12.5</v>
      </c>
      <c r="CD101" s="195"/>
      <c r="CE101" s="196"/>
      <c r="CF101" s="190"/>
      <c r="CG101" s="77"/>
      <c r="CH101" s="190">
        <f t="shared" si="280"/>
        <v>25</v>
      </c>
      <c r="CI101" s="199" t="e">
        <f>SUM(CI8:CI100)</f>
        <v>#DIV/0!</v>
      </c>
      <c r="CK101" s="156"/>
      <c r="CL101" s="20"/>
      <c r="CM101" s="191"/>
      <c r="CN101" s="21">
        <f>SUM(CN8:CN100)</f>
        <v>2481</v>
      </c>
      <c r="CO101" s="21"/>
      <c r="CP101" s="21">
        <f>SUM(CP8:CP100)</f>
        <v>109.5</v>
      </c>
      <c r="CQ101" s="193"/>
      <c r="CR101" s="194"/>
      <c r="CS101" s="190"/>
      <c r="CT101" s="21"/>
      <c r="CU101" s="21" t="e">
        <f t="shared" ref="CU101" si="393">SUM(CU8:CU100)</f>
        <v>#DIV/0!</v>
      </c>
      <c r="CV101" s="191"/>
      <c r="CY101">
        <f>SUM(CY8:CY100)</f>
        <v>10</v>
      </c>
      <c r="CZ101" s="195"/>
      <c r="DA101" s="196"/>
      <c r="DB101" s="190"/>
      <c r="DC101" s="77"/>
      <c r="DD101" s="190">
        <f t="shared" si="283"/>
        <v>20</v>
      </c>
      <c r="DE101" s="199">
        <f>SUM(DE8:DE100)</f>
        <v>98.79381717171718</v>
      </c>
      <c r="DG101" s="156"/>
      <c r="DH101" s="20"/>
      <c r="DI101" s="191"/>
      <c r="DJ101" s="21">
        <f>SUM(DJ8:DJ100)</f>
        <v>16</v>
      </c>
      <c r="DK101" s="21"/>
      <c r="DL101" s="21">
        <f>SUM(DL8:DL100)</f>
        <v>120</v>
      </c>
      <c r="DM101" s="193"/>
      <c r="DN101" s="194"/>
      <c r="DO101" s="190"/>
      <c r="DP101" s="21"/>
      <c r="DQ101" s="21">
        <f t="shared" ref="DQ101" si="394">SUM(DQ8:DQ100)</f>
        <v>120</v>
      </c>
      <c r="DR101" s="191"/>
      <c r="DU101">
        <f>SUM(DU8:DU100)</f>
        <v>8.5</v>
      </c>
      <c r="DV101" s="195"/>
      <c r="DW101" s="196"/>
      <c r="DX101" s="190"/>
      <c r="DY101" s="77"/>
      <c r="DZ101" s="190">
        <f t="shared" si="286"/>
        <v>17</v>
      </c>
      <c r="EA101" s="199" t="e">
        <f>SUM(EA8:EA100)</f>
        <v>#DIV/0!</v>
      </c>
      <c r="EC101" s="156"/>
      <c r="ED101" s="20"/>
      <c r="EE101" s="191"/>
      <c r="EF101" s="21">
        <f>SUM(EF8:EF100)</f>
        <v>15</v>
      </c>
      <c r="EG101" s="21"/>
      <c r="EH101" s="21">
        <f>SUM(EH8:EH100)</f>
        <v>112.5</v>
      </c>
      <c r="EI101" s="193"/>
      <c r="EJ101" s="194"/>
      <c r="EK101" s="190"/>
      <c r="EL101" s="21"/>
      <c r="EM101" s="21">
        <f t="shared" ref="EM101" si="395">SUM(EM8:EM100)</f>
        <v>112.5</v>
      </c>
      <c r="EN101" s="191"/>
      <c r="EQ101">
        <f>SUM(EQ8:EQ100)</f>
        <v>13</v>
      </c>
      <c r="ER101" s="195"/>
      <c r="ES101" s="196"/>
      <c r="ET101" s="190"/>
      <c r="EU101" s="77"/>
      <c r="EV101" s="190">
        <f t="shared" si="289"/>
        <v>26</v>
      </c>
      <c r="EW101" s="199" t="e">
        <f>SUM(EW8:EW100)</f>
        <v>#DIV/0!</v>
      </c>
      <c r="EY101" s="156"/>
      <c r="EZ101" s="20"/>
      <c r="FA101" s="191"/>
      <c r="FB101" s="21">
        <f>SUM(FB8:FB100)</f>
        <v>3340</v>
      </c>
      <c r="FC101" s="21"/>
      <c r="FD101" s="21">
        <f>SUM(FD8:FD100)</f>
        <v>120</v>
      </c>
      <c r="FE101" s="193"/>
      <c r="FF101" s="194"/>
      <c r="FG101" s="190"/>
      <c r="FH101" s="21"/>
      <c r="FI101" s="21">
        <f t="shared" ref="FI101" si="396">SUM(FI8:FI100)</f>
        <v>577.13994694057862</v>
      </c>
      <c r="FJ101" s="191"/>
      <c r="FM101">
        <f>SUM(FM8:FM100)</f>
        <v>11.5</v>
      </c>
      <c r="FN101" s="195"/>
      <c r="FO101" s="196"/>
      <c r="FP101" s="190"/>
      <c r="FQ101" s="77"/>
      <c r="FR101" s="190">
        <f t="shared" si="292"/>
        <v>23</v>
      </c>
      <c r="FS101" s="199" t="e">
        <f>SUM(FS8:FS100)</f>
        <v>#DIV/0!</v>
      </c>
      <c r="FU101" s="156"/>
      <c r="FV101" s="20"/>
      <c r="FW101" s="191"/>
      <c r="FX101" s="21">
        <f>SUM(FX8:FX100)</f>
        <v>2245</v>
      </c>
      <c r="FY101" s="21"/>
      <c r="FZ101" s="21">
        <f>SUM(FZ8:FZ100)</f>
        <v>112.5</v>
      </c>
      <c r="GA101" s="193"/>
      <c r="GB101" s="194"/>
      <c r="GC101" s="190"/>
      <c r="GD101" s="21"/>
      <c r="GE101" s="21">
        <f t="shared" ref="GE101" si="397">SUM(GE8:GE100)</f>
        <v>535.91315204326929</v>
      </c>
      <c r="GF101" s="191"/>
      <c r="GI101">
        <f>SUM(GI8:GI100)</f>
        <v>15</v>
      </c>
      <c r="GJ101" s="195"/>
      <c r="GK101" s="196"/>
      <c r="GL101" s="190"/>
      <c r="GM101" s="77"/>
      <c r="GN101" s="190">
        <f t="shared" si="295"/>
        <v>30</v>
      </c>
      <c r="GO101" s="199">
        <f>SUM(GO8:GO100)</f>
        <v>147.98118004807696</v>
      </c>
      <c r="GQ101" s="156"/>
      <c r="GR101" s="20"/>
      <c r="GS101" s="191"/>
      <c r="GT101" s="21">
        <f>SUM(GT8:GT100)</f>
        <v>1933</v>
      </c>
      <c r="GU101" s="21"/>
      <c r="GV101" s="21">
        <f>SUM(GV8:GV100)</f>
        <v>120</v>
      </c>
      <c r="GW101" s="193"/>
      <c r="GX101" s="194"/>
      <c r="GY101" s="190"/>
      <c r="GZ101" s="21"/>
      <c r="HA101" s="21" t="e">
        <f t="shared" ref="HA101" si="398">SUM(HA8:HA100)</f>
        <v>#DIV/0!</v>
      </c>
      <c r="HB101" s="191"/>
      <c r="HE101">
        <f>SUM(HE8:HE100)</f>
        <v>13.5</v>
      </c>
      <c r="HF101" s="195"/>
      <c r="HG101" s="196"/>
      <c r="HH101" s="190"/>
      <c r="HI101" s="77"/>
      <c r="HJ101" s="190">
        <f t="shared" si="298"/>
        <v>27</v>
      </c>
      <c r="HK101" s="199" t="e">
        <f>SUM(HK8:HK100)</f>
        <v>#DIV/0!</v>
      </c>
      <c r="HM101" s="156"/>
      <c r="HN101" s="20"/>
      <c r="HO101" s="191"/>
      <c r="HP101" s="21">
        <f>SUM(HP8:HP100)</f>
        <v>1811</v>
      </c>
      <c r="HQ101" s="21"/>
      <c r="HR101" s="21">
        <f>SUM(HR8:HR100)</f>
        <v>106</v>
      </c>
      <c r="HS101" s="193"/>
      <c r="HT101" s="194"/>
      <c r="HU101" s="190"/>
      <c r="HV101" s="21"/>
      <c r="HW101" s="21" t="e">
        <f t="shared" ref="HW101" si="399">SUM(HW8:HW100)</f>
        <v>#DIV/0!</v>
      </c>
      <c r="HX101" s="191"/>
      <c r="IA101">
        <f>SUM(IA8:IA100)</f>
        <v>15</v>
      </c>
      <c r="IB101" s="195"/>
      <c r="IC101" s="196"/>
      <c r="ID101" s="190"/>
      <c r="IE101" s="77"/>
      <c r="IF101" s="190">
        <f t="shared" si="301"/>
        <v>30</v>
      </c>
      <c r="IG101" s="199" t="e">
        <f>SUM(IG8:IG100)</f>
        <v>#DIV/0!</v>
      </c>
      <c r="II101" s="156"/>
      <c r="IJ101" s="20"/>
      <c r="IK101" s="191"/>
      <c r="IL101" s="21">
        <f>SUM(IL8:IL100)</f>
        <v>1976</v>
      </c>
      <c r="IM101" s="21"/>
      <c r="IN101" s="21">
        <f>SUM(IN8:IN100)</f>
        <v>112.5</v>
      </c>
      <c r="IO101" s="193"/>
      <c r="IP101" s="194"/>
      <c r="IQ101" s="190"/>
      <c r="IR101" s="21"/>
      <c r="IS101" s="21" t="e">
        <f t="shared" ref="IS101" si="400">SUM(IS8:IS100)</f>
        <v>#DIV/0!</v>
      </c>
      <c r="IT101" s="191"/>
      <c r="IW101">
        <f>SUM(IW8:IW100)</f>
        <v>10</v>
      </c>
      <c r="IX101" s="195"/>
      <c r="IY101" s="196"/>
      <c r="IZ101" s="190"/>
      <c r="JA101" s="77"/>
      <c r="JB101" s="190">
        <f t="shared" si="304"/>
        <v>20</v>
      </c>
      <c r="JC101" s="199">
        <f>SUM(JC8:JC100)</f>
        <v>95.888116666666662</v>
      </c>
      <c r="JE101" s="156"/>
      <c r="JF101" s="20"/>
      <c r="JG101" s="191"/>
      <c r="JH101" s="21">
        <f>SUM(JH8:JH100)</f>
        <v>3427</v>
      </c>
      <c r="JI101" s="21"/>
      <c r="JJ101" s="21">
        <f>SUM(JJ8:JJ100)</f>
        <v>120</v>
      </c>
      <c r="JK101" s="193"/>
      <c r="JL101" s="194"/>
      <c r="JM101" s="190"/>
      <c r="JN101" s="21"/>
      <c r="JO101" s="21">
        <f t="shared" ref="JO101" si="401">SUM(JO8:JO100)</f>
        <v>584.3182109375</v>
      </c>
      <c r="JP101" s="191"/>
      <c r="JS101">
        <f>SUM(JS8:JS100)</f>
        <v>27.5</v>
      </c>
      <c r="JT101" s="195"/>
      <c r="JU101" s="196"/>
      <c r="JV101" s="190"/>
      <c r="JW101" s="77"/>
      <c r="JX101" s="190">
        <f t="shared" si="307"/>
        <v>55</v>
      </c>
      <c r="JY101" s="199" t="e">
        <f>SUM(JY8:JY100)</f>
        <v>#DIV/0!</v>
      </c>
      <c r="KA101" s="156"/>
      <c r="KB101" s="20"/>
      <c r="KC101" s="191"/>
      <c r="KD101" s="21">
        <f>SUM(KD8:KD100)</f>
        <v>2371</v>
      </c>
      <c r="KE101" s="21"/>
      <c r="KF101" s="21">
        <f>SUM(KF8:KF100)</f>
        <v>120</v>
      </c>
      <c r="KG101" s="193"/>
      <c r="KH101" s="194"/>
      <c r="KI101" s="190"/>
      <c r="KJ101" s="21"/>
      <c r="KK101" s="21" t="e">
        <f t="shared" ref="KK101" si="402">SUM(KK8:KK100)</f>
        <v>#DIV/0!</v>
      </c>
      <c r="KL101" s="191"/>
      <c r="KO101">
        <f>SUM(KO8:KO100)</f>
        <v>8.5</v>
      </c>
      <c r="KP101" s="195"/>
      <c r="KQ101" s="196"/>
      <c r="KR101" s="190"/>
      <c r="KS101" s="77"/>
      <c r="KT101" s="190">
        <f t="shared" si="310"/>
        <v>17</v>
      </c>
      <c r="KU101" s="199" t="e">
        <f>SUM(KU8:KU100)</f>
        <v>#DIV/0!</v>
      </c>
      <c r="KW101" s="156"/>
      <c r="KX101" s="20"/>
      <c r="KY101" s="191"/>
      <c r="KZ101" s="21">
        <f>SUM(KZ8:KZ100)</f>
        <v>1997</v>
      </c>
      <c r="LA101" s="21"/>
      <c r="LB101" s="21">
        <f>SUM(LB8:LB100)</f>
        <v>120</v>
      </c>
      <c r="LC101" s="193"/>
      <c r="LD101" s="194"/>
      <c r="LE101" s="190"/>
      <c r="LF101" s="21"/>
      <c r="LG101" s="21" t="e">
        <f t="shared" ref="LG101" si="403">SUM(LG8:LG100)</f>
        <v>#DIV/0!</v>
      </c>
      <c r="LH101" s="191"/>
      <c r="LK101">
        <f>SUM(LK8:LK100)</f>
        <v>22.5</v>
      </c>
      <c r="LL101" s="195"/>
      <c r="LM101" s="196"/>
      <c r="LN101" s="190"/>
      <c r="LO101" s="77"/>
      <c r="LP101" s="190">
        <f t="shared" si="313"/>
        <v>45</v>
      </c>
      <c r="LQ101" s="199">
        <f>SUM(LQ8:LQ100)</f>
        <v>226.02198928571428</v>
      </c>
      <c r="LS101" s="156"/>
      <c r="LT101" s="20"/>
      <c r="LU101" s="191"/>
      <c r="LV101" s="21">
        <f>SUM(LV8:LV100)</f>
        <v>1213</v>
      </c>
      <c r="LW101" s="21"/>
      <c r="LX101" s="21">
        <f>SUM(LX8:LX100)</f>
        <v>120</v>
      </c>
      <c r="LY101" s="193"/>
      <c r="LZ101" s="194"/>
      <c r="MA101" s="190"/>
      <c r="MB101" s="21"/>
      <c r="MC101" s="21" t="e">
        <f t="shared" ref="MC101" si="404">SUM(MC8:MC100)</f>
        <v>#DIV/0!</v>
      </c>
      <c r="MD101" s="191"/>
      <c r="MG101">
        <f>SUM(MG8:MG100)</f>
        <v>8.5</v>
      </c>
      <c r="MH101" s="195"/>
      <c r="MI101" s="196"/>
      <c r="MJ101" s="190"/>
      <c r="MK101" s="77"/>
      <c r="ML101" s="190">
        <f t="shared" si="316"/>
        <v>17</v>
      </c>
      <c r="MM101" s="199" t="e">
        <f>SUM(MM8:MM100)</f>
        <v>#DIV/0!</v>
      </c>
      <c r="MO101" s="156"/>
      <c r="MP101" s="20"/>
      <c r="MQ101" s="191"/>
      <c r="MR101" s="21">
        <f>SUM(MR8:MR100)</f>
        <v>1434</v>
      </c>
      <c r="MS101" s="21"/>
      <c r="MT101" s="21">
        <f>SUM(MT8:MT100)</f>
        <v>90</v>
      </c>
      <c r="MU101" s="193"/>
      <c r="MV101" s="194"/>
      <c r="MW101" s="190"/>
      <c r="MX101" s="21"/>
      <c r="MY101" s="21" t="e">
        <f t="shared" ref="MY101" si="405">SUM(MY8:MY100)</f>
        <v>#DIV/0!</v>
      </c>
      <c r="MZ101" s="191"/>
      <c r="NC101">
        <f>SUM(NC8:NC100)</f>
        <v>15</v>
      </c>
      <c r="ND101" s="195"/>
      <c r="NE101" s="196"/>
      <c r="NF101" s="190"/>
      <c r="NG101" s="77"/>
      <c r="NH101" s="190">
        <f t="shared" si="319"/>
        <v>30</v>
      </c>
      <c r="NI101" s="199" t="e">
        <f>SUM(NI8:NI100)</f>
        <v>#DIV/0!</v>
      </c>
      <c r="NK101" s="156"/>
      <c r="NL101" s="20"/>
      <c r="NM101" s="191"/>
      <c r="NN101" s="21">
        <f>SUM(NN8:NN100)</f>
        <v>2539</v>
      </c>
      <c r="NO101" s="21"/>
      <c r="NP101" s="21">
        <f>SUM(NP8:NP100)</f>
        <v>112.5</v>
      </c>
      <c r="NQ101" s="193"/>
      <c r="NR101" s="194"/>
      <c r="NS101" s="190"/>
      <c r="NT101" s="21"/>
      <c r="NU101" s="21" t="e">
        <f t="shared" ref="NU101" si="406">SUM(NU8:NU100)</f>
        <v>#DIV/0!</v>
      </c>
      <c r="NV101" s="191"/>
      <c r="NY101">
        <f>SUM(NY8:NY100)</f>
        <v>16</v>
      </c>
      <c r="NZ101" s="195"/>
      <c r="OA101" s="196"/>
      <c r="OB101" s="190"/>
      <c r="OC101" s="77"/>
      <c r="OD101" s="190">
        <f t="shared" si="322"/>
        <v>32</v>
      </c>
      <c r="OE101" s="199" t="e">
        <f>SUM(OE8:OE100)</f>
        <v>#DIV/0!</v>
      </c>
      <c r="OG101" s="156"/>
      <c r="OH101" s="20"/>
      <c r="OI101" s="191"/>
      <c r="OJ101" s="21">
        <f>SUM(OJ8:OJ100)</f>
        <v>1693</v>
      </c>
      <c r="OK101" s="21"/>
      <c r="OL101" s="21">
        <f>SUM(OL8:OL100)</f>
        <v>75</v>
      </c>
      <c r="OM101" s="193"/>
      <c r="ON101" s="194"/>
      <c r="OO101" s="190"/>
      <c r="OP101" s="21"/>
      <c r="OQ101" s="21" t="e">
        <f t="shared" ref="OQ101" si="407">SUM(OQ8:OQ100)</f>
        <v>#DIV/0!</v>
      </c>
      <c r="OR101" s="191"/>
      <c r="OU101">
        <f>SUM(OU8:OU100)</f>
        <v>12.5</v>
      </c>
      <c r="OV101" s="195"/>
      <c r="OW101" s="196"/>
      <c r="OX101" s="190"/>
      <c r="OY101" s="77"/>
      <c r="OZ101" s="190">
        <f t="shared" si="325"/>
        <v>25</v>
      </c>
      <c r="PA101" s="199" t="e">
        <f>SUM(PA8:PA100)</f>
        <v>#DIV/0!</v>
      </c>
      <c r="PC101" s="156"/>
      <c r="PD101" s="20"/>
      <c r="PE101" s="191"/>
      <c r="PF101" s="21">
        <f>SUM(PF8:PF100)</f>
        <v>2363</v>
      </c>
      <c r="PG101" s="21"/>
      <c r="PH101" s="21">
        <f>SUM(PH8:PH100)</f>
        <v>104</v>
      </c>
      <c r="PI101" s="193"/>
      <c r="PJ101" s="194"/>
      <c r="PK101" s="190"/>
      <c r="PL101" s="21"/>
      <c r="PM101" s="21" t="e">
        <f t="shared" ref="PM101" si="408">SUM(PM8:PM100)</f>
        <v>#DIV/0!</v>
      </c>
      <c r="PN101" s="191"/>
      <c r="PQ101">
        <f>SUM(PQ8:PQ100)</f>
        <v>3</v>
      </c>
      <c r="PR101" s="195"/>
      <c r="PS101" s="196"/>
      <c r="PT101" s="190"/>
      <c r="PU101" s="77"/>
      <c r="PV101" s="190">
        <f t="shared" si="328"/>
        <v>6</v>
      </c>
      <c r="PW101" s="199">
        <f>SUM(PW8:PW100)</f>
        <v>26.968532812499994</v>
      </c>
      <c r="PY101" s="156"/>
      <c r="PZ101" s="20"/>
      <c r="QA101" s="191"/>
      <c r="QB101" s="21">
        <f>SUM(QB8:QB100)</f>
        <v>2956</v>
      </c>
      <c r="QC101" s="21"/>
      <c r="QD101" s="21">
        <f>SUM(QD8:QD100)</f>
        <v>105</v>
      </c>
      <c r="QE101" s="193"/>
      <c r="QF101" s="194"/>
      <c r="QG101" s="190"/>
      <c r="QH101" s="21"/>
      <c r="QI101" s="21" t="e">
        <f t="shared" ref="QI101" si="409">SUM(QI8:QI100)</f>
        <v>#DIV/0!</v>
      </c>
      <c r="QJ101" s="191"/>
      <c r="QM101">
        <f>SUM(QM8:QM100)</f>
        <v>8.5</v>
      </c>
      <c r="QN101" s="195"/>
      <c r="QO101" s="196"/>
      <c r="QP101" s="190"/>
      <c r="QQ101" s="77"/>
      <c r="QR101" s="190">
        <f t="shared" si="331"/>
        <v>17</v>
      </c>
      <c r="QS101" s="199" t="e">
        <f>SUM(QS8:QS100)</f>
        <v>#DIV/0!</v>
      </c>
      <c r="QU101" s="156"/>
      <c r="QV101" s="20"/>
      <c r="QW101" s="191"/>
      <c r="QX101" s="21">
        <f>SUM(QX8:QX100)</f>
        <v>1264.5</v>
      </c>
      <c r="QY101" s="21"/>
      <c r="QZ101" s="21">
        <f>SUM(QZ8:QZ100)</f>
        <v>67.5</v>
      </c>
      <c r="RA101" s="193"/>
      <c r="RB101" s="194"/>
      <c r="RC101" s="190"/>
      <c r="RD101" s="21"/>
      <c r="RE101" s="21" t="e">
        <f t="shared" ref="RE101" si="410">SUM(RE8:RE100)</f>
        <v>#DIV/0!</v>
      </c>
      <c r="RF101" s="191"/>
      <c r="RI101">
        <f>SUM(RI8:RI100)</f>
        <v>10</v>
      </c>
      <c r="RJ101" s="195"/>
      <c r="RK101" s="196"/>
      <c r="RL101" s="190"/>
      <c r="RM101" s="77"/>
      <c r="RN101" s="190">
        <f t="shared" si="334"/>
        <v>20</v>
      </c>
      <c r="RO101" s="199">
        <f>SUM(RO8:RO100)</f>
        <v>85.785618660714263</v>
      </c>
      <c r="RQ101" s="156"/>
      <c r="RR101" s="20"/>
      <c r="RS101" s="191"/>
      <c r="RT101" s="21">
        <f>SUM(RT8:RT100)</f>
        <v>2820</v>
      </c>
      <c r="RU101" s="21"/>
      <c r="RV101" s="21">
        <f>SUM(RV8:RV100)</f>
        <v>120</v>
      </c>
      <c r="RW101" s="193"/>
      <c r="RX101" s="194"/>
      <c r="RY101" s="190"/>
      <c r="RZ101" s="21"/>
      <c r="SA101" s="21" t="e">
        <f t="shared" ref="SA101" si="411">SUM(SA8:SA100)</f>
        <v>#DIV/0!</v>
      </c>
      <c r="SB101" s="191"/>
      <c r="SE101">
        <f>SUM(SE8:SE100)</f>
        <v>11</v>
      </c>
      <c r="SF101" s="195"/>
      <c r="SG101" s="196"/>
      <c r="SH101" s="190"/>
      <c r="SI101" s="77"/>
      <c r="SJ101" s="190">
        <f t="shared" si="337"/>
        <v>22</v>
      </c>
      <c r="SK101" s="199" t="e">
        <f>SUM(SK8:SK100)</f>
        <v>#DIV/0!</v>
      </c>
      <c r="SM101" s="156"/>
      <c r="SN101" s="20"/>
      <c r="SO101" s="191"/>
      <c r="SP101" s="21">
        <f>SUM(SP8:SP100)</f>
        <v>2980</v>
      </c>
      <c r="SQ101" s="21"/>
      <c r="SR101" s="21">
        <f>SUM(SR8:SR100)</f>
        <v>102</v>
      </c>
      <c r="SS101" s="193"/>
      <c r="ST101" s="194"/>
      <c r="SU101" s="190"/>
      <c r="SV101" s="21"/>
      <c r="SW101" s="21" t="e">
        <f t="shared" ref="SW101" si="412">SUM(SW8:SW100)</f>
        <v>#DIV/0!</v>
      </c>
      <c r="SX101" s="191"/>
      <c r="TA101">
        <f>SUM(TA8:TA100)</f>
        <v>12.5</v>
      </c>
      <c r="TB101" s="195"/>
      <c r="TC101" s="196"/>
      <c r="TD101" s="190"/>
      <c r="TE101" s="77"/>
      <c r="TF101" s="190">
        <f t="shared" si="340"/>
        <v>25</v>
      </c>
      <c r="TG101" s="199" t="e">
        <f>SUM(TG8:TG100)</f>
        <v>#DIV/0!</v>
      </c>
      <c r="TI101" s="156"/>
      <c r="TJ101" s="20"/>
      <c r="TK101" s="191"/>
      <c r="TL101" s="21">
        <f>SUM(TL8:TL100)</f>
        <v>0</v>
      </c>
      <c r="TM101" s="21"/>
      <c r="TN101" s="21">
        <f>SUM(TN8:TN100)</f>
        <v>0</v>
      </c>
      <c r="TO101" s="193"/>
      <c r="TP101" s="194"/>
      <c r="TQ101" s="190"/>
      <c r="TR101" s="21"/>
      <c r="TS101" s="21">
        <f t="shared" ref="TS101" si="413">SUM(TS8:TS100)</f>
        <v>0</v>
      </c>
      <c r="TT101" s="191"/>
      <c r="TW101">
        <f>SUM(TW8:TW100)</f>
        <v>0</v>
      </c>
      <c r="TX101" s="195"/>
      <c r="TY101" s="196"/>
      <c r="TZ101" s="190"/>
      <c r="UA101" s="77"/>
      <c r="UB101" s="190">
        <f t="shared" si="343"/>
        <v>0</v>
      </c>
      <c r="UC101" s="199">
        <f>SUM(UC8:UC100)</f>
        <v>0</v>
      </c>
      <c r="UE101" s="156"/>
      <c r="UF101" s="20"/>
      <c r="UG101" s="191"/>
      <c r="UH101" s="21">
        <f>SUM(UH8:UH100)</f>
        <v>1979</v>
      </c>
      <c r="UI101" s="21"/>
      <c r="UJ101" s="21">
        <f>SUM(UJ8:UJ100)</f>
        <v>120</v>
      </c>
      <c r="UK101" s="193"/>
      <c r="UL101" s="194"/>
      <c r="UM101" s="190"/>
      <c r="UN101" s="21"/>
      <c r="UO101" s="21">
        <f t="shared" ref="UO101" si="414">SUM(UO8:UO100)</f>
        <v>625.84119002976195</v>
      </c>
      <c r="UP101" s="191"/>
      <c r="US101">
        <f>SUM(US8:US100)</f>
        <v>11</v>
      </c>
      <c r="UT101" s="195"/>
      <c r="UU101" s="196"/>
      <c r="UV101" s="190"/>
      <c r="UW101" s="77"/>
      <c r="UX101" s="190">
        <f t="shared" si="346"/>
        <v>22</v>
      </c>
      <c r="UY101" s="199">
        <f>SUM(UY8:UY100)</f>
        <v>112.32607952380951</v>
      </c>
      <c r="VA101" s="156"/>
      <c r="VB101" s="20"/>
      <c r="VC101" s="191"/>
      <c r="VD101" s="21">
        <f>SUM(VD8:VD100)</f>
        <v>2006</v>
      </c>
      <c r="VE101" s="21"/>
      <c r="VF101" s="21">
        <f>SUM(VF8:VF100)</f>
        <v>120</v>
      </c>
      <c r="VG101" s="193"/>
      <c r="VH101" s="194"/>
      <c r="VI101" s="190"/>
      <c r="VJ101" s="21"/>
      <c r="VK101" s="21" t="e">
        <f t="shared" ref="VK101" si="415">SUM(VK8:VK100)</f>
        <v>#DIV/0!</v>
      </c>
      <c r="VL101" s="191"/>
      <c r="VO101">
        <f>SUM(VO8:VO100)</f>
        <v>11</v>
      </c>
      <c r="VP101" s="195"/>
      <c r="VQ101" s="196"/>
      <c r="VR101" s="190"/>
      <c r="VS101" s="77"/>
      <c r="VT101" s="190">
        <f t="shared" si="349"/>
        <v>22</v>
      </c>
      <c r="VU101" s="199" t="e">
        <f>SUM(VU8:VU100)</f>
        <v>#DIV/0!</v>
      </c>
      <c r="VW101" s="156"/>
      <c r="VX101" s="20"/>
      <c r="VY101" s="191"/>
      <c r="VZ101" s="21">
        <f>SUM(VZ8:VZ100)</f>
        <v>2639</v>
      </c>
      <c r="WA101" s="21"/>
      <c r="WB101" s="21">
        <f>SUM(WB8:WB100)</f>
        <v>112.5</v>
      </c>
      <c r="WC101" s="193"/>
      <c r="WD101" s="194"/>
      <c r="WE101" s="190"/>
      <c r="WF101" s="21"/>
      <c r="WG101" s="21" t="e">
        <f t="shared" ref="WG101" si="416">SUM(WG8:WG100)</f>
        <v>#DIV/0!</v>
      </c>
      <c r="WH101" s="191"/>
      <c r="WK101">
        <f>SUM(WK8:WK100)</f>
        <v>5</v>
      </c>
      <c r="WL101" s="195"/>
      <c r="WM101" s="196"/>
      <c r="WN101" s="190"/>
      <c r="WO101" s="77"/>
      <c r="WP101" s="190">
        <f t="shared" si="352"/>
        <v>10</v>
      </c>
      <c r="WQ101" s="199">
        <f>SUM(WQ8:WQ100)</f>
        <v>46.445806510416674</v>
      </c>
      <c r="WS101" s="156"/>
      <c r="WT101" s="20"/>
      <c r="WU101" s="191"/>
      <c r="WV101" s="21">
        <f>SUM(WV8:WV100)</f>
        <v>2475</v>
      </c>
      <c r="WW101" s="21"/>
      <c r="WX101" s="21">
        <f>SUM(WX8:WX100)</f>
        <v>112.5</v>
      </c>
      <c r="WY101" s="193"/>
      <c r="WZ101" s="194"/>
      <c r="XA101" s="190"/>
      <c r="XB101" s="21"/>
      <c r="XC101" s="21" t="e">
        <f t="shared" ref="XC101" si="417">SUM(XC8:XC100)</f>
        <v>#DIV/0!</v>
      </c>
      <c r="XD101" s="191"/>
      <c r="XG101">
        <f>SUM(XG8:XG100)</f>
        <v>12.5</v>
      </c>
      <c r="XH101" s="195"/>
      <c r="XI101" s="196"/>
      <c r="XJ101" s="190"/>
      <c r="XK101" s="77"/>
      <c r="XL101" s="190">
        <f t="shared" si="355"/>
        <v>25</v>
      </c>
      <c r="XM101" s="199" t="e">
        <f>SUM(XM8:XM100)</f>
        <v>#DIV/0!</v>
      </c>
      <c r="XO101" s="156"/>
      <c r="XP101" s="20"/>
      <c r="XQ101" s="191"/>
      <c r="XR101" s="21">
        <f>SUM(XR8:XR100)</f>
        <v>2859</v>
      </c>
      <c r="XS101" s="21"/>
      <c r="XT101" s="21">
        <f>SUM(XT8:XT100)</f>
        <v>120</v>
      </c>
      <c r="XU101" s="193"/>
      <c r="XV101" s="194"/>
      <c r="XW101" s="190"/>
      <c r="XX101" s="21"/>
      <c r="XY101" s="21" t="e">
        <f t="shared" ref="XY101" si="418">SUM(XY8:XY100)</f>
        <v>#DIV/0!</v>
      </c>
      <c r="XZ101" s="191"/>
      <c r="YC101">
        <f>SUM(YC8:YC100)</f>
        <v>5.5</v>
      </c>
      <c r="YD101" s="195"/>
      <c r="YE101" s="196"/>
      <c r="YF101" s="190"/>
      <c r="YG101" s="77"/>
      <c r="YH101" s="190">
        <f t="shared" si="358"/>
        <v>11</v>
      </c>
      <c r="YI101" s="199">
        <f>SUM(YI8:YI100)</f>
        <v>49.972460801282054</v>
      </c>
    </row>
    <row r="102" spans="1:659" ht="13.8" thickBot="1">
      <c r="A102" s="157"/>
      <c r="B102" s="3"/>
      <c r="C102" s="192"/>
      <c r="D102" s="18"/>
      <c r="E102" s="18"/>
      <c r="F102" s="18"/>
      <c r="G102" s="195"/>
      <c r="H102" s="196"/>
      <c r="I102" s="190"/>
      <c r="J102" s="18"/>
      <c r="K102" s="22"/>
      <c r="L102" s="192"/>
      <c r="P102" s="195"/>
      <c r="Q102" s="49"/>
      <c r="R102" s="200">
        <f>VLOOKUP(L2,PUANTAJ!$A:$F,2, )</f>
        <v>0</v>
      </c>
      <c r="S102" s="202" t="s">
        <v>107</v>
      </c>
      <c r="T102" s="25"/>
      <c r="U102" s="31" t="e">
        <f>K101</f>
        <v>#DIV/0!</v>
      </c>
      <c r="W102" s="157"/>
      <c r="X102" s="3"/>
      <c r="Y102" s="192"/>
      <c r="Z102" s="18"/>
      <c r="AA102" s="18"/>
      <c r="AB102" s="18"/>
      <c r="AC102" s="195"/>
      <c r="AD102" s="196"/>
      <c r="AE102" s="190"/>
      <c r="AF102" s="18"/>
      <c r="AG102" s="22"/>
      <c r="AH102" s="192"/>
      <c r="AL102" s="195"/>
      <c r="AM102" s="49"/>
      <c r="AN102" s="200">
        <f>VLOOKUP(AH2,PUANTAJ!$A:$F,2, )</f>
        <v>0</v>
      </c>
      <c r="AO102" s="202" t="s">
        <v>107</v>
      </c>
      <c r="AP102" s="25"/>
      <c r="AQ102" s="31" t="e">
        <f>AG101</f>
        <v>#DIV/0!</v>
      </c>
      <c r="AS102" s="157"/>
      <c r="AT102" s="3"/>
      <c r="AU102" s="192"/>
      <c r="AV102" s="18"/>
      <c r="AW102" s="18"/>
      <c r="AX102" s="18"/>
      <c r="AY102" s="195"/>
      <c r="AZ102" s="196"/>
      <c r="BA102" s="190"/>
      <c r="BB102" s="18"/>
      <c r="BC102" s="22"/>
      <c r="BD102" s="192"/>
      <c r="BH102" s="195"/>
      <c r="BI102" s="49"/>
      <c r="BJ102" s="200">
        <f>VLOOKUP(BD2,PUANTAJ!$A:$F,2, )</f>
        <v>0</v>
      </c>
      <c r="BK102" s="202" t="s">
        <v>107</v>
      </c>
      <c r="BL102" s="25"/>
      <c r="BM102" s="31" t="e">
        <f>BC101</f>
        <v>#DIV/0!</v>
      </c>
      <c r="BO102" s="157"/>
      <c r="BP102" s="3"/>
      <c r="BQ102" s="192"/>
      <c r="BR102" s="18"/>
      <c r="BS102" s="18"/>
      <c r="BT102" s="18"/>
      <c r="BU102" s="195"/>
      <c r="BV102" s="196"/>
      <c r="BW102" s="190"/>
      <c r="BX102" s="18"/>
      <c r="BY102" s="22"/>
      <c r="BZ102" s="192"/>
      <c r="CD102" s="195"/>
      <c r="CE102" s="49"/>
      <c r="CF102" s="200">
        <f>VLOOKUP(BZ2,PUANTAJ!$A:$F,2, )</f>
        <v>0</v>
      </c>
      <c r="CG102" s="202" t="s">
        <v>107</v>
      </c>
      <c r="CH102" s="25"/>
      <c r="CI102" s="31" t="e">
        <f>BY101</f>
        <v>#DIV/0!</v>
      </c>
      <c r="CK102" s="157"/>
      <c r="CL102" s="3"/>
      <c r="CM102" s="192"/>
      <c r="CN102" s="18"/>
      <c r="CO102" s="18"/>
      <c r="CP102" s="18"/>
      <c r="CQ102" s="195"/>
      <c r="CR102" s="196"/>
      <c r="CS102" s="190"/>
      <c r="CT102" s="18"/>
      <c r="CU102" s="22"/>
      <c r="CV102" s="192"/>
      <c r="CZ102" s="195"/>
      <c r="DA102" s="49"/>
      <c r="DB102" s="200">
        <f>VLOOKUP(CV2,PUANTAJ!$A:$F,2, )</f>
        <v>0</v>
      </c>
      <c r="DC102" s="202" t="s">
        <v>107</v>
      </c>
      <c r="DD102" s="25"/>
      <c r="DE102" s="31" t="e">
        <f>CU101</f>
        <v>#DIV/0!</v>
      </c>
      <c r="DG102" s="157"/>
      <c r="DH102" s="3"/>
      <c r="DI102" s="192"/>
      <c r="DJ102" s="18"/>
      <c r="DK102" s="18"/>
      <c r="DL102" s="18"/>
      <c r="DM102" s="195"/>
      <c r="DN102" s="196"/>
      <c r="DO102" s="190"/>
      <c r="DP102" s="18"/>
      <c r="DQ102" s="22"/>
      <c r="DR102" s="192"/>
      <c r="DV102" s="195"/>
      <c r="DW102" s="49"/>
      <c r="DX102" s="200">
        <f>VLOOKUP(DR2,PUANTAJ!$A:$F,2, )</f>
        <v>0</v>
      </c>
      <c r="DY102" s="202" t="s">
        <v>107</v>
      </c>
      <c r="DZ102" s="25"/>
      <c r="EA102" s="31">
        <f>DQ101</f>
        <v>120</v>
      </c>
      <c r="EC102" s="157"/>
      <c r="ED102" s="3"/>
      <c r="EE102" s="192"/>
      <c r="EF102" s="18"/>
      <c r="EG102" s="18"/>
      <c r="EH102" s="18"/>
      <c r="EI102" s="195"/>
      <c r="EJ102" s="196"/>
      <c r="EK102" s="190"/>
      <c r="EL102" s="18"/>
      <c r="EM102" s="22"/>
      <c r="EN102" s="192"/>
      <c r="ER102" s="195"/>
      <c r="ES102" s="49"/>
      <c r="ET102" s="200">
        <f>VLOOKUP(EN2,PUANTAJ!$A:$F,2, )</f>
        <v>0</v>
      </c>
      <c r="EU102" s="202" t="s">
        <v>107</v>
      </c>
      <c r="EV102" s="25"/>
      <c r="EW102" s="31">
        <f>EM101</f>
        <v>112.5</v>
      </c>
      <c r="EY102" s="157"/>
      <c r="EZ102" s="3"/>
      <c r="FA102" s="192"/>
      <c r="FB102" s="18"/>
      <c r="FC102" s="18"/>
      <c r="FD102" s="18"/>
      <c r="FE102" s="195"/>
      <c r="FF102" s="196"/>
      <c r="FG102" s="190"/>
      <c r="FH102" s="18"/>
      <c r="FI102" s="22"/>
      <c r="FJ102" s="192"/>
      <c r="FN102" s="195"/>
      <c r="FO102" s="49"/>
      <c r="FP102" s="200">
        <f>VLOOKUP(FJ2,PUANTAJ!$A:$F,2, )</f>
        <v>0</v>
      </c>
      <c r="FQ102" s="202" t="s">
        <v>107</v>
      </c>
      <c r="FR102" s="25"/>
      <c r="FS102" s="31">
        <f>FI101</f>
        <v>577.13994694057862</v>
      </c>
      <c r="FU102" s="157"/>
      <c r="FV102" s="3"/>
      <c r="FW102" s="192"/>
      <c r="FX102" s="18"/>
      <c r="FY102" s="18"/>
      <c r="FZ102" s="18"/>
      <c r="GA102" s="195"/>
      <c r="GB102" s="196"/>
      <c r="GC102" s="190"/>
      <c r="GD102" s="18"/>
      <c r="GE102" s="22"/>
      <c r="GF102" s="192"/>
      <c r="GJ102" s="195"/>
      <c r="GK102" s="49"/>
      <c r="GL102" s="200">
        <f>VLOOKUP(GF2,PUANTAJ!$A:$F,2, )</f>
        <v>0</v>
      </c>
      <c r="GM102" s="202" t="s">
        <v>107</v>
      </c>
      <c r="GN102" s="25"/>
      <c r="GO102" s="31">
        <f>GE101</f>
        <v>535.91315204326929</v>
      </c>
      <c r="GQ102" s="157"/>
      <c r="GR102" s="3"/>
      <c r="GS102" s="192"/>
      <c r="GT102" s="18"/>
      <c r="GU102" s="18"/>
      <c r="GV102" s="18"/>
      <c r="GW102" s="195"/>
      <c r="GX102" s="196"/>
      <c r="GY102" s="190"/>
      <c r="GZ102" s="18"/>
      <c r="HA102" s="22"/>
      <c r="HB102" s="192"/>
      <c r="HF102" s="195"/>
      <c r="HG102" s="49"/>
      <c r="HH102" s="200">
        <f>VLOOKUP(HB2,PUANTAJ!$A:$F,2, )</f>
        <v>0</v>
      </c>
      <c r="HI102" s="202" t="s">
        <v>107</v>
      </c>
      <c r="HJ102" s="25"/>
      <c r="HK102" s="31" t="e">
        <f>HA101</f>
        <v>#DIV/0!</v>
      </c>
      <c r="HM102" s="157"/>
      <c r="HN102" s="3"/>
      <c r="HO102" s="192"/>
      <c r="HP102" s="18"/>
      <c r="HQ102" s="18"/>
      <c r="HR102" s="18"/>
      <c r="HS102" s="195"/>
      <c r="HT102" s="196"/>
      <c r="HU102" s="190"/>
      <c r="HV102" s="18"/>
      <c r="HW102" s="22"/>
      <c r="HX102" s="192"/>
      <c r="IB102" s="195"/>
      <c r="IC102" s="49"/>
      <c r="ID102" s="200">
        <f>VLOOKUP(HX2,PUANTAJ!$A:$F,2, )</f>
        <v>0</v>
      </c>
      <c r="IE102" s="202" t="s">
        <v>107</v>
      </c>
      <c r="IF102" s="25"/>
      <c r="IG102" s="31" t="e">
        <f>HW101</f>
        <v>#DIV/0!</v>
      </c>
      <c r="II102" s="157"/>
      <c r="IJ102" s="3"/>
      <c r="IK102" s="192"/>
      <c r="IL102" s="18"/>
      <c r="IM102" s="18"/>
      <c r="IN102" s="18"/>
      <c r="IO102" s="195"/>
      <c r="IP102" s="196"/>
      <c r="IQ102" s="190"/>
      <c r="IR102" s="18"/>
      <c r="IS102" s="22"/>
      <c r="IT102" s="192"/>
      <c r="IX102" s="195"/>
      <c r="IY102" s="49"/>
      <c r="IZ102" s="200">
        <f>VLOOKUP(IT2,PUANTAJ!$A:$F,2, )</f>
        <v>0</v>
      </c>
      <c r="JA102" s="202" t="s">
        <v>107</v>
      </c>
      <c r="JB102" s="25"/>
      <c r="JC102" s="31" t="e">
        <f>IS101</f>
        <v>#DIV/0!</v>
      </c>
      <c r="JE102" s="157"/>
      <c r="JF102" s="3"/>
      <c r="JG102" s="192"/>
      <c r="JH102" s="18"/>
      <c r="JI102" s="18"/>
      <c r="JJ102" s="18"/>
      <c r="JK102" s="195"/>
      <c r="JL102" s="196"/>
      <c r="JM102" s="190"/>
      <c r="JN102" s="18"/>
      <c r="JO102" s="22"/>
      <c r="JP102" s="192"/>
      <c r="JT102" s="195"/>
      <c r="JU102" s="49"/>
      <c r="JV102" s="200">
        <f>VLOOKUP(JP2,PUANTAJ!$A:$F,2, )</f>
        <v>0</v>
      </c>
      <c r="JW102" s="202" t="s">
        <v>107</v>
      </c>
      <c r="JX102" s="25"/>
      <c r="JY102" s="31">
        <f>JO101</f>
        <v>584.3182109375</v>
      </c>
      <c r="KA102" s="157"/>
      <c r="KB102" s="3"/>
      <c r="KC102" s="192"/>
      <c r="KD102" s="18"/>
      <c r="KE102" s="18"/>
      <c r="KF102" s="18"/>
      <c r="KG102" s="195"/>
      <c r="KH102" s="196"/>
      <c r="KI102" s="190"/>
      <c r="KJ102" s="18"/>
      <c r="KK102" s="22"/>
      <c r="KL102" s="192"/>
      <c r="KP102" s="195"/>
      <c r="KQ102" s="49"/>
      <c r="KR102" s="200">
        <f>VLOOKUP(KL2,PUANTAJ!$A:$F,2, )</f>
        <v>0</v>
      </c>
      <c r="KS102" s="202" t="s">
        <v>107</v>
      </c>
      <c r="KT102" s="25"/>
      <c r="KU102" s="31" t="e">
        <f>KK101</f>
        <v>#DIV/0!</v>
      </c>
      <c r="KW102" s="157"/>
      <c r="KX102" s="3"/>
      <c r="KY102" s="192"/>
      <c r="KZ102" s="18"/>
      <c r="LA102" s="18"/>
      <c r="LB102" s="18"/>
      <c r="LC102" s="195"/>
      <c r="LD102" s="196"/>
      <c r="LE102" s="190"/>
      <c r="LF102" s="18"/>
      <c r="LG102" s="22"/>
      <c r="LH102" s="192"/>
      <c r="LL102" s="195"/>
      <c r="LM102" s="49"/>
      <c r="LN102" s="200">
        <f>VLOOKUP(LH2,PUANTAJ!$A:$F,2, )</f>
        <v>0</v>
      </c>
      <c r="LO102" s="202" t="s">
        <v>107</v>
      </c>
      <c r="LP102" s="25"/>
      <c r="LQ102" s="31" t="e">
        <f>LG101</f>
        <v>#DIV/0!</v>
      </c>
      <c r="LS102" s="157"/>
      <c r="LT102" s="3"/>
      <c r="LU102" s="192"/>
      <c r="LV102" s="18"/>
      <c r="LW102" s="18"/>
      <c r="LX102" s="18"/>
      <c r="LY102" s="195"/>
      <c r="LZ102" s="196"/>
      <c r="MA102" s="190"/>
      <c r="MB102" s="18"/>
      <c r="MC102" s="22"/>
      <c r="MD102" s="192"/>
      <c r="MH102" s="195"/>
      <c r="MI102" s="49"/>
      <c r="MJ102" s="200">
        <f>VLOOKUP(MD2,PUANTAJ!$A:$F,2, )</f>
        <v>0</v>
      </c>
      <c r="MK102" s="202" t="s">
        <v>107</v>
      </c>
      <c r="ML102" s="25"/>
      <c r="MM102" s="31" t="e">
        <f>MC101</f>
        <v>#DIV/0!</v>
      </c>
      <c r="MO102" s="157"/>
      <c r="MP102" s="3"/>
      <c r="MQ102" s="192"/>
      <c r="MR102" s="18"/>
      <c r="MS102" s="18"/>
      <c r="MT102" s="18"/>
      <c r="MU102" s="195"/>
      <c r="MV102" s="196"/>
      <c r="MW102" s="190"/>
      <c r="MX102" s="18"/>
      <c r="MY102" s="22"/>
      <c r="MZ102" s="192"/>
      <c r="ND102" s="195"/>
      <c r="NE102" s="49"/>
      <c r="NF102" s="200">
        <f>VLOOKUP(MZ2,PUANTAJ!$A:$F,2, )</f>
        <v>0</v>
      </c>
      <c r="NG102" s="202" t="s">
        <v>107</v>
      </c>
      <c r="NH102" s="25"/>
      <c r="NI102" s="31" t="e">
        <f>MY101</f>
        <v>#DIV/0!</v>
      </c>
      <c r="NK102" s="157"/>
      <c r="NL102" s="3"/>
      <c r="NM102" s="192"/>
      <c r="NN102" s="18"/>
      <c r="NO102" s="18"/>
      <c r="NP102" s="18"/>
      <c r="NQ102" s="195"/>
      <c r="NR102" s="196"/>
      <c r="NS102" s="190"/>
      <c r="NT102" s="18"/>
      <c r="NU102" s="22"/>
      <c r="NV102" s="192"/>
      <c r="NZ102" s="195"/>
      <c r="OA102" s="49"/>
      <c r="OB102" s="200">
        <f>VLOOKUP(NV2,PUANTAJ!$A:$F,2, )</f>
        <v>0</v>
      </c>
      <c r="OC102" s="202" t="s">
        <v>107</v>
      </c>
      <c r="OD102" s="25"/>
      <c r="OE102" s="31" t="e">
        <f>NU101</f>
        <v>#DIV/0!</v>
      </c>
      <c r="OG102" s="157"/>
      <c r="OH102" s="3"/>
      <c r="OI102" s="192"/>
      <c r="OJ102" s="18"/>
      <c r="OK102" s="18"/>
      <c r="OL102" s="18"/>
      <c r="OM102" s="195"/>
      <c r="ON102" s="196"/>
      <c r="OO102" s="190"/>
      <c r="OP102" s="18"/>
      <c r="OQ102" s="22"/>
      <c r="OR102" s="192"/>
      <c r="OV102" s="195"/>
      <c r="OW102" s="49"/>
      <c r="OX102" s="200">
        <f>VLOOKUP(OR2,PUANTAJ!$A:$F,2, )</f>
        <v>0</v>
      </c>
      <c r="OY102" s="202" t="s">
        <v>107</v>
      </c>
      <c r="OZ102" s="25"/>
      <c r="PA102" s="31" t="e">
        <f>OQ101</f>
        <v>#DIV/0!</v>
      </c>
      <c r="PC102" s="157"/>
      <c r="PD102" s="3"/>
      <c r="PE102" s="192"/>
      <c r="PF102" s="18"/>
      <c r="PG102" s="18"/>
      <c r="PH102" s="18"/>
      <c r="PI102" s="195"/>
      <c r="PJ102" s="196"/>
      <c r="PK102" s="190"/>
      <c r="PL102" s="18"/>
      <c r="PM102" s="22"/>
      <c r="PN102" s="192"/>
      <c r="PR102" s="195"/>
      <c r="PS102" s="49"/>
      <c r="PT102" s="200">
        <f>VLOOKUP(PN2,PUANTAJ!$A:$F,2, )</f>
        <v>0</v>
      </c>
      <c r="PU102" s="202" t="s">
        <v>107</v>
      </c>
      <c r="PV102" s="25"/>
      <c r="PW102" s="31" t="e">
        <f>PM101</f>
        <v>#DIV/0!</v>
      </c>
      <c r="PY102" s="157"/>
      <c r="PZ102" s="3"/>
      <c r="QA102" s="192"/>
      <c r="QB102" s="18"/>
      <c r="QC102" s="18"/>
      <c r="QD102" s="18"/>
      <c r="QE102" s="195"/>
      <c r="QF102" s="196"/>
      <c r="QG102" s="190"/>
      <c r="QH102" s="18"/>
      <c r="QI102" s="22"/>
      <c r="QJ102" s="192"/>
      <c r="QN102" s="195"/>
      <c r="QO102" s="49"/>
      <c r="QP102" s="200">
        <f>VLOOKUP(QJ2,PUANTAJ!$A:$F,2, )</f>
        <v>0</v>
      </c>
      <c r="QQ102" s="202" t="s">
        <v>107</v>
      </c>
      <c r="QR102" s="25"/>
      <c r="QS102" s="31" t="e">
        <f>QI101</f>
        <v>#DIV/0!</v>
      </c>
      <c r="QU102" s="157"/>
      <c r="QV102" s="3"/>
      <c r="QW102" s="192"/>
      <c r="QX102" s="18"/>
      <c r="QY102" s="18"/>
      <c r="QZ102" s="18"/>
      <c r="RA102" s="195"/>
      <c r="RB102" s="196"/>
      <c r="RC102" s="190"/>
      <c r="RD102" s="18"/>
      <c r="RE102" s="22"/>
      <c r="RF102" s="192"/>
      <c r="RJ102" s="195"/>
      <c r="RK102" s="49"/>
      <c r="RL102" s="200">
        <f>VLOOKUP(RF2,PUANTAJ!$A:$F,2, )</f>
        <v>0</v>
      </c>
      <c r="RM102" s="202" t="s">
        <v>107</v>
      </c>
      <c r="RN102" s="25"/>
      <c r="RO102" s="31" t="e">
        <f>RE101</f>
        <v>#DIV/0!</v>
      </c>
      <c r="RQ102" s="157"/>
      <c r="RR102" s="3"/>
      <c r="RS102" s="192"/>
      <c r="RT102" s="18"/>
      <c r="RU102" s="18"/>
      <c r="RV102" s="18"/>
      <c r="RW102" s="195"/>
      <c r="RX102" s="196"/>
      <c r="RY102" s="190"/>
      <c r="RZ102" s="18"/>
      <c r="SA102" s="22"/>
      <c r="SB102" s="192"/>
      <c r="SF102" s="195"/>
      <c r="SG102" s="49"/>
      <c r="SH102" s="200">
        <f>VLOOKUP(SB2,PUANTAJ!$A:$F,2, )</f>
        <v>0</v>
      </c>
      <c r="SI102" s="202" t="s">
        <v>107</v>
      </c>
      <c r="SJ102" s="25"/>
      <c r="SK102" s="31" t="e">
        <f>SA101</f>
        <v>#DIV/0!</v>
      </c>
      <c r="SM102" s="157"/>
      <c r="SN102" s="3"/>
      <c r="SO102" s="192"/>
      <c r="SP102" s="18"/>
      <c r="SQ102" s="18"/>
      <c r="SR102" s="18"/>
      <c r="SS102" s="195"/>
      <c r="ST102" s="196"/>
      <c r="SU102" s="190"/>
      <c r="SV102" s="18"/>
      <c r="SW102" s="22"/>
      <c r="SX102" s="192"/>
      <c r="TB102" s="195"/>
      <c r="TC102" s="49"/>
      <c r="TD102" s="200">
        <f>VLOOKUP(SX2,PUANTAJ!$A:$F,2, )</f>
        <v>0</v>
      </c>
      <c r="TE102" s="202" t="s">
        <v>107</v>
      </c>
      <c r="TF102" s="25"/>
      <c r="TG102" s="31" t="e">
        <f>SW101</f>
        <v>#DIV/0!</v>
      </c>
      <c r="TI102" s="157"/>
      <c r="TJ102" s="3"/>
      <c r="TK102" s="192"/>
      <c r="TL102" s="18"/>
      <c r="TM102" s="18"/>
      <c r="TN102" s="18"/>
      <c r="TO102" s="195"/>
      <c r="TP102" s="196"/>
      <c r="TQ102" s="190"/>
      <c r="TR102" s="18"/>
      <c r="TS102" s="22"/>
      <c r="TT102" s="192"/>
      <c r="TX102" s="195"/>
      <c r="TY102" s="49"/>
      <c r="TZ102" s="200">
        <f>VLOOKUP(TT2,PUANTAJ!$A:$F,2, )</f>
        <v>0</v>
      </c>
      <c r="UA102" s="202" t="s">
        <v>107</v>
      </c>
      <c r="UB102" s="25"/>
      <c r="UC102" s="31">
        <f>TS101</f>
        <v>0</v>
      </c>
      <c r="UE102" s="157"/>
      <c r="UF102" s="3"/>
      <c r="UG102" s="192"/>
      <c r="UH102" s="18"/>
      <c r="UI102" s="18"/>
      <c r="UJ102" s="18"/>
      <c r="UK102" s="195"/>
      <c r="UL102" s="196"/>
      <c r="UM102" s="190"/>
      <c r="UN102" s="18"/>
      <c r="UO102" s="22"/>
      <c r="UP102" s="192"/>
      <c r="UT102" s="195"/>
      <c r="UU102" s="49"/>
      <c r="UV102" s="200">
        <f>VLOOKUP(UP2,PUANTAJ!$A:$F,2, )</f>
        <v>0</v>
      </c>
      <c r="UW102" s="202" t="s">
        <v>107</v>
      </c>
      <c r="UX102" s="25"/>
      <c r="UY102" s="31">
        <f>UO101</f>
        <v>625.84119002976195</v>
      </c>
      <c r="VA102" s="157"/>
      <c r="VB102" s="3"/>
      <c r="VC102" s="192"/>
      <c r="VD102" s="18"/>
      <c r="VE102" s="18"/>
      <c r="VF102" s="18"/>
      <c r="VG102" s="195"/>
      <c r="VH102" s="196"/>
      <c r="VI102" s="190"/>
      <c r="VJ102" s="18"/>
      <c r="VK102" s="22"/>
      <c r="VL102" s="192"/>
      <c r="VP102" s="195"/>
      <c r="VQ102" s="49"/>
      <c r="VR102" s="200">
        <f>VLOOKUP(VL2,PUANTAJ!$A:$F,2, )</f>
        <v>0</v>
      </c>
      <c r="VS102" s="202" t="s">
        <v>107</v>
      </c>
      <c r="VT102" s="25"/>
      <c r="VU102" s="31" t="e">
        <f>VK101</f>
        <v>#DIV/0!</v>
      </c>
      <c r="VW102" s="157"/>
      <c r="VX102" s="3"/>
      <c r="VY102" s="192"/>
      <c r="VZ102" s="18"/>
      <c r="WA102" s="18"/>
      <c r="WB102" s="18"/>
      <c r="WC102" s="195"/>
      <c r="WD102" s="196"/>
      <c r="WE102" s="190"/>
      <c r="WF102" s="18"/>
      <c r="WG102" s="22"/>
      <c r="WH102" s="192"/>
      <c r="WL102" s="195"/>
      <c r="WM102" s="49"/>
      <c r="WN102" s="200">
        <f>VLOOKUP(WH2,PUANTAJ!$A:$F,2, )</f>
        <v>0</v>
      </c>
      <c r="WO102" s="202" t="s">
        <v>107</v>
      </c>
      <c r="WP102" s="25"/>
      <c r="WQ102" s="31" t="e">
        <f>WG101</f>
        <v>#DIV/0!</v>
      </c>
      <c r="WS102" s="157"/>
      <c r="WT102" s="3"/>
      <c r="WU102" s="192"/>
      <c r="WV102" s="18"/>
      <c r="WW102" s="18"/>
      <c r="WX102" s="18"/>
      <c r="WY102" s="195"/>
      <c r="WZ102" s="196"/>
      <c r="XA102" s="190"/>
      <c r="XB102" s="18"/>
      <c r="XC102" s="22"/>
      <c r="XD102" s="192"/>
      <c r="XH102" s="195"/>
      <c r="XI102" s="49"/>
      <c r="XJ102" s="200">
        <f>VLOOKUP(XD2,PUANTAJ!$A:$F,2, )</f>
        <v>0</v>
      </c>
      <c r="XK102" s="202" t="s">
        <v>107</v>
      </c>
      <c r="XL102" s="25"/>
      <c r="XM102" s="31" t="e">
        <f>XC101</f>
        <v>#DIV/0!</v>
      </c>
      <c r="XO102" s="157"/>
      <c r="XP102" s="3"/>
      <c r="XQ102" s="192"/>
      <c r="XR102" s="18"/>
      <c r="XS102" s="18"/>
      <c r="XT102" s="18"/>
      <c r="XU102" s="195"/>
      <c r="XV102" s="196"/>
      <c r="XW102" s="190"/>
      <c r="XX102" s="18"/>
      <c r="XY102" s="22"/>
      <c r="XZ102" s="192"/>
      <c r="YD102" s="195"/>
      <c r="YE102" s="49"/>
      <c r="YF102" s="200">
        <f>VLOOKUP(XZ2,PUANTAJ!$A:$F,2, )</f>
        <v>0</v>
      </c>
      <c r="YG102" s="202" t="s">
        <v>107</v>
      </c>
      <c r="YH102" s="25"/>
      <c r="YI102" s="31" t="e">
        <f>XY101</f>
        <v>#DIV/0!</v>
      </c>
    </row>
    <row r="103" spans="1:659" ht="13.8" thickBot="1">
      <c r="A103" s="158"/>
      <c r="B103" s="23"/>
      <c r="C103" s="237" t="s">
        <v>109</v>
      </c>
      <c r="D103" s="238"/>
      <c r="E103" s="24"/>
      <c r="G103" s="195"/>
      <c r="H103" s="197"/>
      <c r="I103" s="190"/>
      <c r="J103" s="197"/>
      <c r="K103" s="40" t="s">
        <v>110</v>
      </c>
      <c r="L103" s="58" t="e">
        <f>U101</f>
        <v>#DIV/0!</v>
      </c>
      <c r="P103" s="195"/>
      <c r="Q103" s="49"/>
      <c r="R103" s="190"/>
      <c r="S103" s="13"/>
      <c r="T103" s="27"/>
      <c r="U103" s="27"/>
      <c r="W103" s="158"/>
      <c r="X103" s="23"/>
      <c r="Y103" s="237" t="s">
        <v>109</v>
      </c>
      <c r="Z103" s="238"/>
      <c r="AA103" s="24"/>
      <c r="AC103" s="195"/>
      <c r="AD103" s="197"/>
      <c r="AE103" s="190"/>
      <c r="AF103" s="197"/>
      <c r="AG103" s="40" t="s">
        <v>110</v>
      </c>
      <c r="AH103" s="58">
        <f>AQ101</f>
        <v>449.64677565476188</v>
      </c>
      <c r="AL103" s="195"/>
      <c r="AM103" s="49"/>
      <c r="AN103" s="190"/>
      <c r="AO103" s="13"/>
      <c r="AP103" s="27"/>
      <c r="AQ103" s="27"/>
      <c r="AS103" s="158"/>
      <c r="AT103" s="23"/>
      <c r="AU103" s="237" t="s">
        <v>109</v>
      </c>
      <c r="AV103" s="238"/>
      <c r="AW103" s="24"/>
      <c r="AY103" s="195"/>
      <c r="AZ103" s="197"/>
      <c r="BA103" s="190"/>
      <c r="BB103" s="197"/>
      <c r="BC103" s="40" t="s">
        <v>110</v>
      </c>
      <c r="BD103" s="58" t="e">
        <f>BM101</f>
        <v>#DIV/0!</v>
      </c>
      <c r="BH103" s="195"/>
      <c r="BI103" s="49"/>
      <c r="BJ103" s="190"/>
      <c r="BK103" s="13"/>
      <c r="BL103" s="27"/>
      <c r="BM103" s="27"/>
      <c r="BO103" s="158"/>
      <c r="BP103" s="23"/>
      <c r="BQ103" s="237" t="s">
        <v>109</v>
      </c>
      <c r="BR103" s="238"/>
      <c r="BS103" s="24"/>
      <c r="BU103" s="195"/>
      <c r="BV103" s="197"/>
      <c r="BW103" s="190"/>
      <c r="BX103" s="197"/>
      <c r="BY103" s="40" t="s">
        <v>110</v>
      </c>
      <c r="BZ103" s="58" t="e">
        <f>CI101</f>
        <v>#DIV/0!</v>
      </c>
      <c r="CD103" s="195"/>
      <c r="CE103" s="49"/>
      <c r="CF103" s="190"/>
      <c r="CG103" s="13"/>
      <c r="CH103" s="27"/>
      <c r="CI103" s="27"/>
      <c r="CK103" s="158"/>
      <c r="CL103" s="23"/>
      <c r="CM103" s="237" t="s">
        <v>109</v>
      </c>
      <c r="CN103" s="238"/>
      <c r="CO103" s="24"/>
      <c r="CQ103" s="195"/>
      <c r="CR103" s="197"/>
      <c r="CS103" s="190"/>
      <c r="CT103" s="197"/>
      <c r="CU103" s="40" t="s">
        <v>110</v>
      </c>
      <c r="CV103" s="58">
        <f>DE101</f>
        <v>98.79381717171718</v>
      </c>
      <c r="CZ103" s="195"/>
      <c r="DA103" s="49"/>
      <c r="DB103" s="190"/>
      <c r="DC103" s="13"/>
      <c r="DD103" s="27"/>
      <c r="DE103" s="27"/>
      <c r="DG103" s="158"/>
      <c r="DH103" s="23"/>
      <c r="DI103" s="237" t="s">
        <v>109</v>
      </c>
      <c r="DJ103" s="238"/>
      <c r="DK103" s="24"/>
      <c r="DM103" s="195"/>
      <c r="DN103" s="197"/>
      <c r="DO103" s="190"/>
      <c r="DP103" s="197"/>
      <c r="DQ103" s="40" t="s">
        <v>110</v>
      </c>
      <c r="DR103" s="58" t="e">
        <f>EA101</f>
        <v>#DIV/0!</v>
      </c>
      <c r="DV103" s="195"/>
      <c r="DW103" s="49"/>
      <c r="DX103" s="190"/>
      <c r="DY103" s="13"/>
      <c r="DZ103" s="27"/>
      <c r="EA103" s="27"/>
      <c r="EC103" s="158"/>
      <c r="ED103" s="23"/>
      <c r="EE103" s="237" t="s">
        <v>109</v>
      </c>
      <c r="EF103" s="238"/>
      <c r="EG103" s="24"/>
      <c r="EI103" s="195"/>
      <c r="EJ103" s="197"/>
      <c r="EK103" s="190"/>
      <c r="EL103" s="197"/>
      <c r="EM103" s="40" t="s">
        <v>110</v>
      </c>
      <c r="EN103" s="58" t="e">
        <f>EW101</f>
        <v>#DIV/0!</v>
      </c>
      <c r="ER103" s="195"/>
      <c r="ES103" s="49"/>
      <c r="ET103" s="190"/>
      <c r="EU103" s="13"/>
      <c r="EV103" s="27"/>
      <c r="EW103" s="27"/>
      <c r="EY103" s="158"/>
      <c r="EZ103" s="23"/>
      <c r="FA103" s="237" t="s">
        <v>109</v>
      </c>
      <c r="FB103" s="238"/>
      <c r="FC103" s="24"/>
      <c r="FE103" s="195"/>
      <c r="FF103" s="197"/>
      <c r="FG103" s="190"/>
      <c r="FH103" s="197"/>
      <c r="FI103" s="40" t="s">
        <v>110</v>
      </c>
      <c r="FJ103" s="58" t="e">
        <f>FS101</f>
        <v>#DIV/0!</v>
      </c>
      <c r="FN103" s="195"/>
      <c r="FO103" s="49"/>
      <c r="FP103" s="190"/>
      <c r="FQ103" s="13"/>
      <c r="FR103" s="27"/>
      <c r="FS103" s="27"/>
      <c r="FU103" s="158"/>
      <c r="FV103" s="23"/>
      <c r="FW103" s="237" t="s">
        <v>109</v>
      </c>
      <c r="FX103" s="238"/>
      <c r="FY103" s="24"/>
      <c r="GA103" s="195"/>
      <c r="GB103" s="197"/>
      <c r="GC103" s="190"/>
      <c r="GD103" s="197"/>
      <c r="GE103" s="40" t="s">
        <v>110</v>
      </c>
      <c r="GF103" s="58">
        <f>GO101</f>
        <v>147.98118004807696</v>
      </c>
      <c r="GJ103" s="195"/>
      <c r="GK103" s="49"/>
      <c r="GL103" s="190"/>
      <c r="GM103" s="13"/>
      <c r="GN103" s="27"/>
      <c r="GO103" s="27"/>
      <c r="GQ103" s="158"/>
      <c r="GR103" s="23"/>
      <c r="GS103" s="237" t="s">
        <v>109</v>
      </c>
      <c r="GT103" s="238"/>
      <c r="GU103" s="24"/>
      <c r="GW103" s="195"/>
      <c r="GX103" s="197"/>
      <c r="GY103" s="190"/>
      <c r="GZ103" s="197"/>
      <c r="HA103" s="40" t="s">
        <v>110</v>
      </c>
      <c r="HB103" s="58" t="e">
        <f>HK101</f>
        <v>#DIV/0!</v>
      </c>
      <c r="HF103" s="195"/>
      <c r="HG103" s="49"/>
      <c r="HH103" s="190"/>
      <c r="HI103" s="13"/>
      <c r="HJ103" s="27"/>
      <c r="HK103" s="27"/>
      <c r="HM103" s="158"/>
      <c r="HN103" s="23"/>
      <c r="HO103" s="237" t="s">
        <v>109</v>
      </c>
      <c r="HP103" s="238"/>
      <c r="HQ103" s="24"/>
      <c r="HS103" s="195"/>
      <c r="HT103" s="197"/>
      <c r="HU103" s="190"/>
      <c r="HV103" s="197"/>
      <c r="HW103" s="40" t="s">
        <v>110</v>
      </c>
      <c r="HX103" s="58" t="e">
        <f>IG101</f>
        <v>#DIV/0!</v>
      </c>
      <c r="IB103" s="195"/>
      <c r="IC103" s="49"/>
      <c r="ID103" s="190"/>
      <c r="IE103" s="13"/>
      <c r="IF103" s="27"/>
      <c r="IG103" s="27"/>
      <c r="II103" s="158"/>
      <c r="IJ103" s="23"/>
      <c r="IK103" s="237" t="s">
        <v>109</v>
      </c>
      <c r="IL103" s="238"/>
      <c r="IM103" s="24"/>
      <c r="IO103" s="195"/>
      <c r="IP103" s="197"/>
      <c r="IQ103" s="190"/>
      <c r="IR103" s="197"/>
      <c r="IS103" s="40" t="s">
        <v>110</v>
      </c>
      <c r="IT103" s="58">
        <f>JC101</f>
        <v>95.888116666666662</v>
      </c>
      <c r="IX103" s="195"/>
      <c r="IY103" s="49"/>
      <c r="IZ103" s="190"/>
      <c r="JA103" s="13"/>
      <c r="JB103" s="27"/>
      <c r="JC103" s="27"/>
      <c r="JE103" s="158"/>
      <c r="JF103" s="23"/>
      <c r="JG103" s="237" t="s">
        <v>109</v>
      </c>
      <c r="JH103" s="238"/>
      <c r="JI103" s="24"/>
      <c r="JK103" s="195"/>
      <c r="JL103" s="197"/>
      <c r="JM103" s="190"/>
      <c r="JN103" s="197"/>
      <c r="JO103" s="40" t="s">
        <v>110</v>
      </c>
      <c r="JP103" s="58" t="e">
        <f>JY101</f>
        <v>#DIV/0!</v>
      </c>
      <c r="JT103" s="195"/>
      <c r="JU103" s="49"/>
      <c r="JV103" s="190"/>
      <c r="JW103" s="13"/>
      <c r="JX103" s="27"/>
      <c r="JY103" s="27"/>
      <c r="KA103" s="158"/>
      <c r="KB103" s="23"/>
      <c r="KC103" s="237" t="s">
        <v>109</v>
      </c>
      <c r="KD103" s="238"/>
      <c r="KE103" s="24"/>
      <c r="KG103" s="195"/>
      <c r="KH103" s="197"/>
      <c r="KI103" s="190"/>
      <c r="KJ103" s="197"/>
      <c r="KK103" s="40" t="s">
        <v>110</v>
      </c>
      <c r="KL103" s="58" t="e">
        <f>KU101</f>
        <v>#DIV/0!</v>
      </c>
      <c r="KP103" s="195"/>
      <c r="KQ103" s="49"/>
      <c r="KR103" s="190"/>
      <c r="KS103" s="13"/>
      <c r="KT103" s="27"/>
      <c r="KU103" s="27"/>
      <c r="KW103" s="158"/>
      <c r="KX103" s="23"/>
      <c r="KY103" s="237" t="s">
        <v>109</v>
      </c>
      <c r="KZ103" s="238"/>
      <c r="LA103" s="24"/>
      <c r="LC103" s="195"/>
      <c r="LD103" s="197"/>
      <c r="LE103" s="190"/>
      <c r="LF103" s="197"/>
      <c r="LG103" s="40" t="s">
        <v>110</v>
      </c>
      <c r="LH103" s="58">
        <f>LQ101</f>
        <v>226.02198928571428</v>
      </c>
      <c r="LL103" s="195"/>
      <c r="LM103" s="49"/>
      <c r="LN103" s="190"/>
      <c r="LO103" s="13"/>
      <c r="LP103" s="27"/>
      <c r="LQ103" s="27"/>
      <c r="LS103" s="158"/>
      <c r="LT103" s="23"/>
      <c r="LU103" s="237" t="s">
        <v>109</v>
      </c>
      <c r="LV103" s="238"/>
      <c r="LW103" s="24"/>
      <c r="LY103" s="195"/>
      <c r="LZ103" s="197"/>
      <c r="MA103" s="190"/>
      <c r="MB103" s="197"/>
      <c r="MC103" s="40" t="s">
        <v>110</v>
      </c>
      <c r="MD103" s="58" t="e">
        <f>MM101</f>
        <v>#DIV/0!</v>
      </c>
      <c r="MH103" s="195"/>
      <c r="MI103" s="49"/>
      <c r="MJ103" s="190"/>
      <c r="MK103" s="13"/>
      <c r="ML103" s="27"/>
      <c r="MM103" s="27"/>
      <c r="MO103" s="158"/>
      <c r="MP103" s="23"/>
      <c r="MQ103" s="237" t="s">
        <v>109</v>
      </c>
      <c r="MR103" s="238"/>
      <c r="MS103" s="24"/>
      <c r="MU103" s="195"/>
      <c r="MV103" s="197"/>
      <c r="MW103" s="190"/>
      <c r="MX103" s="197"/>
      <c r="MY103" s="40" t="s">
        <v>110</v>
      </c>
      <c r="MZ103" s="58" t="e">
        <f>NI101</f>
        <v>#DIV/0!</v>
      </c>
      <c r="ND103" s="195"/>
      <c r="NE103" s="49"/>
      <c r="NF103" s="190"/>
      <c r="NG103" s="13"/>
      <c r="NH103" s="27"/>
      <c r="NI103" s="27"/>
      <c r="NK103" s="158"/>
      <c r="NL103" s="23"/>
      <c r="NM103" s="237" t="s">
        <v>109</v>
      </c>
      <c r="NN103" s="238"/>
      <c r="NO103" s="24"/>
      <c r="NQ103" s="195"/>
      <c r="NR103" s="197"/>
      <c r="NS103" s="190"/>
      <c r="NT103" s="197"/>
      <c r="NU103" s="40" t="s">
        <v>110</v>
      </c>
      <c r="NV103" s="58" t="e">
        <f>OE101</f>
        <v>#DIV/0!</v>
      </c>
      <c r="NZ103" s="195"/>
      <c r="OA103" s="49"/>
      <c r="OB103" s="190"/>
      <c r="OC103" s="13"/>
      <c r="OD103" s="27"/>
      <c r="OE103" s="27"/>
      <c r="OG103" s="158"/>
      <c r="OH103" s="23"/>
      <c r="OI103" s="237" t="s">
        <v>109</v>
      </c>
      <c r="OJ103" s="238"/>
      <c r="OK103" s="24"/>
      <c r="OM103" s="195"/>
      <c r="ON103" s="197"/>
      <c r="OO103" s="190"/>
      <c r="OP103" s="197"/>
      <c r="OQ103" s="40" t="s">
        <v>110</v>
      </c>
      <c r="OR103" s="58" t="e">
        <f>PA101</f>
        <v>#DIV/0!</v>
      </c>
      <c r="OV103" s="195"/>
      <c r="OW103" s="49"/>
      <c r="OX103" s="190"/>
      <c r="OY103" s="13"/>
      <c r="OZ103" s="27"/>
      <c r="PA103" s="27"/>
      <c r="PC103" s="158"/>
      <c r="PD103" s="23"/>
      <c r="PE103" s="237" t="s">
        <v>109</v>
      </c>
      <c r="PF103" s="238"/>
      <c r="PG103" s="24"/>
      <c r="PI103" s="195"/>
      <c r="PJ103" s="197"/>
      <c r="PK103" s="190"/>
      <c r="PL103" s="197"/>
      <c r="PM103" s="40" t="s">
        <v>110</v>
      </c>
      <c r="PN103" s="58">
        <f>PW101</f>
        <v>26.968532812499994</v>
      </c>
      <c r="PR103" s="195"/>
      <c r="PS103" s="49"/>
      <c r="PT103" s="190"/>
      <c r="PU103" s="13"/>
      <c r="PV103" s="27"/>
      <c r="PW103" s="27"/>
      <c r="PY103" s="158"/>
      <c r="PZ103" s="23"/>
      <c r="QA103" s="237" t="s">
        <v>109</v>
      </c>
      <c r="QB103" s="238"/>
      <c r="QC103" s="24"/>
      <c r="QE103" s="195"/>
      <c r="QF103" s="197"/>
      <c r="QG103" s="190"/>
      <c r="QH103" s="197"/>
      <c r="QI103" s="40" t="s">
        <v>110</v>
      </c>
      <c r="QJ103" s="58" t="e">
        <f>QS101</f>
        <v>#DIV/0!</v>
      </c>
      <c r="QN103" s="195"/>
      <c r="QO103" s="49"/>
      <c r="QP103" s="190"/>
      <c r="QQ103" s="13"/>
      <c r="QR103" s="27"/>
      <c r="QS103" s="27"/>
      <c r="QU103" s="158"/>
      <c r="QV103" s="23"/>
      <c r="QW103" s="237" t="s">
        <v>109</v>
      </c>
      <c r="QX103" s="238"/>
      <c r="QY103" s="24"/>
      <c r="RA103" s="195"/>
      <c r="RB103" s="197"/>
      <c r="RC103" s="190"/>
      <c r="RD103" s="197"/>
      <c r="RE103" s="40" t="s">
        <v>110</v>
      </c>
      <c r="RF103" s="58">
        <f>RO101</f>
        <v>85.785618660714263</v>
      </c>
      <c r="RJ103" s="195"/>
      <c r="RK103" s="49"/>
      <c r="RL103" s="190"/>
      <c r="RM103" s="13"/>
      <c r="RN103" s="27"/>
      <c r="RO103" s="27"/>
      <c r="RQ103" s="158"/>
      <c r="RR103" s="23"/>
      <c r="RS103" s="237" t="s">
        <v>109</v>
      </c>
      <c r="RT103" s="238"/>
      <c r="RU103" s="24"/>
      <c r="RW103" s="195"/>
      <c r="RX103" s="197"/>
      <c r="RY103" s="190"/>
      <c r="RZ103" s="197"/>
      <c r="SA103" s="40" t="s">
        <v>110</v>
      </c>
      <c r="SB103" s="58" t="e">
        <f>SK101</f>
        <v>#DIV/0!</v>
      </c>
      <c r="SF103" s="195"/>
      <c r="SG103" s="49"/>
      <c r="SH103" s="190"/>
      <c r="SI103" s="13"/>
      <c r="SJ103" s="27"/>
      <c r="SK103" s="27"/>
      <c r="SM103" s="158"/>
      <c r="SN103" s="23"/>
      <c r="SO103" s="237" t="s">
        <v>109</v>
      </c>
      <c r="SP103" s="238"/>
      <c r="SQ103" s="24"/>
      <c r="SS103" s="195"/>
      <c r="ST103" s="197"/>
      <c r="SU103" s="190"/>
      <c r="SV103" s="197"/>
      <c r="SW103" s="40" t="s">
        <v>110</v>
      </c>
      <c r="SX103" s="58" t="e">
        <f>TG101</f>
        <v>#DIV/0!</v>
      </c>
      <c r="TB103" s="195"/>
      <c r="TC103" s="49"/>
      <c r="TD103" s="190"/>
      <c r="TE103" s="13"/>
      <c r="TF103" s="27"/>
      <c r="TG103" s="27"/>
      <c r="TI103" s="158"/>
      <c r="TJ103" s="23"/>
      <c r="TK103" s="237" t="s">
        <v>109</v>
      </c>
      <c r="TL103" s="238"/>
      <c r="TM103" s="24"/>
      <c r="TO103" s="195"/>
      <c r="TP103" s="197"/>
      <c r="TQ103" s="190"/>
      <c r="TR103" s="197"/>
      <c r="TS103" s="40" t="s">
        <v>110</v>
      </c>
      <c r="TT103" s="58">
        <f>UC101</f>
        <v>0</v>
      </c>
      <c r="TX103" s="195"/>
      <c r="TY103" s="49"/>
      <c r="TZ103" s="190"/>
      <c r="UA103" s="13"/>
      <c r="UB103" s="27"/>
      <c r="UC103" s="27"/>
      <c r="UE103" s="158"/>
      <c r="UF103" s="23"/>
      <c r="UG103" s="237" t="s">
        <v>109</v>
      </c>
      <c r="UH103" s="238"/>
      <c r="UI103" s="24"/>
      <c r="UK103" s="195"/>
      <c r="UL103" s="197"/>
      <c r="UM103" s="190"/>
      <c r="UN103" s="197"/>
      <c r="UO103" s="40" t="s">
        <v>110</v>
      </c>
      <c r="UP103" s="58">
        <f>UY101</f>
        <v>112.32607952380951</v>
      </c>
      <c r="UT103" s="195"/>
      <c r="UU103" s="49"/>
      <c r="UV103" s="190"/>
      <c r="UW103" s="13"/>
      <c r="UX103" s="27"/>
      <c r="UY103" s="27"/>
      <c r="VA103" s="158"/>
      <c r="VB103" s="23"/>
      <c r="VC103" s="237" t="s">
        <v>109</v>
      </c>
      <c r="VD103" s="238"/>
      <c r="VE103" s="24"/>
      <c r="VG103" s="195"/>
      <c r="VH103" s="197"/>
      <c r="VI103" s="190"/>
      <c r="VJ103" s="197"/>
      <c r="VK103" s="40" t="s">
        <v>110</v>
      </c>
      <c r="VL103" s="58" t="e">
        <f>VU101</f>
        <v>#DIV/0!</v>
      </c>
      <c r="VP103" s="195"/>
      <c r="VQ103" s="49"/>
      <c r="VR103" s="190"/>
      <c r="VS103" s="13"/>
      <c r="VT103" s="27"/>
      <c r="VU103" s="27"/>
      <c r="VW103" s="158"/>
      <c r="VX103" s="23"/>
      <c r="VY103" s="237" t="s">
        <v>109</v>
      </c>
      <c r="VZ103" s="238"/>
      <c r="WA103" s="24"/>
      <c r="WC103" s="195"/>
      <c r="WD103" s="197"/>
      <c r="WE103" s="190"/>
      <c r="WF103" s="197"/>
      <c r="WG103" s="40" t="s">
        <v>110</v>
      </c>
      <c r="WH103" s="58">
        <f>WQ101</f>
        <v>46.445806510416674</v>
      </c>
      <c r="WL103" s="195"/>
      <c r="WM103" s="49"/>
      <c r="WN103" s="190"/>
      <c r="WO103" s="13"/>
      <c r="WP103" s="27"/>
      <c r="WQ103" s="27"/>
      <c r="WS103" s="158"/>
      <c r="WT103" s="23"/>
      <c r="WU103" s="237" t="s">
        <v>109</v>
      </c>
      <c r="WV103" s="238"/>
      <c r="WW103" s="24"/>
      <c r="WY103" s="195"/>
      <c r="WZ103" s="197"/>
      <c r="XA103" s="190"/>
      <c r="XB103" s="197"/>
      <c r="XC103" s="40" t="s">
        <v>110</v>
      </c>
      <c r="XD103" s="58" t="e">
        <f>XM101</f>
        <v>#DIV/0!</v>
      </c>
      <c r="XH103" s="195"/>
      <c r="XI103" s="49"/>
      <c r="XJ103" s="190"/>
      <c r="XK103" s="13"/>
      <c r="XL103" s="27"/>
      <c r="XM103" s="27"/>
      <c r="XO103" s="158"/>
      <c r="XP103" s="23"/>
      <c r="XQ103" s="237" t="s">
        <v>109</v>
      </c>
      <c r="XR103" s="238"/>
      <c r="XS103" s="24"/>
      <c r="XU103" s="195"/>
      <c r="XV103" s="197"/>
      <c r="XW103" s="190"/>
      <c r="XX103" s="197"/>
      <c r="XY103" s="40" t="s">
        <v>110</v>
      </c>
      <c r="XZ103" s="58">
        <f>YI101</f>
        <v>49.972460801282054</v>
      </c>
      <c r="YD103" s="195"/>
      <c r="YE103" s="49"/>
      <c r="YF103" s="190"/>
      <c r="YG103" s="13"/>
      <c r="YH103" s="27"/>
      <c r="YI103" s="27"/>
    </row>
    <row r="104" spans="1:659" ht="13.8" thickBot="1">
      <c r="A104" s="158"/>
      <c r="B104" s="23"/>
      <c r="C104" s="235" t="e">
        <f>VLOOKUP(L$2,ORTALAMA!$A:$I,3,FALSE)</f>
        <v>#DIV/0!</v>
      </c>
      <c r="D104" s="236"/>
      <c r="E104" s="26"/>
      <c r="G104" s="195"/>
      <c r="H104" s="26"/>
      <c r="I104" s="190"/>
      <c r="J104" s="26"/>
      <c r="K104" s="26"/>
      <c r="L104" s="75"/>
      <c r="P104" s="195"/>
      <c r="Q104" s="49"/>
      <c r="R104" s="200">
        <f>VLOOKUP(L2,PUANTAJ!$A:$F,4, )</f>
        <v>0</v>
      </c>
      <c r="S104" s="202" t="s">
        <v>108</v>
      </c>
      <c r="T104" s="202"/>
      <c r="U104" s="31" t="e">
        <f>U102/R102*R104</f>
        <v>#DIV/0!</v>
      </c>
      <c r="W104" s="158"/>
      <c r="X104" s="23"/>
      <c r="Y104" s="235" t="e">
        <f>VLOOKUP(AH$2,ORTALAMA!$A:$I,3,FALSE)</f>
        <v>#DIV/0!</v>
      </c>
      <c r="Z104" s="236"/>
      <c r="AA104" s="26"/>
      <c r="AC104" s="195"/>
      <c r="AD104" s="26"/>
      <c r="AE104" s="190"/>
      <c r="AF104" s="26"/>
      <c r="AG104" s="26"/>
      <c r="AH104" s="75"/>
      <c r="AL104" s="195"/>
      <c r="AM104" s="49"/>
      <c r="AN104" s="200">
        <f>VLOOKUP(AH2,PUANTAJ!$A:$F,4, )</f>
        <v>0</v>
      </c>
      <c r="AO104" s="202" t="s">
        <v>108</v>
      </c>
      <c r="AP104" s="202"/>
      <c r="AQ104" s="31" t="e">
        <f>AQ102/AN102*AN104</f>
        <v>#DIV/0!</v>
      </c>
      <c r="AS104" s="158"/>
      <c r="AT104" s="23"/>
      <c r="AU104" s="235" t="e">
        <f>VLOOKUP(BD$2,ORTALAMA!$A:$I,3,FALSE)</f>
        <v>#DIV/0!</v>
      </c>
      <c r="AV104" s="236"/>
      <c r="AW104" s="26"/>
      <c r="AY104" s="195"/>
      <c r="AZ104" s="26"/>
      <c r="BA104" s="190"/>
      <c r="BB104" s="26"/>
      <c r="BC104" s="26"/>
      <c r="BD104" s="75"/>
      <c r="BH104" s="195"/>
      <c r="BI104" s="49"/>
      <c r="BJ104" s="200">
        <f>VLOOKUP(BD2,PUANTAJ!$A:$F,4, )</f>
        <v>0</v>
      </c>
      <c r="BK104" s="202" t="s">
        <v>108</v>
      </c>
      <c r="BL104" s="202"/>
      <c r="BM104" s="31" t="e">
        <f>BM102/BJ102*BJ104</f>
        <v>#DIV/0!</v>
      </c>
      <c r="BO104" s="158"/>
      <c r="BP104" s="23"/>
      <c r="BQ104" s="235" t="e">
        <f>VLOOKUP(BZ$2,ORTALAMA!$A:$I,3,FALSE)</f>
        <v>#DIV/0!</v>
      </c>
      <c r="BR104" s="236"/>
      <c r="BS104" s="26"/>
      <c r="BU104" s="195"/>
      <c r="BV104" s="26"/>
      <c r="BW104" s="190"/>
      <c r="BX104" s="26"/>
      <c r="BY104" s="26"/>
      <c r="BZ104" s="75"/>
      <c r="CD104" s="195"/>
      <c r="CE104" s="49"/>
      <c r="CF104" s="200">
        <f>VLOOKUP(BZ2,PUANTAJ!$A:$F,4, )</f>
        <v>0</v>
      </c>
      <c r="CG104" s="202" t="s">
        <v>108</v>
      </c>
      <c r="CH104" s="202"/>
      <c r="CI104" s="31" t="e">
        <f>CI102/CF102*CF104</f>
        <v>#DIV/0!</v>
      </c>
      <c r="CK104" s="158"/>
      <c r="CL104" s="23"/>
      <c r="CM104" s="235" t="e">
        <f>VLOOKUP(CV$2,ORTALAMA!$A:$I,3,FALSE)</f>
        <v>#DIV/0!</v>
      </c>
      <c r="CN104" s="236"/>
      <c r="CO104" s="26"/>
      <c r="CQ104" s="195"/>
      <c r="CR104" s="26"/>
      <c r="CS104" s="190"/>
      <c r="CT104" s="26"/>
      <c r="CU104" s="26"/>
      <c r="CV104" s="75"/>
      <c r="CZ104" s="195"/>
      <c r="DA104" s="49"/>
      <c r="DB104" s="200">
        <f>VLOOKUP(CV2,PUANTAJ!$A:$F,4, )</f>
        <v>0</v>
      </c>
      <c r="DC104" s="202" t="s">
        <v>108</v>
      </c>
      <c r="DD104" s="202"/>
      <c r="DE104" s="31" t="e">
        <f>DE102/DB102*DB104</f>
        <v>#DIV/0!</v>
      </c>
      <c r="DG104" s="158"/>
      <c r="DH104" s="23"/>
      <c r="DI104" s="235" t="e">
        <f>VLOOKUP(DR$2,ORTALAMA!$A:$I,3,FALSE)</f>
        <v>#DIV/0!</v>
      </c>
      <c r="DJ104" s="236"/>
      <c r="DK104" s="26"/>
      <c r="DM104" s="195"/>
      <c r="DN104" s="26"/>
      <c r="DO104" s="190"/>
      <c r="DP104" s="26"/>
      <c r="DQ104" s="26"/>
      <c r="DR104" s="75"/>
      <c r="DV104" s="195"/>
      <c r="DW104" s="49"/>
      <c r="DX104" s="200">
        <f>VLOOKUP(DR2,PUANTAJ!$A:$F,4, )</f>
        <v>0</v>
      </c>
      <c r="DY104" s="202" t="s">
        <v>108</v>
      </c>
      <c r="DZ104" s="202"/>
      <c r="EA104" s="31" t="e">
        <f>EA102/DX102*DX104</f>
        <v>#DIV/0!</v>
      </c>
      <c r="EC104" s="158"/>
      <c r="ED104" s="23"/>
      <c r="EE104" s="235" t="e">
        <f>VLOOKUP(EN$2,ORTALAMA!$A:$I,3,FALSE)</f>
        <v>#DIV/0!</v>
      </c>
      <c r="EF104" s="236"/>
      <c r="EG104" s="26"/>
      <c r="EI104" s="195"/>
      <c r="EJ104" s="26"/>
      <c r="EK104" s="190"/>
      <c r="EL104" s="26"/>
      <c r="EM104" s="26"/>
      <c r="EN104" s="75"/>
      <c r="ER104" s="195"/>
      <c r="ES104" s="49"/>
      <c r="ET104" s="200">
        <f>VLOOKUP(EN2,PUANTAJ!$A:$F,4, )</f>
        <v>0</v>
      </c>
      <c r="EU104" s="202" t="s">
        <v>108</v>
      </c>
      <c r="EV104" s="202"/>
      <c r="EW104" s="31" t="e">
        <f>EW102/ET102*ET104</f>
        <v>#DIV/0!</v>
      </c>
      <c r="EY104" s="158"/>
      <c r="EZ104" s="23"/>
      <c r="FA104" s="235" t="e">
        <f>VLOOKUP(FJ$2,ORTALAMA!$A:$I,3,FALSE)</f>
        <v>#DIV/0!</v>
      </c>
      <c r="FB104" s="236"/>
      <c r="FC104" s="26"/>
      <c r="FE104" s="195"/>
      <c r="FF104" s="26"/>
      <c r="FG104" s="190"/>
      <c r="FH104" s="26"/>
      <c r="FI104" s="26"/>
      <c r="FJ104" s="75"/>
      <c r="FN104" s="195"/>
      <c r="FO104" s="49"/>
      <c r="FP104" s="200">
        <f>VLOOKUP(FJ2,PUANTAJ!$A:$F,4, )</f>
        <v>0</v>
      </c>
      <c r="FQ104" s="202" t="s">
        <v>108</v>
      </c>
      <c r="FR104" s="202"/>
      <c r="FS104" s="31" t="e">
        <f>FS102/FP102*FP104</f>
        <v>#DIV/0!</v>
      </c>
      <c r="FU104" s="158"/>
      <c r="FV104" s="23"/>
      <c r="FW104" s="235" t="e">
        <f>VLOOKUP(GF$2,ORTALAMA!$A:$I,3,FALSE)</f>
        <v>#DIV/0!</v>
      </c>
      <c r="FX104" s="236"/>
      <c r="FY104" s="26"/>
      <c r="GA104" s="195"/>
      <c r="GB104" s="26"/>
      <c r="GC104" s="190"/>
      <c r="GD104" s="26"/>
      <c r="GE104" s="26"/>
      <c r="GF104" s="75"/>
      <c r="GJ104" s="195"/>
      <c r="GK104" s="49"/>
      <c r="GL104" s="200">
        <f>VLOOKUP(GF2,PUANTAJ!$A:$F,4, )</f>
        <v>0</v>
      </c>
      <c r="GM104" s="202" t="s">
        <v>108</v>
      </c>
      <c r="GN104" s="202"/>
      <c r="GO104" s="31" t="e">
        <f>GO102/GL102*GL104</f>
        <v>#DIV/0!</v>
      </c>
      <c r="GQ104" s="158"/>
      <c r="GR104" s="23"/>
      <c r="GS104" s="235" t="e">
        <f>VLOOKUP(HB$2,ORTALAMA!$A:$I,3,FALSE)</f>
        <v>#DIV/0!</v>
      </c>
      <c r="GT104" s="236"/>
      <c r="GU104" s="26"/>
      <c r="GW104" s="195"/>
      <c r="GX104" s="26"/>
      <c r="GY104" s="190"/>
      <c r="GZ104" s="26"/>
      <c r="HA104" s="26"/>
      <c r="HB104" s="75"/>
      <c r="HF104" s="195"/>
      <c r="HG104" s="49"/>
      <c r="HH104" s="200">
        <f>VLOOKUP(HB2,PUANTAJ!$A:$F,4, )</f>
        <v>0</v>
      </c>
      <c r="HI104" s="202" t="s">
        <v>108</v>
      </c>
      <c r="HJ104" s="202"/>
      <c r="HK104" s="31" t="e">
        <f>HK102/HH102*HH104</f>
        <v>#DIV/0!</v>
      </c>
      <c r="HM104" s="158"/>
      <c r="HN104" s="23"/>
      <c r="HO104" s="235" t="e">
        <f>VLOOKUP(HX$2,ORTALAMA!$A:$I,3,FALSE)</f>
        <v>#DIV/0!</v>
      </c>
      <c r="HP104" s="236"/>
      <c r="HQ104" s="26"/>
      <c r="HS104" s="195"/>
      <c r="HT104" s="26"/>
      <c r="HU104" s="190"/>
      <c r="HV104" s="26"/>
      <c r="HW104" s="26"/>
      <c r="HX104" s="75"/>
      <c r="IB104" s="195"/>
      <c r="IC104" s="49"/>
      <c r="ID104" s="200">
        <f>VLOOKUP(HX2,PUANTAJ!$A:$F,4, )</f>
        <v>0</v>
      </c>
      <c r="IE104" s="202" t="s">
        <v>108</v>
      </c>
      <c r="IF104" s="202"/>
      <c r="IG104" s="31" t="e">
        <f>IG102/ID102*ID104</f>
        <v>#DIV/0!</v>
      </c>
      <c r="II104" s="158"/>
      <c r="IJ104" s="23"/>
      <c r="IK104" s="235" t="e">
        <f>VLOOKUP(IT$2,ORTALAMA!$A:$I,3,FALSE)</f>
        <v>#DIV/0!</v>
      </c>
      <c r="IL104" s="236"/>
      <c r="IM104" s="26"/>
      <c r="IO104" s="195"/>
      <c r="IP104" s="26"/>
      <c r="IQ104" s="190"/>
      <c r="IR104" s="26"/>
      <c r="IS104" s="26"/>
      <c r="IT104" s="75"/>
      <c r="IX104" s="195"/>
      <c r="IY104" s="49"/>
      <c r="IZ104" s="200">
        <f>VLOOKUP(IT2,PUANTAJ!$A:$F,4, )</f>
        <v>0</v>
      </c>
      <c r="JA104" s="202" t="s">
        <v>108</v>
      </c>
      <c r="JB104" s="202"/>
      <c r="JC104" s="31" t="e">
        <f>JC102/IZ102*IZ104</f>
        <v>#DIV/0!</v>
      </c>
      <c r="JE104" s="158"/>
      <c r="JF104" s="23"/>
      <c r="JG104" s="235" t="e">
        <f>VLOOKUP(JP$2,ORTALAMA!$A:$I,3,FALSE)</f>
        <v>#DIV/0!</v>
      </c>
      <c r="JH104" s="236"/>
      <c r="JI104" s="26"/>
      <c r="JK104" s="195"/>
      <c r="JL104" s="26"/>
      <c r="JM104" s="190"/>
      <c r="JN104" s="26"/>
      <c r="JO104" s="26"/>
      <c r="JP104" s="75"/>
      <c r="JT104" s="195"/>
      <c r="JU104" s="49"/>
      <c r="JV104" s="200">
        <f>VLOOKUP(JP2,PUANTAJ!$A:$F,4, )</f>
        <v>0</v>
      </c>
      <c r="JW104" s="202" t="s">
        <v>108</v>
      </c>
      <c r="JX104" s="202"/>
      <c r="JY104" s="31" t="e">
        <f>JY102/JV102*JV104</f>
        <v>#DIV/0!</v>
      </c>
      <c r="KA104" s="158"/>
      <c r="KB104" s="23"/>
      <c r="KC104" s="235" t="e">
        <f>VLOOKUP(KL$2,ORTALAMA!$A:$I,3,FALSE)</f>
        <v>#DIV/0!</v>
      </c>
      <c r="KD104" s="236"/>
      <c r="KE104" s="26"/>
      <c r="KG104" s="195"/>
      <c r="KH104" s="26"/>
      <c r="KI104" s="190"/>
      <c r="KJ104" s="26"/>
      <c r="KK104" s="26"/>
      <c r="KL104" s="75"/>
      <c r="KP104" s="195"/>
      <c r="KQ104" s="49"/>
      <c r="KR104" s="200">
        <f>VLOOKUP(KL2,PUANTAJ!$A:$F,4, )</f>
        <v>0</v>
      </c>
      <c r="KS104" s="202" t="s">
        <v>108</v>
      </c>
      <c r="KT104" s="202"/>
      <c r="KU104" s="31" t="e">
        <f>KU102/KR102*KR104</f>
        <v>#DIV/0!</v>
      </c>
      <c r="KW104" s="158"/>
      <c r="KX104" s="23"/>
      <c r="KY104" s="235" t="e">
        <f>VLOOKUP(LH$2,ORTALAMA!$A:$I,3,FALSE)</f>
        <v>#DIV/0!</v>
      </c>
      <c r="KZ104" s="236"/>
      <c r="LA104" s="26"/>
      <c r="LC104" s="195"/>
      <c r="LD104" s="26"/>
      <c r="LE104" s="190"/>
      <c r="LF104" s="26"/>
      <c r="LG104" s="26"/>
      <c r="LH104" s="75"/>
      <c r="LL104" s="195"/>
      <c r="LM104" s="49"/>
      <c r="LN104" s="200">
        <f>VLOOKUP(LH2,PUANTAJ!$A:$F,4, )</f>
        <v>0</v>
      </c>
      <c r="LO104" s="202" t="s">
        <v>108</v>
      </c>
      <c r="LP104" s="202"/>
      <c r="LQ104" s="31" t="e">
        <f>LQ102/LN102*LN104</f>
        <v>#DIV/0!</v>
      </c>
      <c r="LS104" s="158"/>
      <c r="LT104" s="23"/>
      <c r="LU104" s="235" t="e">
        <f>VLOOKUP(MD$2,ORTALAMA!$A:$I,3,FALSE)</f>
        <v>#DIV/0!</v>
      </c>
      <c r="LV104" s="236"/>
      <c r="LW104" s="26"/>
      <c r="LY104" s="195"/>
      <c r="LZ104" s="26"/>
      <c r="MA104" s="190"/>
      <c r="MB104" s="26"/>
      <c r="MC104" s="26"/>
      <c r="MD104" s="75"/>
      <c r="MH104" s="195"/>
      <c r="MI104" s="49"/>
      <c r="MJ104" s="200">
        <f>VLOOKUP(MD2,PUANTAJ!$A:$F,4, )</f>
        <v>0</v>
      </c>
      <c r="MK104" s="202" t="s">
        <v>108</v>
      </c>
      <c r="ML104" s="202"/>
      <c r="MM104" s="31" t="e">
        <f>MM102/MJ102*MJ104</f>
        <v>#DIV/0!</v>
      </c>
      <c r="MO104" s="158"/>
      <c r="MP104" s="23"/>
      <c r="MQ104" s="235" t="e">
        <f>VLOOKUP(MZ$2,ORTALAMA!$A:$I,3,FALSE)</f>
        <v>#DIV/0!</v>
      </c>
      <c r="MR104" s="236"/>
      <c r="MS104" s="26"/>
      <c r="MU104" s="195"/>
      <c r="MV104" s="26"/>
      <c r="MW104" s="190"/>
      <c r="MX104" s="26"/>
      <c r="MY104" s="26"/>
      <c r="MZ104" s="75"/>
      <c r="ND104" s="195"/>
      <c r="NE104" s="49"/>
      <c r="NF104" s="200">
        <f>VLOOKUP(MZ2,PUANTAJ!$A:$F,4, )</f>
        <v>0</v>
      </c>
      <c r="NG104" s="202" t="s">
        <v>108</v>
      </c>
      <c r="NH104" s="202"/>
      <c r="NI104" s="31" t="e">
        <f>NI102/NF102*NF104</f>
        <v>#DIV/0!</v>
      </c>
      <c r="NK104" s="158"/>
      <c r="NL104" s="23"/>
      <c r="NM104" s="235" t="e">
        <f>VLOOKUP(NV$2,ORTALAMA!$A:$I,3,FALSE)</f>
        <v>#DIV/0!</v>
      </c>
      <c r="NN104" s="236"/>
      <c r="NO104" s="26"/>
      <c r="NQ104" s="195"/>
      <c r="NR104" s="26"/>
      <c r="NS104" s="190"/>
      <c r="NT104" s="26"/>
      <c r="NU104" s="26"/>
      <c r="NV104" s="75"/>
      <c r="NZ104" s="195"/>
      <c r="OA104" s="49"/>
      <c r="OB104" s="200">
        <f>VLOOKUP(NV2,PUANTAJ!$A:$F,4, )</f>
        <v>0</v>
      </c>
      <c r="OC104" s="202" t="s">
        <v>108</v>
      </c>
      <c r="OD104" s="202"/>
      <c r="OE104" s="31" t="e">
        <f>OE102/OB102*OB104</f>
        <v>#DIV/0!</v>
      </c>
      <c r="OG104" s="158"/>
      <c r="OH104" s="23"/>
      <c r="OI104" s="235" t="e">
        <f>VLOOKUP(OR$2,ORTALAMA!$A:$I,3,FALSE)</f>
        <v>#DIV/0!</v>
      </c>
      <c r="OJ104" s="236"/>
      <c r="OK104" s="26"/>
      <c r="OM104" s="195"/>
      <c r="ON104" s="26"/>
      <c r="OO104" s="190"/>
      <c r="OP104" s="26"/>
      <c r="OQ104" s="26"/>
      <c r="OR104" s="75"/>
      <c r="OV104" s="195"/>
      <c r="OW104" s="49"/>
      <c r="OX104" s="200">
        <f>VLOOKUP(OR2,PUANTAJ!$A:$F,4, )</f>
        <v>0</v>
      </c>
      <c r="OY104" s="202" t="s">
        <v>108</v>
      </c>
      <c r="OZ104" s="202"/>
      <c r="PA104" s="31" t="e">
        <f>PA102/OX102*OX104</f>
        <v>#DIV/0!</v>
      </c>
      <c r="PC104" s="158"/>
      <c r="PD104" s="23"/>
      <c r="PE104" s="235" t="e">
        <f>VLOOKUP(PN$2,ORTALAMA!$A:$I,3,FALSE)</f>
        <v>#DIV/0!</v>
      </c>
      <c r="PF104" s="236"/>
      <c r="PG104" s="26"/>
      <c r="PI104" s="195"/>
      <c r="PJ104" s="26"/>
      <c r="PK104" s="190"/>
      <c r="PL104" s="26"/>
      <c r="PM104" s="26"/>
      <c r="PN104" s="75"/>
      <c r="PR104" s="195"/>
      <c r="PS104" s="49"/>
      <c r="PT104" s="200">
        <f>VLOOKUP(PN2,PUANTAJ!$A:$F,4, )</f>
        <v>0</v>
      </c>
      <c r="PU104" s="202" t="s">
        <v>108</v>
      </c>
      <c r="PV104" s="202"/>
      <c r="PW104" s="31" t="e">
        <f>PW102/PT102*PT104</f>
        <v>#DIV/0!</v>
      </c>
      <c r="PY104" s="158"/>
      <c r="PZ104" s="23"/>
      <c r="QA104" s="235" t="e">
        <f>VLOOKUP(QJ$2,ORTALAMA!$A:$I,3,FALSE)</f>
        <v>#DIV/0!</v>
      </c>
      <c r="QB104" s="236"/>
      <c r="QC104" s="26"/>
      <c r="QE104" s="195"/>
      <c r="QF104" s="26"/>
      <c r="QG104" s="190"/>
      <c r="QH104" s="26"/>
      <c r="QI104" s="26"/>
      <c r="QJ104" s="75"/>
      <c r="QN104" s="195"/>
      <c r="QO104" s="49"/>
      <c r="QP104" s="200">
        <f>VLOOKUP(QJ2,PUANTAJ!$A:$F,4, )</f>
        <v>0</v>
      </c>
      <c r="QQ104" s="202" t="s">
        <v>108</v>
      </c>
      <c r="QR104" s="202"/>
      <c r="QS104" s="31" t="e">
        <f>QS102/QP102*QP104</f>
        <v>#DIV/0!</v>
      </c>
      <c r="QU104" s="158"/>
      <c r="QV104" s="23"/>
      <c r="QW104" s="235" t="e">
        <f>VLOOKUP(RF$2,ORTALAMA!$A:$I,3,FALSE)</f>
        <v>#DIV/0!</v>
      </c>
      <c r="QX104" s="236"/>
      <c r="QY104" s="26"/>
      <c r="RA104" s="195"/>
      <c r="RB104" s="26"/>
      <c r="RC104" s="190"/>
      <c r="RD104" s="26"/>
      <c r="RE104" s="26"/>
      <c r="RF104" s="75"/>
      <c r="RJ104" s="195"/>
      <c r="RK104" s="49"/>
      <c r="RL104" s="200">
        <f>VLOOKUP(RF2,PUANTAJ!$A:$F,4, )</f>
        <v>0</v>
      </c>
      <c r="RM104" s="202" t="s">
        <v>108</v>
      </c>
      <c r="RN104" s="202"/>
      <c r="RO104" s="31" t="e">
        <f>RO102/RL102*RL104</f>
        <v>#DIV/0!</v>
      </c>
      <c r="RQ104" s="158"/>
      <c r="RR104" s="23"/>
      <c r="RS104" s="235" t="e">
        <f>VLOOKUP(SB$2,ORTALAMA!$A:$I,3,FALSE)</f>
        <v>#DIV/0!</v>
      </c>
      <c r="RT104" s="236"/>
      <c r="RU104" s="26"/>
      <c r="RW104" s="195"/>
      <c r="RX104" s="26"/>
      <c r="RY104" s="190"/>
      <c r="RZ104" s="26"/>
      <c r="SA104" s="26"/>
      <c r="SB104" s="75"/>
      <c r="SF104" s="195"/>
      <c r="SG104" s="49"/>
      <c r="SH104" s="200">
        <f>VLOOKUP(SB2,PUANTAJ!$A:$F,4, )</f>
        <v>0</v>
      </c>
      <c r="SI104" s="202" t="s">
        <v>108</v>
      </c>
      <c r="SJ104" s="202"/>
      <c r="SK104" s="31" t="e">
        <f>SK102/SH102*SH104</f>
        <v>#DIV/0!</v>
      </c>
      <c r="SM104" s="158"/>
      <c r="SN104" s="23"/>
      <c r="SO104" s="235" t="e">
        <f>VLOOKUP(SX$2,ORTALAMA!$A:$I,3,FALSE)</f>
        <v>#DIV/0!</v>
      </c>
      <c r="SP104" s="236"/>
      <c r="SQ104" s="26"/>
      <c r="SS104" s="195"/>
      <c r="ST104" s="26"/>
      <c r="SU104" s="190"/>
      <c r="SV104" s="26"/>
      <c r="SW104" s="26"/>
      <c r="SX104" s="75"/>
      <c r="TB104" s="195"/>
      <c r="TC104" s="49"/>
      <c r="TD104" s="200">
        <f>VLOOKUP(SX2,PUANTAJ!$A:$F,4, )</f>
        <v>0</v>
      </c>
      <c r="TE104" s="202" t="s">
        <v>108</v>
      </c>
      <c r="TF104" s="202"/>
      <c r="TG104" s="31" t="e">
        <f>TG102/TD102*TD104</f>
        <v>#DIV/0!</v>
      </c>
      <c r="TI104" s="158"/>
      <c r="TJ104" s="23"/>
      <c r="TK104" s="235" t="e">
        <f>VLOOKUP(TT$2,ORTALAMA!$A:$I,3,FALSE)</f>
        <v>#DIV/0!</v>
      </c>
      <c r="TL104" s="236"/>
      <c r="TM104" s="26"/>
      <c r="TO104" s="195"/>
      <c r="TP104" s="26"/>
      <c r="TQ104" s="190"/>
      <c r="TR104" s="26"/>
      <c r="TS104" s="26"/>
      <c r="TT104" s="75"/>
      <c r="TX104" s="195"/>
      <c r="TY104" s="49"/>
      <c r="TZ104" s="200">
        <f>VLOOKUP(TT2,PUANTAJ!$A:$F,4, )</f>
        <v>0</v>
      </c>
      <c r="UA104" s="202" t="s">
        <v>108</v>
      </c>
      <c r="UB104" s="202"/>
      <c r="UC104" s="31" t="e">
        <f>UC102/TZ102*TZ104</f>
        <v>#DIV/0!</v>
      </c>
      <c r="UE104" s="158"/>
      <c r="UF104" s="23"/>
      <c r="UG104" s="235" t="e">
        <f>VLOOKUP(UP$2,ORTALAMA!$A:$I,3,FALSE)</f>
        <v>#DIV/0!</v>
      </c>
      <c r="UH104" s="236"/>
      <c r="UI104" s="26"/>
      <c r="UK104" s="195"/>
      <c r="UL104" s="26"/>
      <c r="UM104" s="190"/>
      <c r="UN104" s="26"/>
      <c r="UO104" s="26"/>
      <c r="UP104" s="75"/>
      <c r="UT104" s="195"/>
      <c r="UU104" s="49"/>
      <c r="UV104" s="200">
        <f>VLOOKUP(UP2,PUANTAJ!$A:$F,4, )</f>
        <v>0</v>
      </c>
      <c r="UW104" s="202" t="s">
        <v>108</v>
      </c>
      <c r="UX104" s="202"/>
      <c r="UY104" s="31" t="e">
        <f>UY102/UV102*UV104</f>
        <v>#DIV/0!</v>
      </c>
      <c r="VA104" s="158"/>
      <c r="VB104" s="23"/>
      <c r="VC104" s="235" t="e">
        <f>VLOOKUP(VL$2,ORTALAMA!$A:$I,3,FALSE)</f>
        <v>#DIV/0!</v>
      </c>
      <c r="VD104" s="236"/>
      <c r="VE104" s="26"/>
      <c r="VG104" s="195"/>
      <c r="VH104" s="26"/>
      <c r="VI104" s="190"/>
      <c r="VJ104" s="26"/>
      <c r="VK104" s="26"/>
      <c r="VL104" s="75"/>
      <c r="VP104" s="195"/>
      <c r="VQ104" s="49"/>
      <c r="VR104" s="200">
        <f>VLOOKUP(VL2,PUANTAJ!$A:$F,4, )</f>
        <v>0</v>
      </c>
      <c r="VS104" s="202" t="s">
        <v>108</v>
      </c>
      <c r="VT104" s="202"/>
      <c r="VU104" s="31" t="e">
        <f>VU102/VR102*VR104</f>
        <v>#DIV/0!</v>
      </c>
      <c r="VW104" s="158"/>
      <c r="VX104" s="23"/>
      <c r="VY104" s="235" t="e">
        <f>VLOOKUP(WH$2,ORTALAMA!$A:$I,3,FALSE)</f>
        <v>#DIV/0!</v>
      </c>
      <c r="VZ104" s="236"/>
      <c r="WA104" s="26"/>
      <c r="WC104" s="195"/>
      <c r="WD104" s="26"/>
      <c r="WE104" s="190"/>
      <c r="WF104" s="26"/>
      <c r="WG104" s="26"/>
      <c r="WH104" s="75"/>
      <c r="WL104" s="195"/>
      <c r="WM104" s="49"/>
      <c r="WN104" s="200">
        <f>VLOOKUP(WH2,PUANTAJ!$A:$F,4, )</f>
        <v>0</v>
      </c>
      <c r="WO104" s="202" t="s">
        <v>108</v>
      </c>
      <c r="WP104" s="202"/>
      <c r="WQ104" s="31" t="e">
        <f>WQ102/WN102*WN104</f>
        <v>#DIV/0!</v>
      </c>
      <c r="WS104" s="158"/>
      <c r="WT104" s="23"/>
      <c r="WU104" s="235" t="e">
        <f>VLOOKUP(XD$2,ORTALAMA!$A:$I,3,FALSE)</f>
        <v>#DIV/0!</v>
      </c>
      <c r="WV104" s="236"/>
      <c r="WW104" s="26"/>
      <c r="WY104" s="195"/>
      <c r="WZ104" s="26"/>
      <c r="XA104" s="190"/>
      <c r="XB104" s="26"/>
      <c r="XC104" s="26"/>
      <c r="XD104" s="75"/>
      <c r="XH104" s="195"/>
      <c r="XI104" s="49"/>
      <c r="XJ104" s="200">
        <f>VLOOKUP(XD2,PUANTAJ!$A:$F,4, )</f>
        <v>0</v>
      </c>
      <c r="XK104" s="202" t="s">
        <v>108</v>
      </c>
      <c r="XL104" s="202"/>
      <c r="XM104" s="31" t="e">
        <f>XM102/XJ102*XJ104</f>
        <v>#DIV/0!</v>
      </c>
      <c r="XO104" s="158"/>
      <c r="XP104" s="23"/>
      <c r="XQ104" s="235" t="e">
        <f>VLOOKUP(XZ$2,ORTALAMA!$A:$I,3,FALSE)</f>
        <v>#DIV/0!</v>
      </c>
      <c r="XR104" s="236"/>
      <c r="XS104" s="26"/>
      <c r="XU104" s="195"/>
      <c r="XV104" s="26"/>
      <c r="XW104" s="190"/>
      <c r="XX104" s="26"/>
      <c r="XY104" s="26"/>
      <c r="XZ104" s="75"/>
      <c r="YD104" s="195"/>
      <c r="YE104" s="49"/>
      <c r="YF104" s="200">
        <f>VLOOKUP(XZ2,PUANTAJ!$A:$F,4, )</f>
        <v>0</v>
      </c>
      <c r="YG104" s="202" t="s">
        <v>108</v>
      </c>
      <c r="YH104" s="202"/>
      <c r="YI104" s="31" t="e">
        <f>YI102/YF102*YF104</f>
        <v>#DIV/0!</v>
      </c>
    </row>
    <row r="105" spans="1:659" ht="13.8" thickBot="1">
      <c r="A105" s="159"/>
      <c r="B105" s="28"/>
      <c r="C105" s="29"/>
      <c r="D105" s="29"/>
      <c r="E105" s="30"/>
      <c r="G105" s="195"/>
      <c r="H105" s="26"/>
      <c r="I105" s="190"/>
      <c r="J105" s="26"/>
      <c r="K105" s="41" t="s">
        <v>111</v>
      </c>
      <c r="L105" s="59" t="e">
        <f>D110*C104</f>
        <v>#DIV/0!</v>
      </c>
      <c r="M105" s="24"/>
      <c r="N105" s="24"/>
      <c r="O105" s="24"/>
      <c r="P105" s="195"/>
      <c r="Q105" s="13"/>
      <c r="R105" s="190"/>
      <c r="S105" s="13"/>
      <c r="T105" s="71"/>
      <c r="U105" s="71"/>
      <c r="W105" s="159"/>
      <c r="X105" s="28"/>
      <c r="Y105" s="29"/>
      <c r="Z105" s="29"/>
      <c r="AA105" s="30"/>
      <c r="AC105" s="195"/>
      <c r="AD105" s="26"/>
      <c r="AE105" s="190"/>
      <c r="AF105" s="26"/>
      <c r="AG105" s="41" t="s">
        <v>111</v>
      </c>
      <c r="AH105" s="59" t="e">
        <f>Z110*Y104</f>
        <v>#DIV/0!</v>
      </c>
      <c r="AI105" s="24"/>
      <c r="AJ105" s="24"/>
      <c r="AK105" s="24"/>
      <c r="AL105" s="195"/>
      <c r="AM105" s="13"/>
      <c r="AN105" s="190"/>
      <c r="AO105" s="13"/>
      <c r="AP105" s="71"/>
      <c r="AQ105" s="71"/>
      <c r="AS105" s="159"/>
      <c r="AT105" s="28"/>
      <c r="AU105" s="29"/>
      <c r="AV105" s="29"/>
      <c r="AW105" s="30"/>
      <c r="AY105" s="195"/>
      <c r="AZ105" s="26"/>
      <c r="BA105" s="190"/>
      <c r="BB105" s="26"/>
      <c r="BC105" s="41" t="s">
        <v>111</v>
      </c>
      <c r="BD105" s="59" t="e">
        <f>AV110*AU104</f>
        <v>#DIV/0!</v>
      </c>
      <c r="BE105" s="24"/>
      <c r="BF105" s="24"/>
      <c r="BG105" s="24"/>
      <c r="BH105" s="195"/>
      <c r="BI105" s="13"/>
      <c r="BJ105" s="190"/>
      <c r="BK105" s="13"/>
      <c r="BL105" s="71"/>
      <c r="BM105" s="71"/>
      <c r="BO105" s="159"/>
      <c r="BP105" s="28"/>
      <c r="BQ105" s="29"/>
      <c r="BR105" s="29"/>
      <c r="BS105" s="30"/>
      <c r="BU105" s="195"/>
      <c r="BV105" s="26"/>
      <c r="BW105" s="190"/>
      <c r="BX105" s="26"/>
      <c r="BY105" s="41" t="s">
        <v>111</v>
      </c>
      <c r="BZ105" s="59" t="e">
        <f>BR110*BQ104</f>
        <v>#DIV/0!</v>
      </c>
      <c r="CA105" s="24"/>
      <c r="CB105" s="24"/>
      <c r="CC105" s="24"/>
      <c r="CD105" s="195"/>
      <c r="CE105" s="13"/>
      <c r="CF105" s="190"/>
      <c r="CG105" s="13"/>
      <c r="CH105" s="71"/>
      <c r="CI105" s="71"/>
      <c r="CK105" s="159"/>
      <c r="CL105" s="28"/>
      <c r="CM105" s="29"/>
      <c r="CN105" s="29"/>
      <c r="CO105" s="30"/>
      <c r="CQ105" s="195"/>
      <c r="CR105" s="26"/>
      <c r="CS105" s="190"/>
      <c r="CT105" s="26"/>
      <c r="CU105" s="41" t="s">
        <v>111</v>
      </c>
      <c r="CV105" s="59" t="e">
        <f>CN110*CM104</f>
        <v>#DIV/0!</v>
      </c>
      <c r="CW105" s="24"/>
      <c r="CX105" s="24"/>
      <c r="CY105" s="24"/>
      <c r="CZ105" s="195"/>
      <c r="DA105" s="13"/>
      <c r="DB105" s="190"/>
      <c r="DC105" s="13"/>
      <c r="DD105" s="71"/>
      <c r="DE105" s="71"/>
      <c r="DG105" s="159"/>
      <c r="DH105" s="28"/>
      <c r="DI105" s="29"/>
      <c r="DJ105" s="29"/>
      <c r="DK105" s="30"/>
      <c r="DM105" s="195"/>
      <c r="DN105" s="26"/>
      <c r="DO105" s="190"/>
      <c r="DP105" s="26"/>
      <c r="DQ105" s="41" t="s">
        <v>111</v>
      </c>
      <c r="DR105" s="59" t="e">
        <f>DJ110*DI104</f>
        <v>#DIV/0!</v>
      </c>
      <c r="DS105" s="24"/>
      <c r="DT105" s="24"/>
      <c r="DU105" s="24"/>
      <c r="DV105" s="195"/>
      <c r="DW105" s="13"/>
      <c r="DX105" s="190"/>
      <c r="DY105" s="13"/>
      <c r="DZ105" s="71"/>
      <c r="EA105" s="71"/>
      <c r="EC105" s="159"/>
      <c r="ED105" s="28"/>
      <c r="EE105" s="29"/>
      <c r="EF105" s="29"/>
      <c r="EG105" s="30"/>
      <c r="EI105" s="195"/>
      <c r="EJ105" s="26"/>
      <c r="EK105" s="190"/>
      <c r="EL105" s="26"/>
      <c r="EM105" s="41" t="s">
        <v>111</v>
      </c>
      <c r="EN105" s="59" t="e">
        <f>EF110*EE104</f>
        <v>#DIV/0!</v>
      </c>
      <c r="EO105" s="24"/>
      <c r="EP105" s="24"/>
      <c r="EQ105" s="24"/>
      <c r="ER105" s="195"/>
      <c r="ES105" s="13"/>
      <c r="ET105" s="190"/>
      <c r="EU105" s="13"/>
      <c r="EV105" s="71"/>
      <c r="EW105" s="71"/>
      <c r="EY105" s="159"/>
      <c r="EZ105" s="28"/>
      <c r="FA105" s="29"/>
      <c r="FB105" s="29"/>
      <c r="FC105" s="30"/>
      <c r="FE105" s="195"/>
      <c r="FF105" s="26"/>
      <c r="FG105" s="190"/>
      <c r="FH105" s="26"/>
      <c r="FI105" s="41" t="s">
        <v>111</v>
      </c>
      <c r="FJ105" s="59" t="e">
        <f>FB110*FA104</f>
        <v>#DIV/0!</v>
      </c>
      <c r="FK105" s="24"/>
      <c r="FL105" s="24"/>
      <c r="FM105" s="24"/>
      <c r="FN105" s="195"/>
      <c r="FO105" s="13"/>
      <c r="FP105" s="190"/>
      <c r="FQ105" s="13"/>
      <c r="FR105" s="71"/>
      <c r="FS105" s="71"/>
      <c r="FU105" s="159"/>
      <c r="FV105" s="28"/>
      <c r="FW105" s="29"/>
      <c r="FX105" s="29"/>
      <c r="FY105" s="30"/>
      <c r="GA105" s="195"/>
      <c r="GB105" s="26"/>
      <c r="GC105" s="190"/>
      <c r="GD105" s="26"/>
      <c r="GE105" s="41" t="s">
        <v>111</v>
      </c>
      <c r="GF105" s="59" t="e">
        <f>FX110*FW104</f>
        <v>#DIV/0!</v>
      </c>
      <c r="GG105" s="24"/>
      <c r="GH105" s="24"/>
      <c r="GI105" s="24"/>
      <c r="GJ105" s="195"/>
      <c r="GK105" s="13"/>
      <c r="GL105" s="190"/>
      <c r="GM105" s="13"/>
      <c r="GN105" s="71"/>
      <c r="GO105" s="71"/>
      <c r="GQ105" s="159"/>
      <c r="GR105" s="28"/>
      <c r="GS105" s="29"/>
      <c r="GT105" s="29"/>
      <c r="GU105" s="30"/>
      <c r="GW105" s="195"/>
      <c r="GX105" s="26"/>
      <c r="GY105" s="190"/>
      <c r="GZ105" s="26"/>
      <c r="HA105" s="41" t="s">
        <v>111</v>
      </c>
      <c r="HB105" s="59" t="e">
        <f>GT110*GS104</f>
        <v>#DIV/0!</v>
      </c>
      <c r="HC105" s="24"/>
      <c r="HD105" s="24"/>
      <c r="HE105" s="24"/>
      <c r="HF105" s="195"/>
      <c r="HG105" s="13"/>
      <c r="HH105" s="190"/>
      <c r="HI105" s="13"/>
      <c r="HJ105" s="71"/>
      <c r="HK105" s="71"/>
      <c r="HM105" s="159"/>
      <c r="HN105" s="28"/>
      <c r="HO105" s="29"/>
      <c r="HP105" s="29"/>
      <c r="HQ105" s="30"/>
      <c r="HS105" s="195"/>
      <c r="HT105" s="26"/>
      <c r="HU105" s="190"/>
      <c r="HV105" s="26"/>
      <c r="HW105" s="41" t="s">
        <v>111</v>
      </c>
      <c r="HX105" s="59" t="e">
        <f>HP110*HO104</f>
        <v>#DIV/0!</v>
      </c>
      <c r="HY105" s="24"/>
      <c r="HZ105" s="24"/>
      <c r="IA105" s="24"/>
      <c r="IB105" s="195"/>
      <c r="IC105" s="13"/>
      <c r="ID105" s="190"/>
      <c r="IE105" s="13"/>
      <c r="IF105" s="71"/>
      <c r="IG105" s="71"/>
      <c r="II105" s="159"/>
      <c r="IJ105" s="28"/>
      <c r="IK105" s="29"/>
      <c r="IL105" s="29"/>
      <c r="IM105" s="30"/>
      <c r="IO105" s="195"/>
      <c r="IP105" s="26"/>
      <c r="IQ105" s="190"/>
      <c r="IR105" s="26"/>
      <c r="IS105" s="41" t="s">
        <v>111</v>
      </c>
      <c r="IT105" s="59" t="e">
        <f>IL110*IK104</f>
        <v>#DIV/0!</v>
      </c>
      <c r="IU105" s="24"/>
      <c r="IV105" s="24"/>
      <c r="IW105" s="24"/>
      <c r="IX105" s="195"/>
      <c r="IY105" s="13"/>
      <c r="IZ105" s="190"/>
      <c r="JA105" s="13"/>
      <c r="JB105" s="71"/>
      <c r="JC105" s="71"/>
      <c r="JE105" s="159"/>
      <c r="JF105" s="28"/>
      <c r="JG105" s="29"/>
      <c r="JH105" s="29"/>
      <c r="JI105" s="30"/>
      <c r="JK105" s="195"/>
      <c r="JL105" s="26"/>
      <c r="JM105" s="190"/>
      <c r="JN105" s="26"/>
      <c r="JO105" s="41" t="s">
        <v>111</v>
      </c>
      <c r="JP105" s="59" t="e">
        <f>JH110*JG104</f>
        <v>#DIV/0!</v>
      </c>
      <c r="JQ105" s="24"/>
      <c r="JR105" s="24"/>
      <c r="JS105" s="24"/>
      <c r="JT105" s="195"/>
      <c r="JU105" s="13"/>
      <c r="JV105" s="190"/>
      <c r="JW105" s="13"/>
      <c r="JX105" s="71"/>
      <c r="JY105" s="71"/>
      <c r="KA105" s="159"/>
      <c r="KB105" s="28"/>
      <c r="KC105" s="29"/>
      <c r="KD105" s="29"/>
      <c r="KE105" s="30"/>
      <c r="KG105" s="195"/>
      <c r="KH105" s="26"/>
      <c r="KI105" s="190"/>
      <c r="KJ105" s="26"/>
      <c r="KK105" s="41" t="s">
        <v>111</v>
      </c>
      <c r="KL105" s="59" t="e">
        <f>KD110*KC104</f>
        <v>#DIV/0!</v>
      </c>
      <c r="KM105" s="24"/>
      <c r="KN105" s="24"/>
      <c r="KO105" s="24"/>
      <c r="KP105" s="195"/>
      <c r="KQ105" s="13"/>
      <c r="KR105" s="190"/>
      <c r="KS105" s="13"/>
      <c r="KT105" s="71"/>
      <c r="KU105" s="71"/>
      <c r="KW105" s="159"/>
      <c r="KX105" s="28"/>
      <c r="KY105" s="29"/>
      <c r="KZ105" s="29"/>
      <c r="LA105" s="30"/>
      <c r="LC105" s="195"/>
      <c r="LD105" s="26"/>
      <c r="LE105" s="190"/>
      <c r="LF105" s="26"/>
      <c r="LG105" s="41" t="s">
        <v>111</v>
      </c>
      <c r="LH105" s="59" t="e">
        <f>KZ110*KY104</f>
        <v>#DIV/0!</v>
      </c>
      <c r="LI105" s="24"/>
      <c r="LJ105" s="24"/>
      <c r="LK105" s="24"/>
      <c r="LL105" s="195"/>
      <c r="LM105" s="13"/>
      <c r="LN105" s="190"/>
      <c r="LO105" s="13"/>
      <c r="LP105" s="71"/>
      <c r="LQ105" s="71"/>
      <c r="LS105" s="159"/>
      <c r="LT105" s="28"/>
      <c r="LU105" s="29"/>
      <c r="LV105" s="29"/>
      <c r="LW105" s="30"/>
      <c r="LY105" s="195"/>
      <c r="LZ105" s="26"/>
      <c r="MA105" s="190"/>
      <c r="MB105" s="26"/>
      <c r="MC105" s="41" t="s">
        <v>111</v>
      </c>
      <c r="MD105" s="59" t="e">
        <f>LV110*LU104</f>
        <v>#DIV/0!</v>
      </c>
      <c r="ME105" s="24"/>
      <c r="MF105" s="24"/>
      <c r="MG105" s="24"/>
      <c r="MH105" s="195"/>
      <c r="MI105" s="13"/>
      <c r="MJ105" s="190"/>
      <c r="MK105" s="13"/>
      <c r="ML105" s="71"/>
      <c r="MM105" s="71"/>
      <c r="MO105" s="159"/>
      <c r="MP105" s="28"/>
      <c r="MQ105" s="29"/>
      <c r="MR105" s="29"/>
      <c r="MS105" s="30"/>
      <c r="MU105" s="195"/>
      <c r="MV105" s="26"/>
      <c r="MW105" s="190"/>
      <c r="MX105" s="26"/>
      <c r="MY105" s="41" t="s">
        <v>111</v>
      </c>
      <c r="MZ105" s="59" t="e">
        <f>MR110*MQ104</f>
        <v>#DIV/0!</v>
      </c>
      <c r="NA105" s="24"/>
      <c r="NB105" s="24"/>
      <c r="NC105" s="24"/>
      <c r="ND105" s="195"/>
      <c r="NE105" s="13"/>
      <c r="NF105" s="190"/>
      <c r="NG105" s="13"/>
      <c r="NH105" s="71"/>
      <c r="NI105" s="71"/>
      <c r="NK105" s="159"/>
      <c r="NL105" s="28"/>
      <c r="NM105" s="29"/>
      <c r="NN105" s="29"/>
      <c r="NO105" s="30"/>
      <c r="NQ105" s="195"/>
      <c r="NR105" s="26"/>
      <c r="NS105" s="190"/>
      <c r="NT105" s="26"/>
      <c r="NU105" s="41" t="s">
        <v>111</v>
      </c>
      <c r="NV105" s="59" t="e">
        <f>NN110*NM104</f>
        <v>#DIV/0!</v>
      </c>
      <c r="NW105" s="24"/>
      <c r="NX105" s="24"/>
      <c r="NY105" s="24"/>
      <c r="NZ105" s="195"/>
      <c r="OA105" s="13"/>
      <c r="OB105" s="190"/>
      <c r="OC105" s="13"/>
      <c r="OD105" s="71"/>
      <c r="OE105" s="71"/>
      <c r="OG105" s="159"/>
      <c r="OH105" s="28"/>
      <c r="OI105" s="29"/>
      <c r="OJ105" s="29"/>
      <c r="OK105" s="30"/>
      <c r="OM105" s="195"/>
      <c r="ON105" s="26"/>
      <c r="OO105" s="190"/>
      <c r="OP105" s="26"/>
      <c r="OQ105" s="41" t="s">
        <v>111</v>
      </c>
      <c r="OR105" s="59" t="e">
        <f>OJ110*OI104</f>
        <v>#DIV/0!</v>
      </c>
      <c r="OS105" s="24"/>
      <c r="OT105" s="24"/>
      <c r="OU105" s="24"/>
      <c r="OV105" s="195"/>
      <c r="OW105" s="13"/>
      <c r="OX105" s="190"/>
      <c r="OY105" s="13"/>
      <c r="OZ105" s="71"/>
      <c r="PA105" s="71"/>
      <c r="PC105" s="159"/>
      <c r="PD105" s="28"/>
      <c r="PE105" s="29"/>
      <c r="PF105" s="29"/>
      <c r="PG105" s="30"/>
      <c r="PI105" s="195"/>
      <c r="PJ105" s="26"/>
      <c r="PK105" s="190"/>
      <c r="PL105" s="26"/>
      <c r="PM105" s="41" t="s">
        <v>111</v>
      </c>
      <c r="PN105" s="59" t="e">
        <f>PF110*PE104</f>
        <v>#DIV/0!</v>
      </c>
      <c r="PO105" s="24"/>
      <c r="PP105" s="24"/>
      <c r="PQ105" s="24"/>
      <c r="PR105" s="195"/>
      <c r="PS105" s="13"/>
      <c r="PT105" s="190"/>
      <c r="PU105" s="13"/>
      <c r="PV105" s="71"/>
      <c r="PW105" s="71"/>
      <c r="PY105" s="159"/>
      <c r="PZ105" s="28"/>
      <c r="QA105" s="29"/>
      <c r="QB105" s="29"/>
      <c r="QC105" s="30"/>
      <c r="QE105" s="195"/>
      <c r="QF105" s="26"/>
      <c r="QG105" s="190"/>
      <c r="QH105" s="26"/>
      <c r="QI105" s="41" t="s">
        <v>111</v>
      </c>
      <c r="QJ105" s="59" t="e">
        <f>QB110*QA104</f>
        <v>#DIV/0!</v>
      </c>
      <c r="QK105" s="24"/>
      <c r="QL105" s="24"/>
      <c r="QM105" s="24"/>
      <c r="QN105" s="195"/>
      <c r="QO105" s="13"/>
      <c r="QP105" s="190"/>
      <c r="QQ105" s="13"/>
      <c r="QR105" s="71"/>
      <c r="QS105" s="71"/>
      <c r="QU105" s="159"/>
      <c r="QV105" s="28"/>
      <c r="QW105" s="29"/>
      <c r="QX105" s="29"/>
      <c r="QY105" s="30"/>
      <c r="RA105" s="195"/>
      <c r="RB105" s="26"/>
      <c r="RC105" s="190"/>
      <c r="RD105" s="26"/>
      <c r="RE105" s="41" t="s">
        <v>111</v>
      </c>
      <c r="RF105" s="59" t="e">
        <f>QX110*QW104</f>
        <v>#DIV/0!</v>
      </c>
      <c r="RG105" s="24"/>
      <c r="RH105" s="24"/>
      <c r="RI105" s="24"/>
      <c r="RJ105" s="195"/>
      <c r="RK105" s="13"/>
      <c r="RL105" s="190"/>
      <c r="RM105" s="13"/>
      <c r="RN105" s="71"/>
      <c r="RO105" s="71"/>
      <c r="RQ105" s="159"/>
      <c r="RR105" s="28"/>
      <c r="RS105" s="29"/>
      <c r="RT105" s="29"/>
      <c r="RU105" s="30"/>
      <c r="RW105" s="195"/>
      <c r="RX105" s="26"/>
      <c r="RY105" s="190"/>
      <c r="RZ105" s="26"/>
      <c r="SA105" s="41" t="s">
        <v>111</v>
      </c>
      <c r="SB105" s="59" t="e">
        <f>RT110*RS104</f>
        <v>#DIV/0!</v>
      </c>
      <c r="SC105" s="24"/>
      <c r="SD105" s="24"/>
      <c r="SE105" s="24"/>
      <c r="SF105" s="195"/>
      <c r="SG105" s="13"/>
      <c r="SH105" s="190"/>
      <c r="SI105" s="13"/>
      <c r="SJ105" s="71"/>
      <c r="SK105" s="71"/>
      <c r="SM105" s="159"/>
      <c r="SN105" s="28"/>
      <c r="SO105" s="29"/>
      <c r="SP105" s="29"/>
      <c r="SQ105" s="30"/>
      <c r="SS105" s="195"/>
      <c r="ST105" s="26"/>
      <c r="SU105" s="190"/>
      <c r="SV105" s="26"/>
      <c r="SW105" s="41" t="s">
        <v>111</v>
      </c>
      <c r="SX105" s="59" t="e">
        <f>SP110*SO104</f>
        <v>#DIV/0!</v>
      </c>
      <c r="SY105" s="24"/>
      <c r="SZ105" s="24"/>
      <c r="TA105" s="24"/>
      <c r="TB105" s="195"/>
      <c r="TC105" s="13"/>
      <c r="TD105" s="190"/>
      <c r="TE105" s="13"/>
      <c r="TF105" s="71"/>
      <c r="TG105" s="71"/>
      <c r="TI105" s="159"/>
      <c r="TJ105" s="28"/>
      <c r="TK105" s="29"/>
      <c r="TL105" s="29"/>
      <c r="TM105" s="30"/>
      <c r="TO105" s="195"/>
      <c r="TP105" s="26"/>
      <c r="TQ105" s="190"/>
      <c r="TR105" s="26"/>
      <c r="TS105" s="41" t="s">
        <v>111</v>
      </c>
      <c r="TT105" s="59" t="e">
        <f>TL110*TK104</f>
        <v>#DIV/0!</v>
      </c>
      <c r="TU105" s="24"/>
      <c r="TV105" s="24"/>
      <c r="TW105" s="24"/>
      <c r="TX105" s="195"/>
      <c r="TY105" s="13"/>
      <c r="TZ105" s="190"/>
      <c r="UA105" s="13"/>
      <c r="UB105" s="71"/>
      <c r="UC105" s="71"/>
      <c r="UE105" s="159"/>
      <c r="UF105" s="28"/>
      <c r="UG105" s="29"/>
      <c r="UH105" s="29"/>
      <c r="UI105" s="30"/>
      <c r="UK105" s="195"/>
      <c r="UL105" s="26"/>
      <c r="UM105" s="190"/>
      <c r="UN105" s="26"/>
      <c r="UO105" s="41" t="s">
        <v>111</v>
      </c>
      <c r="UP105" s="59" t="e">
        <f>UH110*UG104</f>
        <v>#DIV/0!</v>
      </c>
      <c r="UQ105" s="24"/>
      <c r="UR105" s="24"/>
      <c r="US105" s="24"/>
      <c r="UT105" s="195"/>
      <c r="UU105" s="13"/>
      <c r="UV105" s="190"/>
      <c r="UW105" s="13"/>
      <c r="UX105" s="71"/>
      <c r="UY105" s="71"/>
      <c r="VA105" s="159"/>
      <c r="VB105" s="28"/>
      <c r="VC105" s="29"/>
      <c r="VD105" s="29"/>
      <c r="VE105" s="30"/>
      <c r="VG105" s="195"/>
      <c r="VH105" s="26"/>
      <c r="VI105" s="190"/>
      <c r="VJ105" s="26"/>
      <c r="VK105" s="41" t="s">
        <v>111</v>
      </c>
      <c r="VL105" s="59" t="e">
        <f>VD110*VC104</f>
        <v>#DIV/0!</v>
      </c>
      <c r="VM105" s="24"/>
      <c r="VN105" s="24"/>
      <c r="VO105" s="24"/>
      <c r="VP105" s="195"/>
      <c r="VQ105" s="13"/>
      <c r="VR105" s="190"/>
      <c r="VS105" s="13"/>
      <c r="VT105" s="71"/>
      <c r="VU105" s="71"/>
      <c r="VW105" s="159"/>
      <c r="VX105" s="28"/>
      <c r="VY105" s="29"/>
      <c r="VZ105" s="29"/>
      <c r="WA105" s="30"/>
      <c r="WC105" s="195"/>
      <c r="WD105" s="26"/>
      <c r="WE105" s="190"/>
      <c r="WF105" s="26"/>
      <c r="WG105" s="41" t="s">
        <v>111</v>
      </c>
      <c r="WH105" s="59" t="e">
        <f>VZ110*VY104</f>
        <v>#DIV/0!</v>
      </c>
      <c r="WI105" s="24"/>
      <c r="WJ105" s="24"/>
      <c r="WK105" s="24"/>
      <c r="WL105" s="195"/>
      <c r="WM105" s="13"/>
      <c r="WN105" s="190"/>
      <c r="WO105" s="13"/>
      <c r="WP105" s="71"/>
      <c r="WQ105" s="71"/>
      <c r="WS105" s="159"/>
      <c r="WT105" s="28"/>
      <c r="WU105" s="29"/>
      <c r="WV105" s="29"/>
      <c r="WW105" s="30"/>
      <c r="WY105" s="195"/>
      <c r="WZ105" s="26"/>
      <c r="XA105" s="190"/>
      <c r="XB105" s="26"/>
      <c r="XC105" s="41" t="s">
        <v>111</v>
      </c>
      <c r="XD105" s="59" t="e">
        <f>WV110*WU104</f>
        <v>#DIV/0!</v>
      </c>
      <c r="XE105" s="24"/>
      <c r="XF105" s="24"/>
      <c r="XG105" s="24"/>
      <c r="XH105" s="195"/>
      <c r="XI105" s="13"/>
      <c r="XJ105" s="190"/>
      <c r="XK105" s="13"/>
      <c r="XL105" s="71"/>
      <c r="XM105" s="71"/>
      <c r="XO105" s="159"/>
      <c r="XP105" s="28"/>
      <c r="XQ105" s="29"/>
      <c r="XR105" s="29"/>
      <c r="XS105" s="30"/>
      <c r="XU105" s="195"/>
      <c r="XV105" s="26"/>
      <c r="XW105" s="190"/>
      <c r="XX105" s="26"/>
      <c r="XY105" s="41" t="s">
        <v>111</v>
      </c>
      <c r="XZ105" s="59" t="e">
        <f>XR110*XQ104</f>
        <v>#DIV/0!</v>
      </c>
      <c r="YA105" s="24"/>
      <c r="YB105" s="24"/>
      <c r="YC105" s="24"/>
      <c r="YD105" s="195"/>
      <c r="YE105" s="13"/>
      <c r="YF105" s="190"/>
      <c r="YG105" s="13"/>
      <c r="YH105" s="71"/>
      <c r="YI105" s="71"/>
    </row>
    <row r="106" spans="1:659" ht="14.4" thickTop="1" thickBot="1">
      <c r="A106" s="157"/>
      <c r="B106" s="3"/>
      <c r="C106" s="232" t="s">
        <v>33</v>
      </c>
      <c r="D106" s="233"/>
      <c r="E106" s="46" t="s">
        <v>34</v>
      </c>
      <c r="F106" s="46"/>
      <c r="G106" s="46" t="s">
        <v>24</v>
      </c>
      <c r="I106" s="190"/>
      <c r="K106" s="203"/>
      <c r="M106" s="33"/>
      <c r="N106" s="33"/>
      <c r="O106" s="33"/>
      <c r="P106" s="195"/>
      <c r="Q106" s="198"/>
      <c r="R106" s="200">
        <f>+R104+R102</f>
        <v>0</v>
      </c>
      <c r="S106" s="201" t="s">
        <v>77</v>
      </c>
      <c r="T106" s="34"/>
      <c r="U106" s="34" t="e">
        <f>+U102+U104+U105</f>
        <v>#DIV/0!</v>
      </c>
      <c r="W106" s="157"/>
      <c r="X106" s="3"/>
      <c r="Y106" s="232" t="s">
        <v>33</v>
      </c>
      <c r="Z106" s="233"/>
      <c r="AA106" s="46" t="s">
        <v>34</v>
      </c>
      <c r="AB106" s="46"/>
      <c r="AC106" s="46" t="s">
        <v>24</v>
      </c>
      <c r="AE106" s="190"/>
      <c r="AG106" s="203"/>
      <c r="AI106" s="33"/>
      <c r="AJ106" s="33"/>
      <c r="AK106" s="33"/>
      <c r="AL106" s="195"/>
      <c r="AM106" s="198"/>
      <c r="AN106" s="200">
        <f>+AN104+AN102</f>
        <v>0</v>
      </c>
      <c r="AO106" s="201" t="s">
        <v>77</v>
      </c>
      <c r="AP106" s="34"/>
      <c r="AQ106" s="34" t="e">
        <f>+AQ102+AQ104+AQ105</f>
        <v>#DIV/0!</v>
      </c>
      <c r="AS106" s="157"/>
      <c r="AT106" s="3"/>
      <c r="AU106" s="232" t="s">
        <v>33</v>
      </c>
      <c r="AV106" s="233"/>
      <c r="AW106" s="46" t="s">
        <v>34</v>
      </c>
      <c r="AX106" s="46"/>
      <c r="AY106" s="46" t="s">
        <v>24</v>
      </c>
      <c r="BA106" s="190"/>
      <c r="BC106" s="203"/>
      <c r="BE106" s="33"/>
      <c r="BF106" s="33"/>
      <c r="BG106" s="33"/>
      <c r="BH106" s="195"/>
      <c r="BI106" s="198"/>
      <c r="BJ106" s="200">
        <f>+BJ104+BJ102</f>
        <v>0</v>
      </c>
      <c r="BK106" s="201" t="s">
        <v>77</v>
      </c>
      <c r="BL106" s="34"/>
      <c r="BM106" s="34" t="e">
        <f>+BM102+BM104+BM105</f>
        <v>#DIV/0!</v>
      </c>
      <c r="BO106" s="157"/>
      <c r="BP106" s="3"/>
      <c r="BQ106" s="232" t="s">
        <v>33</v>
      </c>
      <c r="BR106" s="233"/>
      <c r="BS106" s="46" t="s">
        <v>34</v>
      </c>
      <c r="BT106" s="46"/>
      <c r="BU106" s="46" t="s">
        <v>24</v>
      </c>
      <c r="BW106" s="190"/>
      <c r="BY106" s="203"/>
      <c r="CA106" s="33"/>
      <c r="CB106" s="33"/>
      <c r="CC106" s="33"/>
      <c r="CD106" s="195"/>
      <c r="CE106" s="198"/>
      <c r="CF106" s="200">
        <f>+CF104+CF102</f>
        <v>0</v>
      </c>
      <c r="CG106" s="201" t="s">
        <v>77</v>
      </c>
      <c r="CH106" s="34"/>
      <c r="CI106" s="34" t="e">
        <f>+CI102+CI104+CI105</f>
        <v>#DIV/0!</v>
      </c>
      <c r="CK106" s="157"/>
      <c r="CL106" s="3"/>
      <c r="CM106" s="232" t="s">
        <v>33</v>
      </c>
      <c r="CN106" s="233"/>
      <c r="CO106" s="46" t="s">
        <v>34</v>
      </c>
      <c r="CP106" s="46"/>
      <c r="CQ106" s="46" t="s">
        <v>24</v>
      </c>
      <c r="CS106" s="190"/>
      <c r="CU106" s="203"/>
      <c r="CW106" s="33"/>
      <c r="CX106" s="33"/>
      <c r="CY106" s="33"/>
      <c r="CZ106" s="195"/>
      <c r="DA106" s="198"/>
      <c r="DB106" s="200">
        <f>+DB104+DB102</f>
        <v>0</v>
      </c>
      <c r="DC106" s="201" t="s">
        <v>77</v>
      </c>
      <c r="DD106" s="34"/>
      <c r="DE106" s="34" t="e">
        <f>+DE102+DE104+DE105</f>
        <v>#DIV/0!</v>
      </c>
      <c r="DG106" s="157"/>
      <c r="DH106" s="3"/>
      <c r="DI106" s="232" t="s">
        <v>33</v>
      </c>
      <c r="DJ106" s="233"/>
      <c r="DK106" s="46" t="s">
        <v>34</v>
      </c>
      <c r="DL106" s="46"/>
      <c r="DM106" s="46" t="s">
        <v>24</v>
      </c>
      <c r="DO106" s="190"/>
      <c r="DQ106" s="203"/>
      <c r="DS106" s="33"/>
      <c r="DT106" s="33"/>
      <c r="DU106" s="33"/>
      <c r="DV106" s="195"/>
      <c r="DW106" s="198"/>
      <c r="DX106" s="200">
        <f>+DX104+DX102</f>
        <v>0</v>
      </c>
      <c r="DY106" s="201" t="s">
        <v>77</v>
      </c>
      <c r="DZ106" s="34"/>
      <c r="EA106" s="34" t="e">
        <f>+EA102+EA104+EA105</f>
        <v>#DIV/0!</v>
      </c>
      <c r="EC106" s="157"/>
      <c r="ED106" s="3"/>
      <c r="EE106" s="232" t="s">
        <v>33</v>
      </c>
      <c r="EF106" s="233"/>
      <c r="EG106" s="46" t="s">
        <v>34</v>
      </c>
      <c r="EH106" s="46"/>
      <c r="EI106" s="46" t="s">
        <v>24</v>
      </c>
      <c r="EK106" s="190"/>
      <c r="EM106" s="203"/>
      <c r="EO106" s="33"/>
      <c r="EP106" s="33"/>
      <c r="EQ106" s="33"/>
      <c r="ER106" s="195"/>
      <c r="ES106" s="198"/>
      <c r="ET106" s="200">
        <f>+ET104+ET102</f>
        <v>0</v>
      </c>
      <c r="EU106" s="201" t="s">
        <v>77</v>
      </c>
      <c r="EV106" s="34"/>
      <c r="EW106" s="34" t="e">
        <f>+EW102+EW104+EW105</f>
        <v>#DIV/0!</v>
      </c>
      <c r="EY106" s="157"/>
      <c r="EZ106" s="3"/>
      <c r="FA106" s="232" t="s">
        <v>33</v>
      </c>
      <c r="FB106" s="233"/>
      <c r="FC106" s="46" t="s">
        <v>34</v>
      </c>
      <c r="FD106" s="46"/>
      <c r="FE106" s="46" t="s">
        <v>24</v>
      </c>
      <c r="FG106" s="190"/>
      <c r="FI106" s="203"/>
      <c r="FK106" s="33"/>
      <c r="FL106" s="33"/>
      <c r="FM106" s="33"/>
      <c r="FN106" s="195"/>
      <c r="FO106" s="198"/>
      <c r="FP106" s="200">
        <f>+FP104+FP102</f>
        <v>0</v>
      </c>
      <c r="FQ106" s="201" t="s">
        <v>77</v>
      </c>
      <c r="FR106" s="34"/>
      <c r="FS106" s="34" t="e">
        <f>+FS102+FS104+FS105</f>
        <v>#DIV/0!</v>
      </c>
      <c r="FU106" s="157"/>
      <c r="FV106" s="3"/>
      <c r="FW106" s="232" t="s">
        <v>33</v>
      </c>
      <c r="FX106" s="233"/>
      <c r="FY106" s="46" t="s">
        <v>34</v>
      </c>
      <c r="FZ106" s="46"/>
      <c r="GA106" s="46" t="s">
        <v>24</v>
      </c>
      <c r="GC106" s="190"/>
      <c r="GE106" s="203"/>
      <c r="GG106" s="33"/>
      <c r="GH106" s="33"/>
      <c r="GI106" s="33"/>
      <c r="GJ106" s="195"/>
      <c r="GK106" s="198"/>
      <c r="GL106" s="200">
        <f>+GL104+GL102</f>
        <v>0</v>
      </c>
      <c r="GM106" s="201" t="s">
        <v>77</v>
      </c>
      <c r="GN106" s="34"/>
      <c r="GO106" s="34" t="e">
        <f>+GO102+GO104+GO105</f>
        <v>#DIV/0!</v>
      </c>
      <c r="GQ106" s="157"/>
      <c r="GR106" s="3"/>
      <c r="GS106" s="232" t="s">
        <v>33</v>
      </c>
      <c r="GT106" s="233"/>
      <c r="GU106" s="46" t="s">
        <v>34</v>
      </c>
      <c r="GV106" s="46"/>
      <c r="GW106" s="46" t="s">
        <v>24</v>
      </c>
      <c r="GY106" s="190"/>
      <c r="HA106" s="203"/>
      <c r="HC106" s="33"/>
      <c r="HD106" s="33"/>
      <c r="HE106" s="33"/>
      <c r="HF106" s="195"/>
      <c r="HG106" s="198"/>
      <c r="HH106" s="200">
        <f>+HH104+HH102</f>
        <v>0</v>
      </c>
      <c r="HI106" s="201" t="s">
        <v>77</v>
      </c>
      <c r="HJ106" s="34"/>
      <c r="HK106" s="34" t="e">
        <f>+HK102+HK104+HK105</f>
        <v>#DIV/0!</v>
      </c>
      <c r="HM106" s="157"/>
      <c r="HN106" s="3"/>
      <c r="HO106" s="232" t="s">
        <v>33</v>
      </c>
      <c r="HP106" s="233"/>
      <c r="HQ106" s="46" t="s">
        <v>34</v>
      </c>
      <c r="HR106" s="46"/>
      <c r="HS106" s="46" t="s">
        <v>24</v>
      </c>
      <c r="HU106" s="190"/>
      <c r="HW106" s="203"/>
      <c r="HY106" s="33"/>
      <c r="HZ106" s="33"/>
      <c r="IA106" s="33"/>
      <c r="IB106" s="195"/>
      <c r="IC106" s="198"/>
      <c r="ID106" s="200">
        <f>+ID104+ID102</f>
        <v>0</v>
      </c>
      <c r="IE106" s="201" t="s">
        <v>77</v>
      </c>
      <c r="IF106" s="34"/>
      <c r="IG106" s="34" t="e">
        <f>+IG102+IG104+IG105</f>
        <v>#DIV/0!</v>
      </c>
      <c r="II106" s="157"/>
      <c r="IJ106" s="3"/>
      <c r="IK106" s="232" t="s">
        <v>33</v>
      </c>
      <c r="IL106" s="233"/>
      <c r="IM106" s="46" t="s">
        <v>34</v>
      </c>
      <c r="IN106" s="46"/>
      <c r="IO106" s="46" t="s">
        <v>24</v>
      </c>
      <c r="IQ106" s="190"/>
      <c r="IS106" s="203"/>
      <c r="IU106" s="33"/>
      <c r="IV106" s="33"/>
      <c r="IW106" s="33"/>
      <c r="IX106" s="195"/>
      <c r="IY106" s="198"/>
      <c r="IZ106" s="200">
        <f>+IZ104+IZ102</f>
        <v>0</v>
      </c>
      <c r="JA106" s="201" t="s">
        <v>77</v>
      </c>
      <c r="JB106" s="34"/>
      <c r="JC106" s="34" t="e">
        <f>+JC102+JC104+JC105</f>
        <v>#DIV/0!</v>
      </c>
      <c r="JE106" s="157"/>
      <c r="JF106" s="3"/>
      <c r="JG106" s="232" t="s">
        <v>33</v>
      </c>
      <c r="JH106" s="233"/>
      <c r="JI106" s="46" t="s">
        <v>34</v>
      </c>
      <c r="JJ106" s="46"/>
      <c r="JK106" s="46" t="s">
        <v>24</v>
      </c>
      <c r="JM106" s="190"/>
      <c r="JO106" s="203"/>
      <c r="JQ106" s="33"/>
      <c r="JR106" s="33"/>
      <c r="JS106" s="33"/>
      <c r="JT106" s="195"/>
      <c r="JU106" s="198"/>
      <c r="JV106" s="200">
        <f>+JV104+JV102</f>
        <v>0</v>
      </c>
      <c r="JW106" s="201" t="s">
        <v>77</v>
      </c>
      <c r="JX106" s="34"/>
      <c r="JY106" s="34" t="e">
        <f>+JY102+JY104+JY105</f>
        <v>#DIV/0!</v>
      </c>
      <c r="KA106" s="157"/>
      <c r="KB106" s="3"/>
      <c r="KC106" s="232" t="s">
        <v>33</v>
      </c>
      <c r="KD106" s="233"/>
      <c r="KE106" s="46" t="s">
        <v>34</v>
      </c>
      <c r="KF106" s="46"/>
      <c r="KG106" s="46" t="s">
        <v>24</v>
      </c>
      <c r="KI106" s="190"/>
      <c r="KK106" s="203"/>
      <c r="KM106" s="33"/>
      <c r="KN106" s="33"/>
      <c r="KO106" s="33"/>
      <c r="KP106" s="195"/>
      <c r="KQ106" s="198"/>
      <c r="KR106" s="200">
        <f>+KR104+KR102</f>
        <v>0</v>
      </c>
      <c r="KS106" s="201" t="s">
        <v>77</v>
      </c>
      <c r="KT106" s="34"/>
      <c r="KU106" s="34" t="e">
        <f>+KU102+KU104+KU105</f>
        <v>#DIV/0!</v>
      </c>
      <c r="KW106" s="157"/>
      <c r="KX106" s="3"/>
      <c r="KY106" s="232" t="s">
        <v>33</v>
      </c>
      <c r="KZ106" s="233"/>
      <c r="LA106" s="46" t="s">
        <v>34</v>
      </c>
      <c r="LB106" s="46"/>
      <c r="LC106" s="46" t="s">
        <v>24</v>
      </c>
      <c r="LE106" s="190"/>
      <c r="LG106" s="203"/>
      <c r="LI106" s="33"/>
      <c r="LJ106" s="33"/>
      <c r="LK106" s="33"/>
      <c r="LL106" s="195"/>
      <c r="LM106" s="198"/>
      <c r="LN106" s="200">
        <f>+LN104+LN102</f>
        <v>0</v>
      </c>
      <c r="LO106" s="201" t="s">
        <v>77</v>
      </c>
      <c r="LP106" s="34"/>
      <c r="LQ106" s="34" t="e">
        <f>+LQ102+LQ104+LQ105</f>
        <v>#DIV/0!</v>
      </c>
      <c r="LS106" s="157"/>
      <c r="LT106" s="3"/>
      <c r="LU106" s="232" t="s">
        <v>33</v>
      </c>
      <c r="LV106" s="233"/>
      <c r="LW106" s="46" t="s">
        <v>34</v>
      </c>
      <c r="LX106" s="46"/>
      <c r="LY106" s="46" t="s">
        <v>24</v>
      </c>
      <c r="MA106" s="190"/>
      <c r="MC106" s="203"/>
      <c r="ME106" s="33"/>
      <c r="MF106" s="33"/>
      <c r="MG106" s="33"/>
      <c r="MH106" s="195"/>
      <c r="MI106" s="198"/>
      <c r="MJ106" s="200">
        <f>+MJ104+MJ102</f>
        <v>0</v>
      </c>
      <c r="MK106" s="201" t="s">
        <v>77</v>
      </c>
      <c r="ML106" s="34"/>
      <c r="MM106" s="34" t="e">
        <f>+MM102+MM104+MM105</f>
        <v>#DIV/0!</v>
      </c>
      <c r="MO106" s="157"/>
      <c r="MP106" s="3"/>
      <c r="MQ106" s="232" t="s">
        <v>33</v>
      </c>
      <c r="MR106" s="233"/>
      <c r="MS106" s="46" t="s">
        <v>34</v>
      </c>
      <c r="MT106" s="46"/>
      <c r="MU106" s="46" t="s">
        <v>24</v>
      </c>
      <c r="MW106" s="190"/>
      <c r="MY106" s="203"/>
      <c r="NA106" s="33"/>
      <c r="NB106" s="33"/>
      <c r="NC106" s="33"/>
      <c r="ND106" s="195"/>
      <c r="NE106" s="198"/>
      <c r="NF106" s="200">
        <f>+NF104+NF102</f>
        <v>0</v>
      </c>
      <c r="NG106" s="201" t="s">
        <v>77</v>
      </c>
      <c r="NH106" s="34"/>
      <c r="NI106" s="34" t="e">
        <f>+NI102+NI104+NI105</f>
        <v>#DIV/0!</v>
      </c>
      <c r="NK106" s="157"/>
      <c r="NL106" s="3"/>
      <c r="NM106" s="232" t="s">
        <v>33</v>
      </c>
      <c r="NN106" s="233"/>
      <c r="NO106" s="46" t="s">
        <v>34</v>
      </c>
      <c r="NP106" s="46"/>
      <c r="NQ106" s="46" t="s">
        <v>24</v>
      </c>
      <c r="NS106" s="190"/>
      <c r="NU106" s="203"/>
      <c r="NW106" s="33"/>
      <c r="NX106" s="33"/>
      <c r="NY106" s="33"/>
      <c r="NZ106" s="195"/>
      <c r="OA106" s="198"/>
      <c r="OB106" s="200">
        <f>+OB104+OB102</f>
        <v>0</v>
      </c>
      <c r="OC106" s="201" t="s">
        <v>77</v>
      </c>
      <c r="OD106" s="34"/>
      <c r="OE106" s="34" t="e">
        <f>+OE102+OE104+OE105</f>
        <v>#DIV/0!</v>
      </c>
      <c r="OG106" s="157"/>
      <c r="OH106" s="3"/>
      <c r="OI106" s="232" t="s">
        <v>33</v>
      </c>
      <c r="OJ106" s="233"/>
      <c r="OK106" s="46" t="s">
        <v>34</v>
      </c>
      <c r="OL106" s="46"/>
      <c r="OM106" s="46" t="s">
        <v>24</v>
      </c>
      <c r="OO106" s="190"/>
      <c r="OQ106" s="203"/>
      <c r="OS106" s="33"/>
      <c r="OT106" s="33"/>
      <c r="OU106" s="33"/>
      <c r="OV106" s="195"/>
      <c r="OW106" s="198"/>
      <c r="OX106" s="200">
        <f>+OX104+OX102</f>
        <v>0</v>
      </c>
      <c r="OY106" s="201" t="s">
        <v>77</v>
      </c>
      <c r="OZ106" s="34"/>
      <c r="PA106" s="34" t="e">
        <f>+PA102+PA104+PA105</f>
        <v>#DIV/0!</v>
      </c>
      <c r="PC106" s="157"/>
      <c r="PD106" s="3"/>
      <c r="PE106" s="232" t="s">
        <v>33</v>
      </c>
      <c r="PF106" s="233"/>
      <c r="PG106" s="46" t="s">
        <v>34</v>
      </c>
      <c r="PH106" s="46"/>
      <c r="PI106" s="46" t="s">
        <v>24</v>
      </c>
      <c r="PK106" s="190"/>
      <c r="PM106" s="203"/>
      <c r="PO106" s="33"/>
      <c r="PP106" s="33"/>
      <c r="PQ106" s="33"/>
      <c r="PR106" s="195"/>
      <c r="PS106" s="198"/>
      <c r="PT106" s="200">
        <f>+PT104+PT102</f>
        <v>0</v>
      </c>
      <c r="PU106" s="201" t="s">
        <v>77</v>
      </c>
      <c r="PV106" s="34"/>
      <c r="PW106" s="34" t="e">
        <f>+PW102+PW104+PW105</f>
        <v>#DIV/0!</v>
      </c>
      <c r="PY106" s="157"/>
      <c r="PZ106" s="3"/>
      <c r="QA106" s="232" t="s">
        <v>33</v>
      </c>
      <c r="QB106" s="233"/>
      <c r="QC106" s="46" t="s">
        <v>34</v>
      </c>
      <c r="QD106" s="46"/>
      <c r="QE106" s="46" t="s">
        <v>24</v>
      </c>
      <c r="QG106" s="190"/>
      <c r="QI106" s="203"/>
      <c r="QK106" s="33"/>
      <c r="QL106" s="33"/>
      <c r="QM106" s="33"/>
      <c r="QN106" s="195"/>
      <c r="QO106" s="198"/>
      <c r="QP106" s="200">
        <f>+QP104+QP102</f>
        <v>0</v>
      </c>
      <c r="QQ106" s="201" t="s">
        <v>77</v>
      </c>
      <c r="QR106" s="34"/>
      <c r="QS106" s="34" t="e">
        <f>+QS102+QS104+QS105</f>
        <v>#DIV/0!</v>
      </c>
      <c r="QU106" s="157"/>
      <c r="QV106" s="3"/>
      <c r="QW106" s="232" t="s">
        <v>33</v>
      </c>
      <c r="QX106" s="233"/>
      <c r="QY106" s="46" t="s">
        <v>34</v>
      </c>
      <c r="QZ106" s="46"/>
      <c r="RA106" s="46" t="s">
        <v>24</v>
      </c>
      <c r="RC106" s="190"/>
      <c r="RE106" s="203"/>
      <c r="RG106" s="33"/>
      <c r="RH106" s="33"/>
      <c r="RI106" s="33"/>
      <c r="RJ106" s="195"/>
      <c r="RK106" s="198"/>
      <c r="RL106" s="200">
        <f>+RL104+RL102</f>
        <v>0</v>
      </c>
      <c r="RM106" s="201" t="s">
        <v>77</v>
      </c>
      <c r="RN106" s="34"/>
      <c r="RO106" s="34" t="e">
        <f>+RO102+RO104+RO105</f>
        <v>#DIV/0!</v>
      </c>
      <c r="RQ106" s="157"/>
      <c r="RR106" s="3"/>
      <c r="RS106" s="232" t="s">
        <v>33</v>
      </c>
      <c r="RT106" s="233"/>
      <c r="RU106" s="46" t="s">
        <v>34</v>
      </c>
      <c r="RV106" s="46"/>
      <c r="RW106" s="46" t="s">
        <v>24</v>
      </c>
      <c r="RY106" s="190"/>
      <c r="SA106" s="203"/>
      <c r="SC106" s="33"/>
      <c r="SD106" s="33"/>
      <c r="SE106" s="33"/>
      <c r="SF106" s="195"/>
      <c r="SG106" s="198"/>
      <c r="SH106" s="200">
        <f>+SH104+SH102</f>
        <v>0</v>
      </c>
      <c r="SI106" s="201" t="s">
        <v>77</v>
      </c>
      <c r="SJ106" s="34"/>
      <c r="SK106" s="34" t="e">
        <f>+SK102+SK104+SK105</f>
        <v>#DIV/0!</v>
      </c>
      <c r="SM106" s="157"/>
      <c r="SN106" s="3"/>
      <c r="SO106" s="232" t="s">
        <v>33</v>
      </c>
      <c r="SP106" s="233"/>
      <c r="SQ106" s="46" t="s">
        <v>34</v>
      </c>
      <c r="SR106" s="46"/>
      <c r="SS106" s="46" t="s">
        <v>24</v>
      </c>
      <c r="SU106" s="190"/>
      <c r="SW106" s="203"/>
      <c r="SY106" s="33"/>
      <c r="SZ106" s="33"/>
      <c r="TA106" s="33"/>
      <c r="TB106" s="195"/>
      <c r="TC106" s="198"/>
      <c r="TD106" s="200">
        <f>+TD104+TD102</f>
        <v>0</v>
      </c>
      <c r="TE106" s="201" t="s">
        <v>77</v>
      </c>
      <c r="TF106" s="34"/>
      <c r="TG106" s="34" t="e">
        <f>+TG102+TG104+TG105</f>
        <v>#DIV/0!</v>
      </c>
      <c r="TI106" s="157"/>
      <c r="TJ106" s="3"/>
      <c r="TK106" s="232" t="s">
        <v>33</v>
      </c>
      <c r="TL106" s="233"/>
      <c r="TM106" s="46" t="s">
        <v>34</v>
      </c>
      <c r="TN106" s="46"/>
      <c r="TO106" s="46" t="s">
        <v>24</v>
      </c>
      <c r="TQ106" s="190"/>
      <c r="TS106" s="203"/>
      <c r="TU106" s="33"/>
      <c r="TV106" s="33"/>
      <c r="TW106" s="33"/>
      <c r="TX106" s="195"/>
      <c r="TY106" s="198"/>
      <c r="TZ106" s="200">
        <f>+TZ104+TZ102</f>
        <v>0</v>
      </c>
      <c r="UA106" s="201" t="s">
        <v>77</v>
      </c>
      <c r="UB106" s="34"/>
      <c r="UC106" s="34" t="e">
        <f>+UC102+UC104+UC105</f>
        <v>#DIV/0!</v>
      </c>
      <c r="UE106" s="157"/>
      <c r="UF106" s="3"/>
      <c r="UG106" s="232" t="s">
        <v>33</v>
      </c>
      <c r="UH106" s="233"/>
      <c r="UI106" s="46" t="s">
        <v>34</v>
      </c>
      <c r="UJ106" s="46"/>
      <c r="UK106" s="46" t="s">
        <v>24</v>
      </c>
      <c r="UM106" s="190"/>
      <c r="UO106" s="203"/>
      <c r="UQ106" s="33"/>
      <c r="UR106" s="33"/>
      <c r="US106" s="33"/>
      <c r="UT106" s="195"/>
      <c r="UU106" s="198"/>
      <c r="UV106" s="200">
        <f>+UV104+UV102</f>
        <v>0</v>
      </c>
      <c r="UW106" s="201" t="s">
        <v>77</v>
      </c>
      <c r="UX106" s="34"/>
      <c r="UY106" s="34" t="e">
        <f>+UY102+UY104+UY105</f>
        <v>#DIV/0!</v>
      </c>
      <c r="VA106" s="157"/>
      <c r="VB106" s="3"/>
      <c r="VC106" s="232" t="s">
        <v>33</v>
      </c>
      <c r="VD106" s="233"/>
      <c r="VE106" s="46" t="s">
        <v>34</v>
      </c>
      <c r="VF106" s="46"/>
      <c r="VG106" s="46" t="s">
        <v>24</v>
      </c>
      <c r="VI106" s="190"/>
      <c r="VK106" s="203"/>
      <c r="VM106" s="33"/>
      <c r="VN106" s="33"/>
      <c r="VO106" s="33"/>
      <c r="VP106" s="195"/>
      <c r="VQ106" s="198"/>
      <c r="VR106" s="200">
        <f>+VR104+VR102</f>
        <v>0</v>
      </c>
      <c r="VS106" s="201" t="s">
        <v>77</v>
      </c>
      <c r="VT106" s="34"/>
      <c r="VU106" s="34" t="e">
        <f>+VU102+VU104+VU105</f>
        <v>#DIV/0!</v>
      </c>
      <c r="VW106" s="157"/>
      <c r="VX106" s="3"/>
      <c r="VY106" s="232" t="s">
        <v>33</v>
      </c>
      <c r="VZ106" s="233"/>
      <c r="WA106" s="46" t="s">
        <v>34</v>
      </c>
      <c r="WB106" s="46"/>
      <c r="WC106" s="46" t="s">
        <v>24</v>
      </c>
      <c r="WE106" s="190"/>
      <c r="WG106" s="203"/>
      <c r="WI106" s="33"/>
      <c r="WJ106" s="33"/>
      <c r="WK106" s="33"/>
      <c r="WL106" s="195"/>
      <c r="WM106" s="198"/>
      <c r="WN106" s="200">
        <f>+WN104+WN102</f>
        <v>0</v>
      </c>
      <c r="WO106" s="201" t="s">
        <v>77</v>
      </c>
      <c r="WP106" s="34"/>
      <c r="WQ106" s="34" t="e">
        <f>+WQ102+WQ104+WQ105</f>
        <v>#DIV/0!</v>
      </c>
      <c r="WS106" s="157"/>
      <c r="WT106" s="3"/>
      <c r="WU106" s="232" t="s">
        <v>33</v>
      </c>
      <c r="WV106" s="233"/>
      <c r="WW106" s="46" t="s">
        <v>34</v>
      </c>
      <c r="WX106" s="46"/>
      <c r="WY106" s="46" t="s">
        <v>24</v>
      </c>
      <c r="XA106" s="190"/>
      <c r="XC106" s="203"/>
      <c r="XE106" s="33"/>
      <c r="XF106" s="33"/>
      <c r="XG106" s="33"/>
      <c r="XH106" s="195"/>
      <c r="XI106" s="198"/>
      <c r="XJ106" s="200">
        <f>+XJ104+XJ102</f>
        <v>0</v>
      </c>
      <c r="XK106" s="201" t="s">
        <v>77</v>
      </c>
      <c r="XL106" s="34"/>
      <c r="XM106" s="34" t="e">
        <f>+XM102+XM104+XM105</f>
        <v>#DIV/0!</v>
      </c>
      <c r="XO106" s="157"/>
      <c r="XP106" s="3"/>
      <c r="XQ106" s="232" t="s">
        <v>33</v>
      </c>
      <c r="XR106" s="233"/>
      <c r="XS106" s="46" t="s">
        <v>34</v>
      </c>
      <c r="XT106" s="46"/>
      <c r="XU106" s="46" t="s">
        <v>24</v>
      </c>
      <c r="XW106" s="190"/>
      <c r="XY106" s="203"/>
      <c r="YA106" s="33"/>
      <c r="YB106" s="33"/>
      <c r="YC106" s="33"/>
      <c r="YD106" s="195"/>
      <c r="YE106" s="198"/>
      <c r="YF106" s="200">
        <f>+YF104+YF102</f>
        <v>0</v>
      </c>
      <c r="YG106" s="201" t="s">
        <v>77</v>
      </c>
      <c r="YH106" s="34"/>
      <c r="YI106" s="34" t="e">
        <f>+YI102+YI104+YI105</f>
        <v>#DIV/0!</v>
      </c>
    </row>
    <row r="107" spans="1:659" ht="13.5" customHeight="1" thickTop="1" thickBot="1">
      <c r="A107" s="157"/>
      <c r="B107" s="32"/>
      <c r="C107" s="47" t="s">
        <v>35</v>
      </c>
      <c r="D107" s="48">
        <f>F101</f>
        <v>120</v>
      </c>
      <c r="E107" s="48">
        <f>R102</f>
        <v>0</v>
      </c>
      <c r="F107" s="50"/>
      <c r="G107" s="51">
        <f>D107-E107</f>
        <v>120</v>
      </c>
      <c r="H107" s="53" t="str">
        <f>IF(D107-E107=0,"ü","û")</f>
        <v>û</v>
      </c>
      <c r="I107" s="190"/>
      <c r="L107" s="204"/>
      <c r="M107" s="35"/>
      <c r="N107" s="35"/>
      <c r="O107" s="35"/>
      <c r="P107" s="195"/>
      <c r="Q107" s="13"/>
      <c r="R107" s="190"/>
      <c r="S107" s="13"/>
      <c r="T107" s="19"/>
      <c r="U107" s="19"/>
      <c r="W107" s="157"/>
      <c r="X107" s="32"/>
      <c r="Y107" s="47" t="s">
        <v>35</v>
      </c>
      <c r="Z107" s="48">
        <f>AB101</f>
        <v>120</v>
      </c>
      <c r="AA107" s="48">
        <f>AN102</f>
        <v>0</v>
      </c>
      <c r="AB107" s="50"/>
      <c r="AC107" s="51">
        <f>Z107-AA107</f>
        <v>120</v>
      </c>
      <c r="AD107" s="53" t="str">
        <f>IF(Z107-AA107=0,"ü","û")</f>
        <v>û</v>
      </c>
      <c r="AE107" s="190"/>
      <c r="AH107" s="204"/>
      <c r="AI107" s="35"/>
      <c r="AJ107" s="35"/>
      <c r="AK107" s="35"/>
      <c r="AL107" s="195"/>
      <c r="AM107" s="13"/>
      <c r="AN107" s="190"/>
      <c r="AO107" s="13"/>
      <c r="AP107" s="19"/>
      <c r="AQ107" s="19"/>
      <c r="AS107" s="157"/>
      <c r="AT107" s="32"/>
      <c r="AU107" s="47" t="s">
        <v>35</v>
      </c>
      <c r="AV107" s="48">
        <f>AX101</f>
        <v>120</v>
      </c>
      <c r="AW107" s="48">
        <f>BJ102</f>
        <v>0</v>
      </c>
      <c r="AX107" s="50"/>
      <c r="AY107" s="51">
        <f>AV107-AW107</f>
        <v>120</v>
      </c>
      <c r="AZ107" s="53" t="str">
        <f>IF(AV107-AW107=0,"ü","û")</f>
        <v>û</v>
      </c>
      <c r="BA107" s="190"/>
      <c r="BD107" s="204"/>
      <c r="BE107" s="35"/>
      <c r="BF107" s="35"/>
      <c r="BG107" s="35"/>
      <c r="BH107" s="195"/>
      <c r="BI107" s="13"/>
      <c r="BJ107" s="190"/>
      <c r="BK107" s="13"/>
      <c r="BL107" s="19"/>
      <c r="BM107" s="19"/>
      <c r="BO107" s="157"/>
      <c r="BP107" s="32"/>
      <c r="BQ107" s="47" t="s">
        <v>35</v>
      </c>
      <c r="BR107" s="48">
        <f>BT101</f>
        <v>112.5</v>
      </c>
      <c r="BS107" s="48">
        <f>CF102</f>
        <v>0</v>
      </c>
      <c r="BT107" s="50"/>
      <c r="BU107" s="51">
        <f>BR107-BS107</f>
        <v>112.5</v>
      </c>
      <c r="BV107" s="53" t="str">
        <f>IF(BR107-BS107=0,"ü","û")</f>
        <v>û</v>
      </c>
      <c r="BW107" s="190"/>
      <c r="BZ107" s="204"/>
      <c r="CA107" s="35"/>
      <c r="CB107" s="35"/>
      <c r="CC107" s="35"/>
      <c r="CD107" s="195"/>
      <c r="CE107" s="13"/>
      <c r="CF107" s="190"/>
      <c r="CG107" s="13"/>
      <c r="CH107" s="19"/>
      <c r="CI107" s="19"/>
      <c r="CK107" s="157"/>
      <c r="CL107" s="32"/>
      <c r="CM107" s="47" t="s">
        <v>35</v>
      </c>
      <c r="CN107" s="48">
        <f>CP101</f>
        <v>109.5</v>
      </c>
      <c r="CO107" s="48">
        <f>DB102</f>
        <v>0</v>
      </c>
      <c r="CP107" s="50"/>
      <c r="CQ107" s="51">
        <f>CN107-CO107</f>
        <v>109.5</v>
      </c>
      <c r="CR107" s="53" t="str">
        <f>IF(CN107-CO107=0,"ü","û")</f>
        <v>û</v>
      </c>
      <c r="CS107" s="190"/>
      <c r="CV107" s="204"/>
      <c r="CW107" s="35"/>
      <c r="CX107" s="35"/>
      <c r="CY107" s="35"/>
      <c r="CZ107" s="195"/>
      <c r="DA107" s="13"/>
      <c r="DB107" s="190"/>
      <c r="DC107" s="13"/>
      <c r="DD107" s="19"/>
      <c r="DE107" s="19"/>
      <c r="DG107" s="157"/>
      <c r="DH107" s="32"/>
      <c r="DI107" s="47" t="s">
        <v>35</v>
      </c>
      <c r="DJ107" s="48">
        <f>DL101</f>
        <v>120</v>
      </c>
      <c r="DK107" s="48">
        <f>DX102</f>
        <v>0</v>
      </c>
      <c r="DL107" s="50"/>
      <c r="DM107" s="51">
        <f>DJ107-DK107</f>
        <v>120</v>
      </c>
      <c r="DN107" s="53" t="str">
        <f>IF(DJ107-DK107=0,"ü","û")</f>
        <v>û</v>
      </c>
      <c r="DO107" s="190"/>
      <c r="DR107" s="204"/>
      <c r="DS107" s="35"/>
      <c r="DT107" s="35"/>
      <c r="DU107" s="35"/>
      <c r="DV107" s="195"/>
      <c r="DW107" s="13"/>
      <c r="DX107" s="190"/>
      <c r="DY107" s="13"/>
      <c r="DZ107" s="19"/>
      <c r="EA107" s="19"/>
      <c r="EC107" s="157"/>
      <c r="ED107" s="32"/>
      <c r="EE107" s="47" t="s">
        <v>35</v>
      </c>
      <c r="EF107" s="48">
        <f>EH101</f>
        <v>112.5</v>
      </c>
      <c r="EG107" s="48">
        <f>ET102</f>
        <v>0</v>
      </c>
      <c r="EH107" s="50"/>
      <c r="EI107" s="51">
        <f>EF107-EG107</f>
        <v>112.5</v>
      </c>
      <c r="EJ107" s="53" t="str">
        <f>IF(EF107-EG107=0,"ü","û")</f>
        <v>û</v>
      </c>
      <c r="EK107" s="190"/>
      <c r="EN107" s="204"/>
      <c r="EO107" s="35"/>
      <c r="EP107" s="35"/>
      <c r="EQ107" s="35"/>
      <c r="ER107" s="195"/>
      <c r="ES107" s="13"/>
      <c r="ET107" s="190"/>
      <c r="EU107" s="13"/>
      <c r="EV107" s="19"/>
      <c r="EW107" s="19"/>
      <c r="EY107" s="157"/>
      <c r="EZ107" s="32"/>
      <c r="FA107" s="47" t="s">
        <v>35</v>
      </c>
      <c r="FB107" s="48">
        <f>FD101</f>
        <v>120</v>
      </c>
      <c r="FC107" s="48">
        <f>FP102</f>
        <v>0</v>
      </c>
      <c r="FD107" s="50"/>
      <c r="FE107" s="51">
        <f>FB107-FC107</f>
        <v>120</v>
      </c>
      <c r="FF107" s="53" t="str">
        <f>IF(FB107-FC107=0,"ü","û")</f>
        <v>û</v>
      </c>
      <c r="FG107" s="190"/>
      <c r="FJ107" s="204"/>
      <c r="FK107" s="35"/>
      <c r="FL107" s="35"/>
      <c r="FM107" s="35"/>
      <c r="FN107" s="195"/>
      <c r="FO107" s="13"/>
      <c r="FP107" s="190"/>
      <c r="FQ107" s="13"/>
      <c r="FR107" s="19"/>
      <c r="FS107" s="19"/>
      <c r="FU107" s="157"/>
      <c r="FV107" s="32"/>
      <c r="FW107" s="47" t="s">
        <v>35</v>
      </c>
      <c r="FX107" s="48">
        <f>FZ101</f>
        <v>112.5</v>
      </c>
      <c r="FY107" s="48">
        <f>GL102</f>
        <v>0</v>
      </c>
      <c r="FZ107" s="50"/>
      <c r="GA107" s="51">
        <f>FX107-FY107</f>
        <v>112.5</v>
      </c>
      <c r="GB107" s="53" t="str">
        <f>IF(FX107-FY107=0,"ü","û")</f>
        <v>û</v>
      </c>
      <c r="GC107" s="190"/>
      <c r="GF107" s="204"/>
      <c r="GG107" s="35"/>
      <c r="GH107" s="35"/>
      <c r="GI107" s="35"/>
      <c r="GJ107" s="195"/>
      <c r="GK107" s="13"/>
      <c r="GL107" s="190"/>
      <c r="GM107" s="13"/>
      <c r="GN107" s="19"/>
      <c r="GO107" s="19"/>
      <c r="GQ107" s="157"/>
      <c r="GR107" s="32"/>
      <c r="GS107" s="47" t="s">
        <v>35</v>
      </c>
      <c r="GT107" s="48">
        <f>GV101</f>
        <v>120</v>
      </c>
      <c r="GU107" s="48">
        <f>HH102</f>
        <v>0</v>
      </c>
      <c r="GV107" s="50"/>
      <c r="GW107" s="51">
        <f>GT107-GU107</f>
        <v>120</v>
      </c>
      <c r="GX107" s="53" t="str">
        <f>IF(GT107-GU107=0,"ü","û")</f>
        <v>û</v>
      </c>
      <c r="GY107" s="190"/>
      <c r="HB107" s="204"/>
      <c r="HC107" s="35"/>
      <c r="HD107" s="35"/>
      <c r="HE107" s="35"/>
      <c r="HF107" s="195"/>
      <c r="HG107" s="13"/>
      <c r="HH107" s="190"/>
      <c r="HI107" s="13"/>
      <c r="HJ107" s="19"/>
      <c r="HK107" s="19"/>
      <c r="HM107" s="157"/>
      <c r="HN107" s="32"/>
      <c r="HO107" s="47" t="s">
        <v>35</v>
      </c>
      <c r="HP107" s="48">
        <f>HR101</f>
        <v>106</v>
      </c>
      <c r="HQ107" s="48">
        <f>ID102</f>
        <v>0</v>
      </c>
      <c r="HR107" s="50"/>
      <c r="HS107" s="51">
        <f>HP107-HQ107</f>
        <v>106</v>
      </c>
      <c r="HT107" s="53" t="str">
        <f>IF(HP107-HQ107=0,"ü","û")</f>
        <v>û</v>
      </c>
      <c r="HU107" s="190"/>
      <c r="HX107" s="204"/>
      <c r="HY107" s="35"/>
      <c r="HZ107" s="35"/>
      <c r="IA107" s="35"/>
      <c r="IB107" s="195"/>
      <c r="IC107" s="13"/>
      <c r="ID107" s="190"/>
      <c r="IE107" s="13"/>
      <c r="IF107" s="19"/>
      <c r="IG107" s="19"/>
      <c r="II107" s="157"/>
      <c r="IJ107" s="32"/>
      <c r="IK107" s="47" t="s">
        <v>35</v>
      </c>
      <c r="IL107" s="48">
        <f>IN101</f>
        <v>112.5</v>
      </c>
      <c r="IM107" s="48">
        <f>IZ102</f>
        <v>0</v>
      </c>
      <c r="IN107" s="50"/>
      <c r="IO107" s="51">
        <f>IL107-IM107</f>
        <v>112.5</v>
      </c>
      <c r="IP107" s="53" t="str">
        <f>IF(IL107-IM107=0,"ü","û")</f>
        <v>û</v>
      </c>
      <c r="IQ107" s="190"/>
      <c r="IT107" s="204"/>
      <c r="IU107" s="35"/>
      <c r="IV107" s="35"/>
      <c r="IW107" s="35"/>
      <c r="IX107" s="195"/>
      <c r="IY107" s="13"/>
      <c r="IZ107" s="190"/>
      <c r="JA107" s="13"/>
      <c r="JB107" s="19"/>
      <c r="JC107" s="19"/>
      <c r="JE107" s="157"/>
      <c r="JF107" s="32"/>
      <c r="JG107" s="47" t="s">
        <v>35</v>
      </c>
      <c r="JH107" s="48">
        <f>JJ101</f>
        <v>120</v>
      </c>
      <c r="JI107" s="48">
        <f>JV102</f>
        <v>0</v>
      </c>
      <c r="JJ107" s="50"/>
      <c r="JK107" s="51">
        <f>JH107-JI107</f>
        <v>120</v>
      </c>
      <c r="JL107" s="53" t="str">
        <f>IF(JH107-JI107=0,"ü","û")</f>
        <v>û</v>
      </c>
      <c r="JM107" s="190"/>
      <c r="JP107" s="204"/>
      <c r="JQ107" s="35"/>
      <c r="JR107" s="35"/>
      <c r="JS107" s="35"/>
      <c r="JT107" s="195"/>
      <c r="JU107" s="13"/>
      <c r="JV107" s="190"/>
      <c r="JW107" s="13"/>
      <c r="JX107" s="19"/>
      <c r="JY107" s="19"/>
      <c r="KA107" s="157"/>
      <c r="KB107" s="32"/>
      <c r="KC107" s="47" t="s">
        <v>35</v>
      </c>
      <c r="KD107" s="48">
        <f>KF101</f>
        <v>120</v>
      </c>
      <c r="KE107" s="48">
        <f>KR102</f>
        <v>0</v>
      </c>
      <c r="KF107" s="50"/>
      <c r="KG107" s="51">
        <f>KD107-KE107</f>
        <v>120</v>
      </c>
      <c r="KH107" s="53" t="str">
        <f>IF(KD107-KE107=0,"ü","û")</f>
        <v>û</v>
      </c>
      <c r="KI107" s="190"/>
      <c r="KL107" s="204"/>
      <c r="KM107" s="35"/>
      <c r="KN107" s="35"/>
      <c r="KO107" s="35"/>
      <c r="KP107" s="195"/>
      <c r="KQ107" s="13"/>
      <c r="KR107" s="190"/>
      <c r="KS107" s="13"/>
      <c r="KT107" s="19"/>
      <c r="KU107" s="19"/>
      <c r="KW107" s="157"/>
      <c r="KX107" s="32"/>
      <c r="KY107" s="47" t="s">
        <v>35</v>
      </c>
      <c r="KZ107" s="48">
        <f>LB101</f>
        <v>120</v>
      </c>
      <c r="LA107" s="48">
        <f>LN102</f>
        <v>0</v>
      </c>
      <c r="LB107" s="50"/>
      <c r="LC107" s="51">
        <f>KZ107-LA107</f>
        <v>120</v>
      </c>
      <c r="LD107" s="53" t="str">
        <f>IF(KZ107-LA107=0,"ü","û")</f>
        <v>û</v>
      </c>
      <c r="LE107" s="190"/>
      <c r="LH107" s="204"/>
      <c r="LI107" s="35"/>
      <c r="LJ107" s="35"/>
      <c r="LK107" s="35"/>
      <c r="LL107" s="195"/>
      <c r="LM107" s="13"/>
      <c r="LN107" s="190"/>
      <c r="LO107" s="13"/>
      <c r="LP107" s="19"/>
      <c r="LQ107" s="19"/>
      <c r="LS107" s="157"/>
      <c r="LT107" s="32"/>
      <c r="LU107" s="47" t="s">
        <v>35</v>
      </c>
      <c r="LV107" s="48">
        <f>LX101</f>
        <v>120</v>
      </c>
      <c r="LW107" s="48">
        <f>MJ102</f>
        <v>0</v>
      </c>
      <c r="LX107" s="50"/>
      <c r="LY107" s="51">
        <f>LV107-LW107</f>
        <v>120</v>
      </c>
      <c r="LZ107" s="53" t="str">
        <f>IF(LV107-LW107=0,"ü","û")</f>
        <v>û</v>
      </c>
      <c r="MA107" s="190"/>
      <c r="MD107" s="204"/>
      <c r="ME107" s="35"/>
      <c r="MF107" s="35"/>
      <c r="MG107" s="35"/>
      <c r="MH107" s="195"/>
      <c r="MI107" s="13"/>
      <c r="MJ107" s="190"/>
      <c r="MK107" s="13"/>
      <c r="ML107" s="19"/>
      <c r="MM107" s="19"/>
      <c r="MO107" s="157"/>
      <c r="MP107" s="32"/>
      <c r="MQ107" s="47" t="s">
        <v>35</v>
      </c>
      <c r="MR107" s="48">
        <f>MT101</f>
        <v>90</v>
      </c>
      <c r="MS107" s="48">
        <f>NF102</f>
        <v>0</v>
      </c>
      <c r="MT107" s="50"/>
      <c r="MU107" s="51">
        <f>MR107-MS107</f>
        <v>90</v>
      </c>
      <c r="MV107" s="53" t="str">
        <f>IF(MR107-MS107=0,"ü","û")</f>
        <v>û</v>
      </c>
      <c r="MW107" s="190"/>
      <c r="MZ107" s="204"/>
      <c r="NA107" s="35"/>
      <c r="NB107" s="35"/>
      <c r="NC107" s="35"/>
      <c r="ND107" s="195"/>
      <c r="NE107" s="13"/>
      <c r="NF107" s="190"/>
      <c r="NG107" s="13"/>
      <c r="NH107" s="19"/>
      <c r="NI107" s="19"/>
      <c r="NK107" s="157"/>
      <c r="NL107" s="32"/>
      <c r="NM107" s="47" t="s">
        <v>35</v>
      </c>
      <c r="NN107" s="48">
        <f>NP101</f>
        <v>112.5</v>
      </c>
      <c r="NO107" s="48">
        <f>OB102</f>
        <v>0</v>
      </c>
      <c r="NP107" s="50"/>
      <c r="NQ107" s="51">
        <f>NN107-NO107</f>
        <v>112.5</v>
      </c>
      <c r="NR107" s="53" t="str">
        <f>IF(NN107-NO107=0,"ü","û")</f>
        <v>û</v>
      </c>
      <c r="NS107" s="190"/>
      <c r="NV107" s="204"/>
      <c r="NW107" s="35"/>
      <c r="NX107" s="35"/>
      <c r="NY107" s="35"/>
      <c r="NZ107" s="195"/>
      <c r="OA107" s="13"/>
      <c r="OB107" s="190"/>
      <c r="OC107" s="13"/>
      <c r="OD107" s="19"/>
      <c r="OE107" s="19"/>
      <c r="OG107" s="157"/>
      <c r="OH107" s="32"/>
      <c r="OI107" s="47" t="s">
        <v>35</v>
      </c>
      <c r="OJ107" s="48">
        <f>OL101</f>
        <v>75</v>
      </c>
      <c r="OK107" s="48">
        <f>OX102</f>
        <v>0</v>
      </c>
      <c r="OL107" s="50"/>
      <c r="OM107" s="51">
        <f>OJ107-OK107</f>
        <v>75</v>
      </c>
      <c r="ON107" s="53" t="str">
        <f>IF(OJ107-OK107=0,"ü","û")</f>
        <v>û</v>
      </c>
      <c r="OO107" s="190"/>
      <c r="OR107" s="204"/>
      <c r="OS107" s="35"/>
      <c r="OT107" s="35"/>
      <c r="OU107" s="35"/>
      <c r="OV107" s="195"/>
      <c r="OW107" s="13"/>
      <c r="OX107" s="190"/>
      <c r="OY107" s="13"/>
      <c r="OZ107" s="19"/>
      <c r="PA107" s="19"/>
      <c r="PC107" s="157"/>
      <c r="PD107" s="32"/>
      <c r="PE107" s="47" t="s">
        <v>35</v>
      </c>
      <c r="PF107" s="48">
        <f>PH101</f>
        <v>104</v>
      </c>
      <c r="PG107" s="48">
        <f>PT102</f>
        <v>0</v>
      </c>
      <c r="PH107" s="50"/>
      <c r="PI107" s="51">
        <f>PF107-PG107</f>
        <v>104</v>
      </c>
      <c r="PJ107" s="53" t="str">
        <f>IF(PF107-PG107=0,"ü","û")</f>
        <v>û</v>
      </c>
      <c r="PK107" s="190"/>
      <c r="PN107" s="204"/>
      <c r="PO107" s="35"/>
      <c r="PP107" s="35"/>
      <c r="PQ107" s="35"/>
      <c r="PR107" s="195"/>
      <c r="PS107" s="13"/>
      <c r="PT107" s="190"/>
      <c r="PU107" s="13"/>
      <c r="PV107" s="19"/>
      <c r="PW107" s="19"/>
      <c r="PY107" s="157"/>
      <c r="PZ107" s="32"/>
      <c r="QA107" s="47" t="s">
        <v>35</v>
      </c>
      <c r="QB107" s="48">
        <f>QD101</f>
        <v>105</v>
      </c>
      <c r="QC107" s="48">
        <f>QP102</f>
        <v>0</v>
      </c>
      <c r="QD107" s="50"/>
      <c r="QE107" s="51">
        <f>QB107-QC107</f>
        <v>105</v>
      </c>
      <c r="QF107" s="53" t="str">
        <f>IF(QB107-QC107=0,"ü","û")</f>
        <v>û</v>
      </c>
      <c r="QG107" s="190"/>
      <c r="QJ107" s="204"/>
      <c r="QK107" s="35"/>
      <c r="QL107" s="35"/>
      <c r="QM107" s="35"/>
      <c r="QN107" s="195"/>
      <c r="QO107" s="13"/>
      <c r="QP107" s="190"/>
      <c r="QQ107" s="13"/>
      <c r="QR107" s="19"/>
      <c r="QS107" s="19"/>
      <c r="QU107" s="157"/>
      <c r="QV107" s="32"/>
      <c r="QW107" s="47" t="s">
        <v>35</v>
      </c>
      <c r="QX107" s="48">
        <f>QZ101</f>
        <v>67.5</v>
      </c>
      <c r="QY107" s="48">
        <f>RL102</f>
        <v>0</v>
      </c>
      <c r="QZ107" s="50"/>
      <c r="RA107" s="51">
        <f>QX107-QY107</f>
        <v>67.5</v>
      </c>
      <c r="RB107" s="53" t="str">
        <f>IF(QX107-QY107=0,"ü","û")</f>
        <v>û</v>
      </c>
      <c r="RC107" s="190"/>
      <c r="RF107" s="204"/>
      <c r="RG107" s="35"/>
      <c r="RH107" s="35"/>
      <c r="RI107" s="35"/>
      <c r="RJ107" s="195"/>
      <c r="RK107" s="13"/>
      <c r="RL107" s="190"/>
      <c r="RM107" s="13"/>
      <c r="RN107" s="19"/>
      <c r="RO107" s="19"/>
      <c r="RQ107" s="157"/>
      <c r="RR107" s="32"/>
      <c r="RS107" s="47" t="s">
        <v>35</v>
      </c>
      <c r="RT107" s="48">
        <f>RV101</f>
        <v>120</v>
      </c>
      <c r="RU107" s="48">
        <f>SH102</f>
        <v>0</v>
      </c>
      <c r="RV107" s="50"/>
      <c r="RW107" s="51">
        <f>RT107-RU107</f>
        <v>120</v>
      </c>
      <c r="RX107" s="53" t="str">
        <f>IF(RT107-RU107=0,"ü","û")</f>
        <v>û</v>
      </c>
      <c r="RY107" s="190"/>
      <c r="SB107" s="204"/>
      <c r="SC107" s="35"/>
      <c r="SD107" s="35"/>
      <c r="SE107" s="35"/>
      <c r="SF107" s="195"/>
      <c r="SG107" s="13"/>
      <c r="SH107" s="190"/>
      <c r="SI107" s="13"/>
      <c r="SJ107" s="19"/>
      <c r="SK107" s="19"/>
      <c r="SM107" s="157"/>
      <c r="SN107" s="32"/>
      <c r="SO107" s="47" t="s">
        <v>35</v>
      </c>
      <c r="SP107" s="48">
        <f>SR101</f>
        <v>102</v>
      </c>
      <c r="SQ107" s="48">
        <f>TD102</f>
        <v>0</v>
      </c>
      <c r="SR107" s="50"/>
      <c r="SS107" s="51">
        <f>SP107-SQ107</f>
        <v>102</v>
      </c>
      <c r="ST107" s="53" t="str">
        <f>IF(SP107-SQ107=0,"ü","û")</f>
        <v>û</v>
      </c>
      <c r="SU107" s="190"/>
      <c r="SX107" s="204"/>
      <c r="SY107" s="35"/>
      <c r="SZ107" s="35"/>
      <c r="TA107" s="35"/>
      <c r="TB107" s="195"/>
      <c r="TC107" s="13"/>
      <c r="TD107" s="190"/>
      <c r="TE107" s="13"/>
      <c r="TF107" s="19"/>
      <c r="TG107" s="19"/>
      <c r="TI107" s="157"/>
      <c r="TJ107" s="32"/>
      <c r="TK107" s="47" t="s">
        <v>35</v>
      </c>
      <c r="TL107" s="48">
        <f>TN101</f>
        <v>0</v>
      </c>
      <c r="TM107" s="48">
        <f>TZ102</f>
        <v>0</v>
      </c>
      <c r="TN107" s="50"/>
      <c r="TO107" s="51">
        <f>TL107-TM107</f>
        <v>0</v>
      </c>
      <c r="TP107" s="53" t="str">
        <f>IF(TL107-TM107=0,"ü","û")</f>
        <v>ü</v>
      </c>
      <c r="TQ107" s="190"/>
      <c r="TT107" s="204"/>
      <c r="TU107" s="35"/>
      <c r="TV107" s="35"/>
      <c r="TW107" s="35"/>
      <c r="TX107" s="195"/>
      <c r="TY107" s="13"/>
      <c r="TZ107" s="190"/>
      <c r="UA107" s="13"/>
      <c r="UB107" s="19"/>
      <c r="UC107" s="19"/>
      <c r="UE107" s="157"/>
      <c r="UF107" s="32"/>
      <c r="UG107" s="47" t="s">
        <v>35</v>
      </c>
      <c r="UH107" s="48">
        <f>UJ101</f>
        <v>120</v>
      </c>
      <c r="UI107" s="48">
        <f>UV102</f>
        <v>0</v>
      </c>
      <c r="UJ107" s="50"/>
      <c r="UK107" s="51">
        <f>UH107-UI107</f>
        <v>120</v>
      </c>
      <c r="UL107" s="53" t="str">
        <f>IF(UH107-UI107=0,"ü","û")</f>
        <v>û</v>
      </c>
      <c r="UM107" s="190"/>
      <c r="UP107" s="204"/>
      <c r="UQ107" s="35"/>
      <c r="UR107" s="35"/>
      <c r="US107" s="35"/>
      <c r="UT107" s="195"/>
      <c r="UU107" s="13"/>
      <c r="UV107" s="190"/>
      <c r="UW107" s="13"/>
      <c r="UX107" s="19"/>
      <c r="UY107" s="19"/>
      <c r="VA107" s="157"/>
      <c r="VB107" s="32"/>
      <c r="VC107" s="47" t="s">
        <v>35</v>
      </c>
      <c r="VD107" s="48">
        <f>VF101</f>
        <v>120</v>
      </c>
      <c r="VE107" s="48">
        <f>VR102</f>
        <v>0</v>
      </c>
      <c r="VF107" s="50"/>
      <c r="VG107" s="51">
        <f>VD107-VE107</f>
        <v>120</v>
      </c>
      <c r="VH107" s="53" t="str">
        <f>IF(VD107-VE107=0,"ü","û")</f>
        <v>û</v>
      </c>
      <c r="VI107" s="190"/>
      <c r="VL107" s="204"/>
      <c r="VM107" s="35"/>
      <c r="VN107" s="35"/>
      <c r="VO107" s="35"/>
      <c r="VP107" s="195"/>
      <c r="VQ107" s="13"/>
      <c r="VR107" s="190"/>
      <c r="VS107" s="13"/>
      <c r="VT107" s="19"/>
      <c r="VU107" s="19"/>
      <c r="VW107" s="157"/>
      <c r="VX107" s="32"/>
      <c r="VY107" s="47" t="s">
        <v>35</v>
      </c>
      <c r="VZ107" s="48">
        <f>WB101</f>
        <v>112.5</v>
      </c>
      <c r="WA107" s="48">
        <f>WN102</f>
        <v>0</v>
      </c>
      <c r="WB107" s="50"/>
      <c r="WC107" s="51">
        <f>VZ107-WA107</f>
        <v>112.5</v>
      </c>
      <c r="WD107" s="53" t="str">
        <f>IF(VZ107-WA107=0,"ü","û")</f>
        <v>û</v>
      </c>
      <c r="WE107" s="190"/>
      <c r="WH107" s="204"/>
      <c r="WI107" s="35"/>
      <c r="WJ107" s="35"/>
      <c r="WK107" s="35"/>
      <c r="WL107" s="195"/>
      <c r="WM107" s="13"/>
      <c r="WN107" s="190"/>
      <c r="WO107" s="13"/>
      <c r="WP107" s="19"/>
      <c r="WQ107" s="19"/>
      <c r="WS107" s="157"/>
      <c r="WT107" s="32"/>
      <c r="WU107" s="47" t="s">
        <v>35</v>
      </c>
      <c r="WV107" s="48">
        <f>WX101</f>
        <v>112.5</v>
      </c>
      <c r="WW107" s="48">
        <f>XJ102</f>
        <v>0</v>
      </c>
      <c r="WX107" s="50"/>
      <c r="WY107" s="51">
        <f>WV107-WW107</f>
        <v>112.5</v>
      </c>
      <c r="WZ107" s="53" t="str">
        <f>IF(WV107-WW107=0,"ü","û")</f>
        <v>û</v>
      </c>
      <c r="XA107" s="190"/>
      <c r="XD107" s="204"/>
      <c r="XE107" s="35"/>
      <c r="XF107" s="35"/>
      <c r="XG107" s="35"/>
      <c r="XH107" s="195"/>
      <c r="XI107" s="13"/>
      <c r="XJ107" s="190"/>
      <c r="XK107" s="13"/>
      <c r="XL107" s="19"/>
      <c r="XM107" s="19"/>
      <c r="XO107" s="157"/>
      <c r="XP107" s="32"/>
      <c r="XQ107" s="47" t="s">
        <v>35</v>
      </c>
      <c r="XR107" s="48">
        <f>XT101</f>
        <v>120</v>
      </c>
      <c r="XS107" s="48">
        <f>YF102</f>
        <v>0</v>
      </c>
      <c r="XT107" s="50"/>
      <c r="XU107" s="51">
        <f>XR107-XS107</f>
        <v>120</v>
      </c>
      <c r="XV107" s="53" t="str">
        <f>IF(XR107-XS107=0,"ü","û")</f>
        <v>û</v>
      </c>
      <c r="XW107" s="190"/>
      <c r="XZ107" s="204"/>
      <c r="YA107" s="35"/>
      <c r="YB107" s="35"/>
      <c r="YC107" s="35"/>
      <c r="YD107" s="195"/>
      <c r="YE107" s="13"/>
      <c r="YF107" s="190"/>
      <c r="YG107" s="13"/>
      <c r="YH107" s="19"/>
      <c r="YI107" s="19"/>
    </row>
    <row r="108" spans="1:659" ht="13.5" customHeight="1" thickTop="1" thickBot="1">
      <c r="A108" s="160"/>
      <c r="B108" s="2"/>
      <c r="C108" s="47" t="s">
        <v>36</v>
      </c>
      <c r="D108" s="48">
        <f>COUNTIF(C8:C100,"HT")*7.5+F108</f>
        <v>22.5</v>
      </c>
      <c r="E108" s="48">
        <f>R104</f>
        <v>0</v>
      </c>
      <c r="F108" s="48">
        <f>COUNTIF(C8:C100,"GT")*7.5</f>
        <v>0</v>
      </c>
      <c r="G108" s="51">
        <f>D108-E108</f>
        <v>22.5</v>
      </c>
      <c r="H108" s="53" t="str">
        <f>IF(D108-E108=0,"ü","û")</f>
        <v>û</v>
      </c>
      <c r="I108" s="190"/>
      <c r="L108" s="205"/>
      <c r="M108" s="206"/>
      <c r="N108" s="37"/>
      <c r="O108" s="37"/>
      <c r="P108" s="195"/>
      <c r="Q108" s="13"/>
      <c r="R108" s="190"/>
      <c r="S108" s="13"/>
      <c r="T108" s="38"/>
      <c r="U108" s="38"/>
      <c r="W108" s="160"/>
      <c r="X108" s="2"/>
      <c r="Y108" s="47" t="s">
        <v>36</v>
      </c>
      <c r="Z108" s="48">
        <f>COUNTIF(Y8:Y100,"HT")*7.5+AB108</f>
        <v>22.5</v>
      </c>
      <c r="AA108" s="48">
        <f>AN104</f>
        <v>0</v>
      </c>
      <c r="AB108" s="48">
        <f>COUNTIF(Y8:Y100,"GT")*7.5</f>
        <v>0</v>
      </c>
      <c r="AC108" s="51">
        <f>Z108-AA108</f>
        <v>22.5</v>
      </c>
      <c r="AD108" s="53" t="str">
        <f>IF(Z108-AA108=0,"ü","û")</f>
        <v>û</v>
      </c>
      <c r="AE108" s="190"/>
      <c r="AH108" s="205"/>
      <c r="AI108" s="206"/>
      <c r="AJ108" s="37"/>
      <c r="AK108" s="37"/>
      <c r="AL108" s="195"/>
      <c r="AM108" s="13"/>
      <c r="AN108" s="190"/>
      <c r="AO108" s="13"/>
      <c r="AP108" s="38"/>
      <c r="AQ108" s="38"/>
      <c r="AS108" s="160"/>
      <c r="AT108" s="2"/>
      <c r="AU108" s="47" t="s">
        <v>36</v>
      </c>
      <c r="AV108" s="48">
        <f>COUNTIF(AU8:AU100,"HT")*7.5+AX108</f>
        <v>22.5</v>
      </c>
      <c r="AW108" s="48">
        <f>BJ104</f>
        <v>0</v>
      </c>
      <c r="AX108" s="48">
        <f>COUNTIF(AU8:AU100,"GT")*7.5</f>
        <v>0</v>
      </c>
      <c r="AY108" s="51">
        <f>AV108-AW108</f>
        <v>22.5</v>
      </c>
      <c r="AZ108" s="53" t="str">
        <f>IF(AV108-AW108=0,"ü","û")</f>
        <v>û</v>
      </c>
      <c r="BA108" s="190"/>
      <c r="BD108" s="205"/>
      <c r="BE108" s="206"/>
      <c r="BF108" s="37"/>
      <c r="BG108" s="37"/>
      <c r="BH108" s="195"/>
      <c r="BI108" s="13"/>
      <c r="BJ108" s="190"/>
      <c r="BK108" s="13"/>
      <c r="BL108" s="38"/>
      <c r="BM108" s="38"/>
      <c r="BO108" s="160"/>
      <c r="BP108" s="2"/>
      <c r="BQ108" s="47" t="s">
        <v>36</v>
      </c>
      <c r="BR108" s="48">
        <f>COUNTIF(BQ8:BQ100,"HT")*7.5+BT108</f>
        <v>22.5</v>
      </c>
      <c r="BS108" s="48">
        <f>CF104</f>
        <v>0</v>
      </c>
      <c r="BT108" s="48">
        <f>COUNTIF(BQ8:BQ100,"GT")*7.5</f>
        <v>0</v>
      </c>
      <c r="BU108" s="51">
        <f>BR108-BS108</f>
        <v>22.5</v>
      </c>
      <c r="BV108" s="53" t="str">
        <f>IF(BR108-BS108=0,"ü","û")</f>
        <v>û</v>
      </c>
      <c r="BW108" s="190"/>
      <c r="BZ108" s="205"/>
      <c r="CA108" s="206"/>
      <c r="CB108" s="37"/>
      <c r="CC108" s="37"/>
      <c r="CD108" s="195"/>
      <c r="CE108" s="13"/>
      <c r="CF108" s="190"/>
      <c r="CG108" s="13"/>
      <c r="CH108" s="38"/>
      <c r="CI108" s="38"/>
      <c r="CK108" s="160"/>
      <c r="CL108" s="2"/>
      <c r="CM108" s="47" t="s">
        <v>36</v>
      </c>
      <c r="CN108" s="48">
        <f>COUNTIF(CM8:CM100,"HT")*7.5+CP108</f>
        <v>22.5</v>
      </c>
      <c r="CO108" s="48">
        <f>DB104</f>
        <v>0</v>
      </c>
      <c r="CP108" s="48">
        <f>COUNTIF(CM8:CM100,"GT")*7.5</f>
        <v>0</v>
      </c>
      <c r="CQ108" s="51">
        <f>CN108-CO108</f>
        <v>22.5</v>
      </c>
      <c r="CR108" s="53" t="str">
        <f>IF(CN108-CO108=0,"ü","û")</f>
        <v>û</v>
      </c>
      <c r="CS108" s="190"/>
      <c r="CV108" s="205"/>
      <c r="CW108" s="206"/>
      <c r="CX108" s="37"/>
      <c r="CY108" s="37"/>
      <c r="CZ108" s="195"/>
      <c r="DA108" s="13"/>
      <c r="DB108" s="190"/>
      <c r="DC108" s="13"/>
      <c r="DD108" s="38"/>
      <c r="DE108" s="38"/>
      <c r="DG108" s="160"/>
      <c r="DH108" s="2"/>
      <c r="DI108" s="47" t="s">
        <v>36</v>
      </c>
      <c r="DJ108" s="48">
        <f>COUNTIF(DI8:DI100,"HT")*7.5+DL108</f>
        <v>22.5</v>
      </c>
      <c r="DK108" s="48">
        <f>DX104</f>
        <v>0</v>
      </c>
      <c r="DL108" s="48">
        <f>COUNTIF(DI8:DI100,"GT")*7.5</f>
        <v>0</v>
      </c>
      <c r="DM108" s="51">
        <f>DJ108-DK108</f>
        <v>22.5</v>
      </c>
      <c r="DN108" s="53" t="str">
        <f>IF(DJ108-DK108=0,"ü","û")</f>
        <v>û</v>
      </c>
      <c r="DO108" s="190"/>
      <c r="DR108" s="205"/>
      <c r="DS108" s="206"/>
      <c r="DT108" s="37"/>
      <c r="DU108" s="37"/>
      <c r="DV108" s="195"/>
      <c r="DW108" s="13"/>
      <c r="DX108" s="190"/>
      <c r="DY108" s="13"/>
      <c r="DZ108" s="38"/>
      <c r="EA108" s="38"/>
      <c r="EC108" s="160"/>
      <c r="ED108" s="2"/>
      <c r="EE108" s="47" t="s">
        <v>36</v>
      </c>
      <c r="EF108" s="48">
        <f>COUNTIF(EE8:EE100,"HT")*7.5+EH108</f>
        <v>22.5</v>
      </c>
      <c r="EG108" s="48">
        <f>ET104</f>
        <v>0</v>
      </c>
      <c r="EH108" s="48">
        <f>COUNTIF(EE8:EE100,"GT")*7.5</f>
        <v>0</v>
      </c>
      <c r="EI108" s="51">
        <f>EF108-EG108</f>
        <v>22.5</v>
      </c>
      <c r="EJ108" s="53" t="str">
        <f>IF(EF108-EG108=0,"ü","û")</f>
        <v>û</v>
      </c>
      <c r="EK108" s="190"/>
      <c r="EN108" s="205"/>
      <c r="EO108" s="206"/>
      <c r="EP108" s="37"/>
      <c r="EQ108" s="37"/>
      <c r="ER108" s="195"/>
      <c r="ES108" s="13"/>
      <c r="ET108" s="190"/>
      <c r="EU108" s="13"/>
      <c r="EV108" s="38"/>
      <c r="EW108" s="38"/>
      <c r="EY108" s="160"/>
      <c r="EZ108" s="2"/>
      <c r="FA108" s="47" t="s">
        <v>36</v>
      </c>
      <c r="FB108" s="48">
        <f>COUNTIF(FA8:FA100,"HT")*7.5+FD108</f>
        <v>22.5</v>
      </c>
      <c r="FC108" s="48">
        <f>FP104</f>
        <v>0</v>
      </c>
      <c r="FD108" s="48">
        <f>COUNTIF(FA8:FA100,"GT")*7.5</f>
        <v>0</v>
      </c>
      <c r="FE108" s="51">
        <f>FB108-FC108</f>
        <v>22.5</v>
      </c>
      <c r="FF108" s="53" t="str">
        <f>IF(FB108-FC108=0,"ü","û")</f>
        <v>û</v>
      </c>
      <c r="FG108" s="190"/>
      <c r="FJ108" s="205"/>
      <c r="FK108" s="206"/>
      <c r="FL108" s="37"/>
      <c r="FM108" s="37"/>
      <c r="FN108" s="195"/>
      <c r="FO108" s="13"/>
      <c r="FP108" s="190"/>
      <c r="FQ108" s="13"/>
      <c r="FR108" s="38"/>
      <c r="FS108" s="38"/>
      <c r="FU108" s="160"/>
      <c r="FV108" s="2"/>
      <c r="FW108" s="47" t="s">
        <v>36</v>
      </c>
      <c r="FX108" s="48">
        <f>COUNTIF(FW8:FW100,"HT")*7.5+FZ108</f>
        <v>22.5</v>
      </c>
      <c r="FY108" s="48">
        <f>GL104</f>
        <v>0</v>
      </c>
      <c r="FZ108" s="48">
        <f>COUNTIF(FW8:FW100,"GT")*7.5</f>
        <v>0</v>
      </c>
      <c r="GA108" s="51">
        <f>FX108-FY108</f>
        <v>22.5</v>
      </c>
      <c r="GB108" s="53" t="str">
        <f>IF(FX108-FY108=0,"ü","û")</f>
        <v>û</v>
      </c>
      <c r="GC108" s="190"/>
      <c r="GF108" s="205"/>
      <c r="GG108" s="206"/>
      <c r="GH108" s="37"/>
      <c r="GI108" s="37"/>
      <c r="GJ108" s="195"/>
      <c r="GK108" s="13"/>
      <c r="GL108" s="190"/>
      <c r="GM108" s="13"/>
      <c r="GN108" s="38"/>
      <c r="GO108" s="38"/>
      <c r="GQ108" s="160"/>
      <c r="GR108" s="2"/>
      <c r="GS108" s="47" t="s">
        <v>36</v>
      </c>
      <c r="GT108" s="48">
        <f>COUNTIF(GS8:GS100,"HT")*7.5+GV108</f>
        <v>22.5</v>
      </c>
      <c r="GU108" s="48">
        <f>HH104</f>
        <v>0</v>
      </c>
      <c r="GV108" s="48">
        <f>COUNTIF(GS8:GS100,"GT")*7.5</f>
        <v>0</v>
      </c>
      <c r="GW108" s="51">
        <f>GT108-GU108</f>
        <v>22.5</v>
      </c>
      <c r="GX108" s="53" t="str">
        <f>IF(GT108-GU108=0,"ü","û")</f>
        <v>û</v>
      </c>
      <c r="GY108" s="190"/>
      <c r="HB108" s="205"/>
      <c r="HC108" s="206"/>
      <c r="HD108" s="37"/>
      <c r="HE108" s="37"/>
      <c r="HF108" s="195"/>
      <c r="HG108" s="13"/>
      <c r="HH108" s="190"/>
      <c r="HI108" s="13"/>
      <c r="HJ108" s="38"/>
      <c r="HK108" s="38"/>
      <c r="HM108" s="160"/>
      <c r="HN108" s="2"/>
      <c r="HO108" s="47" t="s">
        <v>36</v>
      </c>
      <c r="HP108" s="48">
        <f>COUNTIF(HO8:HO100,"HT")*7.5+HR108</f>
        <v>22.5</v>
      </c>
      <c r="HQ108" s="48">
        <f>ID104</f>
        <v>0</v>
      </c>
      <c r="HR108" s="48">
        <f>COUNTIF(HO8:HO100,"GT")*7.5</f>
        <v>0</v>
      </c>
      <c r="HS108" s="51">
        <f>HP108-HQ108</f>
        <v>22.5</v>
      </c>
      <c r="HT108" s="53" t="str">
        <f>IF(HP108-HQ108=0,"ü","û")</f>
        <v>û</v>
      </c>
      <c r="HU108" s="190"/>
      <c r="HX108" s="205"/>
      <c r="HY108" s="206"/>
      <c r="HZ108" s="37"/>
      <c r="IA108" s="37"/>
      <c r="IB108" s="195"/>
      <c r="IC108" s="13"/>
      <c r="ID108" s="190"/>
      <c r="IE108" s="13"/>
      <c r="IF108" s="38"/>
      <c r="IG108" s="38"/>
      <c r="II108" s="160"/>
      <c r="IJ108" s="2"/>
      <c r="IK108" s="47" t="s">
        <v>36</v>
      </c>
      <c r="IL108" s="48">
        <f>COUNTIF(IK8:IK100,"HT")*7.5+IN108</f>
        <v>22.5</v>
      </c>
      <c r="IM108" s="48">
        <f>IZ104</f>
        <v>0</v>
      </c>
      <c r="IN108" s="48">
        <f>COUNTIF(IK8:IK100,"GT")*7.5</f>
        <v>0</v>
      </c>
      <c r="IO108" s="51">
        <f>IL108-IM108</f>
        <v>22.5</v>
      </c>
      <c r="IP108" s="53" t="str">
        <f>IF(IL108-IM108=0,"ü","û")</f>
        <v>û</v>
      </c>
      <c r="IQ108" s="190"/>
      <c r="IT108" s="205"/>
      <c r="IU108" s="206"/>
      <c r="IV108" s="37"/>
      <c r="IW108" s="37"/>
      <c r="IX108" s="195"/>
      <c r="IY108" s="13"/>
      <c r="IZ108" s="190"/>
      <c r="JA108" s="13"/>
      <c r="JB108" s="38"/>
      <c r="JC108" s="38"/>
      <c r="JE108" s="160"/>
      <c r="JF108" s="2"/>
      <c r="JG108" s="47" t="s">
        <v>36</v>
      </c>
      <c r="JH108" s="48">
        <f>COUNTIF(JG8:JG100,"HT")*7.5+JJ108</f>
        <v>22.5</v>
      </c>
      <c r="JI108" s="48">
        <f>JV104</f>
        <v>0</v>
      </c>
      <c r="JJ108" s="48">
        <f>COUNTIF(JG8:JG100,"GT")*7.5</f>
        <v>0</v>
      </c>
      <c r="JK108" s="51">
        <f>JH108-JI108</f>
        <v>22.5</v>
      </c>
      <c r="JL108" s="53" t="str">
        <f>IF(JH108-JI108=0,"ü","û")</f>
        <v>û</v>
      </c>
      <c r="JM108" s="190"/>
      <c r="JP108" s="205"/>
      <c r="JQ108" s="206"/>
      <c r="JR108" s="37"/>
      <c r="JS108" s="37"/>
      <c r="JT108" s="195"/>
      <c r="JU108" s="13"/>
      <c r="JV108" s="190"/>
      <c r="JW108" s="13"/>
      <c r="JX108" s="38"/>
      <c r="JY108" s="38"/>
      <c r="KA108" s="160"/>
      <c r="KB108" s="2"/>
      <c r="KC108" s="47" t="s">
        <v>36</v>
      </c>
      <c r="KD108" s="48">
        <f>COUNTIF(KC8:KC100,"HT")*7.5+KF108</f>
        <v>22.5</v>
      </c>
      <c r="KE108" s="48">
        <f>KR104</f>
        <v>0</v>
      </c>
      <c r="KF108" s="48">
        <f>COUNTIF(KC8:KC100,"GT")*7.5</f>
        <v>0</v>
      </c>
      <c r="KG108" s="51">
        <f>KD108-KE108</f>
        <v>22.5</v>
      </c>
      <c r="KH108" s="53" t="str">
        <f>IF(KD108-KE108=0,"ü","û")</f>
        <v>û</v>
      </c>
      <c r="KI108" s="190"/>
      <c r="KL108" s="205"/>
      <c r="KM108" s="206"/>
      <c r="KN108" s="37"/>
      <c r="KO108" s="37"/>
      <c r="KP108" s="195"/>
      <c r="KQ108" s="13"/>
      <c r="KR108" s="190"/>
      <c r="KS108" s="13"/>
      <c r="KT108" s="38"/>
      <c r="KU108" s="38"/>
      <c r="KW108" s="160"/>
      <c r="KX108" s="2"/>
      <c r="KY108" s="47" t="s">
        <v>36</v>
      </c>
      <c r="KZ108" s="48">
        <f>COUNTIF(KY8:KY100,"HT")*7.5+LB108</f>
        <v>22.5</v>
      </c>
      <c r="LA108" s="48">
        <f>LN104</f>
        <v>0</v>
      </c>
      <c r="LB108" s="48">
        <f>COUNTIF(KY8:KY100,"GT")*7.5</f>
        <v>0</v>
      </c>
      <c r="LC108" s="51">
        <f>KZ108-LA108</f>
        <v>22.5</v>
      </c>
      <c r="LD108" s="53" t="str">
        <f>IF(KZ108-LA108=0,"ü","û")</f>
        <v>û</v>
      </c>
      <c r="LE108" s="190"/>
      <c r="LH108" s="205"/>
      <c r="LI108" s="206"/>
      <c r="LJ108" s="37"/>
      <c r="LK108" s="37"/>
      <c r="LL108" s="195"/>
      <c r="LM108" s="13"/>
      <c r="LN108" s="190"/>
      <c r="LO108" s="13"/>
      <c r="LP108" s="38"/>
      <c r="LQ108" s="38"/>
      <c r="LS108" s="160"/>
      <c r="LT108" s="2"/>
      <c r="LU108" s="47" t="s">
        <v>36</v>
      </c>
      <c r="LV108" s="48">
        <f>COUNTIF(LU8:LU100,"HT")*7.5+LX108</f>
        <v>22.5</v>
      </c>
      <c r="LW108" s="48">
        <f>MJ104</f>
        <v>0</v>
      </c>
      <c r="LX108" s="48">
        <f>COUNTIF(LU8:LU100,"GT")*7.5</f>
        <v>0</v>
      </c>
      <c r="LY108" s="51">
        <f>LV108-LW108</f>
        <v>22.5</v>
      </c>
      <c r="LZ108" s="53" t="str">
        <f>IF(LV108-LW108=0,"ü","û")</f>
        <v>û</v>
      </c>
      <c r="MA108" s="190"/>
      <c r="MD108" s="205"/>
      <c r="ME108" s="206"/>
      <c r="MF108" s="37"/>
      <c r="MG108" s="37"/>
      <c r="MH108" s="195"/>
      <c r="MI108" s="13"/>
      <c r="MJ108" s="190"/>
      <c r="MK108" s="13"/>
      <c r="ML108" s="38"/>
      <c r="MM108" s="38"/>
      <c r="MO108" s="160"/>
      <c r="MP108" s="2"/>
      <c r="MQ108" s="47" t="s">
        <v>36</v>
      </c>
      <c r="MR108" s="48">
        <f>COUNTIF(MQ8:MQ100,"HT")*7.5+MT108</f>
        <v>22.5</v>
      </c>
      <c r="MS108" s="48">
        <f>NF104</f>
        <v>0</v>
      </c>
      <c r="MT108" s="48">
        <f>COUNTIF(MQ8:MQ100,"GT")*7.5</f>
        <v>0</v>
      </c>
      <c r="MU108" s="51">
        <f>MR108-MS108</f>
        <v>22.5</v>
      </c>
      <c r="MV108" s="53" t="str">
        <f>IF(MR108-MS108=0,"ü","û")</f>
        <v>û</v>
      </c>
      <c r="MW108" s="190"/>
      <c r="MZ108" s="205"/>
      <c r="NA108" s="206"/>
      <c r="NB108" s="37"/>
      <c r="NC108" s="37"/>
      <c r="ND108" s="195"/>
      <c r="NE108" s="13"/>
      <c r="NF108" s="190"/>
      <c r="NG108" s="13"/>
      <c r="NH108" s="38"/>
      <c r="NI108" s="38"/>
      <c r="NK108" s="160"/>
      <c r="NL108" s="2"/>
      <c r="NM108" s="47" t="s">
        <v>36</v>
      </c>
      <c r="NN108" s="48">
        <f>COUNTIF(NM8:NM100,"HT")*7.5+NP108</f>
        <v>22.5</v>
      </c>
      <c r="NO108" s="48">
        <f>OB104</f>
        <v>0</v>
      </c>
      <c r="NP108" s="48">
        <f>COUNTIF(NM8:NM100,"GT")*7.5</f>
        <v>0</v>
      </c>
      <c r="NQ108" s="51">
        <f>NN108-NO108</f>
        <v>22.5</v>
      </c>
      <c r="NR108" s="53" t="str">
        <f>IF(NN108-NO108=0,"ü","û")</f>
        <v>û</v>
      </c>
      <c r="NS108" s="190"/>
      <c r="NV108" s="205"/>
      <c r="NW108" s="206"/>
      <c r="NX108" s="37"/>
      <c r="NY108" s="37"/>
      <c r="NZ108" s="195"/>
      <c r="OA108" s="13"/>
      <c r="OB108" s="190"/>
      <c r="OC108" s="13"/>
      <c r="OD108" s="38"/>
      <c r="OE108" s="38"/>
      <c r="OG108" s="160"/>
      <c r="OH108" s="2"/>
      <c r="OI108" s="47" t="s">
        <v>36</v>
      </c>
      <c r="OJ108" s="48">
        <f>COUNTIF(OI8:OI100,"HT")*7.5+OL108</f>
        <v>22.5</v>
      </c>
      <c r="OK108" s="48">
        <f>OX104</f>
        <v>0</v>
      </c>
      <c r="OL108" s="48">
        <f>COUNTIF(OI8:OI100,"GT")*7.5</f>
        <v>0</v>
      </c>
      <c r="OM108" s="51">
        <f>OJ108-OK108</f>
        <v>22.5</v>
      </c>
      <c r="ON108" s="53" t="str">
        <f>IF(OJ108-OK108=0,"ü","û")</f>
        <v>û</v>
      </c>
      <c r="OO108" s="190"/>
      <c r="OR108" s="205"/>
      <c r="OS108" s="206"/>
      <c r="OT108" s="37"/>
      <c r="OU108" s="37"/>
      <c r="OV108" s="195"/>
      <c r="OW108" s="13"/>
      <c r="OX108" s="190"/>
      <c r="OY108" s="13"/>
      <c r="OZ108" s="38"/>
      <c r="PA108" s="38"/>
      <c r="PC108" s="160"/>
      <c r="PD108" s="2"/>
      <c r="PE108" s="47" t="s">
        <v>36</v>
      </c>
      <c r="PF108" s="48">
        <f>COUNTIF(PE8:PE100,"HT")*7.5+PH108</f>
        <v>22.5</v>
      </c>
      <c r="PG108" s="48">
        <f>PT104</f>
        <v>0</v>
      </c>
      <c r="PH108" s="48">
        <f>COUNTIF(PE8:PE100,"GT")*7.5</f>
        <v>0</v>
      </c>
      <c r="PI108" s="51">
        <f>PF108-PG108</f>
        <v>22.5</v>
      </c>
      <c r="PJ108" s="53" t="str">
        <f>IF(PF108-PG108=0,"ü","û")</f>
        <v>û</v>
      </c>
      <c r="PK108" s="190"/>
      <c r="PN108" s="205"/>
      <c r="PO108" s="206"/>
      <c r="PP108" s="37"/>
      <c r="PQ108" s="37"/>
      <c r="PR108" s="195"/>
      <c r="PS108" s="13"/>
      <c r="PT108" s="190"/>
      <c r="PU108" s="13"/>
      <c r="PV108" s="38"/>
      <c r="PW108" s="38"/>
      <c r="PY108" s="160"/>
      <c r="PZ108" s="2"/>
      <c r="QA108" s="47" t="s">
        <v>36</v>
      </c>
      <c r="QB108" s="48">
        <f>COUNTIF(QA8:QA100,"HT")*7.5+QD108</f>
        <v>22.5</v>
      </c>
      <c r="QC108" s="48">
        <f>QP104</f>
        <v>0</v>
      </c>
      <c r="QD108" s="48">
        <f>COUNTIF(QA8:QA100,"GT")*7.5</f>
        <v>0</v>
      </c>
      <c r="QE108" s="51">
        <f>QB108-QC108</f>
        <v>22.5</v>
      </c>
      <c r="QF108" s="53" t="str">
        <f>IF(QB108-QC108=0,"ü","û")</f>
        <v>û</v>
      </c>
      <c r="QG108" s="190"/>
      <c r="QJ108" s="205"/>
      <c r="QK108" s="206"/>
      <c r="QL108" s="37"/>
      <c r="QM108" s="37"/>
      <c r="QN108" s="195"/>
      <c r="QO108" s="13"/>
      <c r="QP108" s="190"/>
      <c r="QQ108" s="13"/>
      <c r="QR108" s="38"/>
      <c r="QS108" s="38"/>
      <c r="QU108" s="160"/>
      <c r="QV108" s="2"/>
      <c r="QW108" s="47" t="s">
        <v>36</v>
      </c>
      <c r="QX108" s="48">
        <f>COUNTIF(QW8:QW100,"HT")*7.5+QZ108</f>
        <v>15</v>
      </c>
      <c r="QY108" s="48">
        <f>RL104</f>
        <v>0</v>
      </c>
      <c r="QZ108" s="48">
        <f>COUNTIF(QW8:QW100,"GT")*7.5</f>
        <v>0</v>
      </c>
      <c r="RA108" s="51">
        <f>QX108-QY108</f>
        <v>15</v>
      </c>
      <c r="RB108" s="53" t="str">
        <f>IF(QX108-QY108=0,"ü","û")</f>
        <v>û</v>
      </c>
      <c r="RC108" s="190"/>
      <c r="RF108" s="205"/>
      <c r="RG108" s="206"/>
      <c r="RH108" s="37"/>
      <c r="RI108" s="37"/>
      <c r="RJ108" s="195"/>
      <c r="RK108" s="13"/>
      <c r="RL108" s="190"/>
      <c r="RM108" s="13"/>
      <c r="RN108" s="38"/>
      <c r="RO108" s="38"/>
      <c r="RQ108" s="160"/>
      <c r="RR108" s="2"/>
      <c r="RS108" s="47" t="s">
        <v>36</v>
      </c>
      <c r="RT108" s="48">
        <f>COUNTIF(RS8:RS100,"HT")*7.5+RV108</f>
        <v>22.5</v>
      </c>
      <c r="RU108" s="48">
        <f>SH104</f>
        <v>0</v>
      </c>
      <c r="RV108" s="48">
        <f>COUNTIF(RS8:RS100,"GT")*7.5</f>
        <v>0</v>
      </c>
      <c r="RW108" s="51">
        <f>RT108-RU108</f>
        <v>22.5</v>
      </c>
      <c r="RX108" s="53" t="str">
        <f>IF(RT108-RU108=0,"ü","û")</f>
        <v>û</v>
      </c>
      <c r="RY108" s="190"/>
      <c r="SB108" s="205"/>
      <c r="SC108" s="206"/>
      <c r="SD108" s="37"/>
      <c r="SE108" s="37"/>
      <c r="SF108" s="195"/>
      <c r="SG108" s="13"/>
      <c r="SH108" s="190"/>
      <c r="SI108" s="13"/>
      <c r="SJ108" s="38"/>
      <c r="SK108" s="38"/>
      <c r="SM108" s="160"/>
      <c r="SN108" s="2"/>
      <c r="SO108" s="47" t="s">
        <v>36</v>
      </c>
      <c r="SP108" s="48">
        <f>COUNTIF(SO8:SO100,"HT")*7.5+SR108</f>
        <v>22.5</v>
      </c>
      <c r="SQ108" s="48">
        <f>TD104</f>
        <v>0</v>
      </c>
      <c r="SR108" s="48">
        <f>COUNTIF(SO8:SO100,"GT")*7.5</f>
        <v>0</v>
      </c>
      <c r="SS108" s="51">
        <f>SP108-SQ108</f>
        <v>22.5</v>
      </c>
      <c r="ST108" s="53" t="str">
        <f>IF(SP108-SQ108=0,"ü","û")</f>
        <v>û</v>
      </c>
      <c r="SU108" s="190"/>
      <c r="SX108" s="205"/>
      <c r="SY108" s="206"/>
      <c r="SZ108" s="37"/>
      <c r="TA108" s="37"/>
      <c r="TB108" s="195"/>
      <c r="TC108" s="13"/>
      <c r="TD108" s="190"/>
      <c r="TE108" s="13"/>
      <c r="TF108" s="38"/>
      <c r="TG108" s="38"/>
      <c r="TI108" s="160"/>
      <c r="TJ108" s="2"/>
      <c r="TK108" s="47" t="s">
        <v>36</v>
      </c>
      <c r="TL108" s="48">
        <f>COUNTIF(TK8:TK100,"HT")*7.5+TN108</f>
        <v>0</v>
      </c>
      <c r="TM108" s="48">
        <f>TZ104</f>
        <v>0</v>
      </c>
      <c r="TN108" s="48">
        <f>COUNTIF(TK8:TK100,"GT")*7.5</f>
        <v>0</v>
      </c>
      <c r="TO108" s="51">
        <f>TL108-TM108</f>
        <v>0</v>
      </c>
      <c r="TP108" s="53" t="str">
        <f>IF(TL108-TM108=0,"ü","û")</f>
        <v>ü</v>
      </c>
      <c r="TQ108" s="190"/>
      <c r="TT108" s="205"/>
      <c r="TU108" s="206"/>
      <c r="TV108" s="37"/>
      <c r="TW108" s="37"/>
      <c r="TX108" s="195"/>
      <c r="TY108" s="13"/>
      <c r="TZ108" s="190"/>
      <c r="UA108" s="13"/>
      <c r="UB108" s="38"/>
      <c r="UC108" s="38"/>
      <c r="UE108" s="160"/>
      <c r="UF108" s="2"/>
      <c r="UG108" s="47" t="s">
        <v>36</v>
      </c>
      <c r="UH108" s="48">
        <f>COUNTIF(UG8:UG100,"HT")*7.5+UJ108</f>
        <v>22.5</v>
      </c>
      <c r="UI108" s="48">
        <f>UV104</f>
        <v>0</v>
      </c>
      <c r="UJ108" s="48">
        <f>COUNTIF(UG8:UG100,"GT")*7.5</f>
        <v>0</v>
      </c>
      <c r="UK108" s="51">
        <f>UH108-UI108</f>
        <v>22.5</v>
      </c>
      <c r="UL108" s="53" t="str">
        <f>IF(UH108-UI108=0,"ü","û")</f>
        <v>û</v>
      </c>
      <c r="UM108" s="190"/>
      <c r="UP108" s="205"/>
      <c r="UQ108" s="206"/>
      <c r="UR108" s="37"/>
      <c r="US108" s="37"/>
      <c r="UT108" s="195"/>
      <c r="UU108" s="13"/>
      <c r="UV108" s="190"/>
      <c r="UW108" s="13"/>
      <c r="UX108" s="38"/>
      <c r="UY108" s="38"/>
      <c r="VA108" s="160"/>
      <c r="VB108" s="2"/>
      <c r="VC108" s="47" t="s">
        <v>36</v>
      </c>
      <c r="VD108" s="48">
        <f>COUNTIF(VC8:VC100,"HT")*7.5+VF108</f>
        <v>22.5</v>
      </c>
      <c r="VE108" s="48">
        <f>VR104</f>
        <v>0</v>
      </c>
      <c r="VF108" s="48">
        <f>COUNTIF(VC8:VC100,"GT")*7.5</f>
        <v>0</v>
      </c>
      <c r="VG108" s="51">
        <f>VD108-VE108</f>
        <v>22.5</v>
      </c>
      <c r="VH108" s="53" t="str">
        <f>IF(VD108-VE108=0,"ü","û")</f>
        <v>û</v>
      </c>
      <c r="VI108" s="190"/>
      <c r="VL108" s="205"/>
      <c r="VM108" s="206"/>
      <c r="VN108" s="37"/>
      <c r="VO108" s="37"/>
      <c r="VP108" s="195"/>
      <c r="VQ108" s="13"/>
      <c r="VR108" s="190"/>
      <c r="VS108" s="13"/>
      <c r="VT108" s="38"/>
      <c r="VU108" s="38"/>
      <c r="VW108" s="160"/>
      <c r="VX108" s="2"/>
      <c r="VY108" s="47" t="s">
        <v>36</v>
      </c>
      <c r="VZ108" s="48">
        <f>COUNTIF(VY8:VY100,"HT")*7.5+WB108</f>
        <v>22.5</v>
      </c>
      <c r="WA108" s="48">
        <f>WN104</f>
        <v>0</v>
      </c>
      <c r="WB108" s="48">
        <f>COUNTIF(VY8:VY100,"GT")*7.5</f>
        <v>0</v>
      </c>
      <c r="WC108" s="51">
        <f>VZ108-WA108</f>
        <v>22.5</v>
      </c>
      <c r="WD108" s="53" t="str">
        <f>IF(VZ108-WA108=0,"ü","û")</f>
        <v>û</v>
      </c>
      <c r="WE108" s="190"/>
      <c r="WH108" s="205"/>
      <c r="WI108" s="206"/>
      <c r="WJ108" s="37"/>
      <c r="WK108" s="37"/>
      <c r="WL108" s="195"/>
      <c r="WM108" s="13"/>
      <c r="WN108" s="190"/>
      <c r="WO108" s="13"/>
      <c r="WP108" s="38"/>
      <c r="WQ108" s="38"/>
      <c r="WS108" s="160"/>
      <c r="WT108" s="2"/>
      <c r="WU108" s="47" t="s">
        <v>36</v>
      </c>
      <c r="WV108" s="48">
        <f>COUNTIF(WU8:WU100,"HT")*7.5+WX108</f>
        <v>22.5</v>
      </c>
      <c r="WW108" s="48">
        <f>XJ104</f>
        <v>0</v>
      </c>
      <c r="WX108" s="48">
        <f>COUNTIF(WU8:WU100,"GT")*7.5</f>
        <v>0</v>
      </c>
      <c r="WY108" s="51">
        <f>WV108-WW108</f>
        <v>22.5</v>
      </c>
      <c r="WZ108" s="53" t="str">
        <f>IF(WV108-WW108=0,"ü","û")</f>
        <v>û</v>
      </c>
      <c r="XA108" s="190"/>
      <c r="XD108" s="205"/>
      <c r="XE108" s="206"/>
      <c r="XF108" s="37"/>
      <c r="XG108" s="37"/>
      <c r="XH108" s="195"/>
      <c r="XI108" s="13"/>
      <c r="XJ108" s="190"/>
      <c r="XK108" s="13"/>
      <c r="XL108" s="38"/>
      <c r="XM108" s="38"/>
      <c r="XO108" s="160"/>
      <c r="XP108" s="2"/>
      <c r="XQ108" s="47" t="s">
        <v>36</v>
      </c>
      <c r="XR108" s="48">
        <f>COUNTIF(XQ8:XQ100,"HT")*7.5+XT108</f>
        <v>15</v>
      </c>
      <c r="XS108" s="48">
        <f>YF104</f>
        <v>0</v>
      </c>
      <c r="XT108" s="48">
        <f>COUNTIF(XQ8:XQ100,"GT")*7.5</f>
        <v>0</v>
      </c>
      <c r="XU108" s="51">
        <f>XR108-XS108</f>
        <v>15</v>
      </c>
      <c r="XV108" s="53" t="str">
        <f>IF(XR108-XS108=0,"ü","û")</f>
        <v>û</v>
      </c>
      <c r="XW108" s="190"/>
      <c r="XZ108" s="205"/>
      <c r="YA108" s="206"/>
      <c r="YB108" s="37"/>
      <c r="YC108" s="37"/>
      <c r="YD108" s="195"/>
      <c r="YE108" s="13"/>
      <c r="YF108" s="190"/>
      <c r="YG108" s="13"/>
      <c r="YH108" s="38"/>
      <c r="YI108" s="38"/>
    </row>
    <row r="109" spans="1:659" ht="13.5" customHeight="1" thickTop="1" thickBot="1">
      <c r="A109" s="161"/>
      <c r="B109" s="36"/>
      <c r="C109" s="47" t="s">
        <v>37</v>
      </c>
      <c r="D109" s="48">
        <f>O101</f>
        <v>11</v>
      </c>
      <c r="E109" s="48">
        <f>VLOOKUP(L2,PUANTAJ!$A:$F,5,FALSE)</f>
        <v>0</v>
      </c>
      <c r="F109" s="50"/>
      <c r="G109" s="51">
        <f>D109-E109</f>
        <v>11</v>
      </c>
      <c r="H109" s="53" t="str">
        <f>IF(D109-E109=0,"ü","û")</f>
        <v>û</v>
      </c>
      <c r="I109" s="190"/>
      <c r="P109" s="195"/>
      <c r="Q109" s="13"/>
      <c r="R109" s="190"/>
      <c r="S109" s="13"/>
      <c r="T109" s="13"/>
      <c r="U109" s="13"/>
      <c r="W109" s="161"/>
      <c r="X109" s="36"/>
      <c r="Y109" s="47" t="s">
        <v>37</v>
      </c>
      <c r="Z109" s="48">
        <f>AK101</f>
        <v>23.5</v>
      </c>
      <c r="AA109" s="48">
        <f>VLOOKUP(AH2,PUANTAJ!$A:$F,5,FALSE)</f>
        <v>0</v>
      </c>
      <c r="AB109" s="50"/>
      <c r="AC109" s="51">
        <f>Z109-AA109</f>
        <v>23.5</v>
      </c>
      <c r="AD109" s="53" t="str">
        <f>IF(Z109-AA109=0,"ü","û")</f>
        <v>û</v>
      </c>
      <c r="AE109" s="190"/>
      <c r="AL109" s="195"/>
      <c r="AM109" s="13"/>
      <c r="AN109" s="190"/>
      <c r="AO109" s="13"/>
      <c r="AP109" s="13"/>
      <c r="AQ109" s="13"/>
      <c r="AS109" s="161"/>
      <c r="AT109" s="36"/>
      <c r="AU109" s="47" t="s">
        <v>37</v>
      </c>
      <c r="AV109" s="48">
        <f>BG101</f>
        <v>8.5</v>
      </c>
      <c r="AW109" s="48">
        <f>VLOOKUP(BD2,PUANTAJ!$A:$F,5,FALSE)</f>
        <v>0</v>
      </c>
      <c r="AX109" s="50"/>
      <c r="AY109" s="51">
        <f>AV109-AW109</f>
        <v>8.5</v>
      </c>
      <c r="AZ109" s="53" t="str">
        <f>IF(AV109-AW109=0,"ü","û")</f>
        <v>û</v>
      </c>
      <c r="BA109" s="190"/>
      <c r="BH109" s="195"/>
      <c r="BI109" s="13"/>
      <c r="BJ109" s="190"/>
      <c r="BK109" s="13"/>
      <c r="BL109" s="13"/>
      <c r="BM109" s="13"/>
      <c r="BO109" s="161"/>
      <c r="BP109" s="36"/>
      <c r="BQ109" s="47" t="s">
        <v>37</v>
      </c>
      <c r="BR109" s="48">
        <f>CC101</f>
        <v>12.5</v>
      </c>
      <c r="BS109" s="48">
        <f>VLOOKUP(BZ2,PUANTAJ!$A:$F,5,FALSE)</f>
        <v>0</v>
      </c>
      <c r="BT109" s="50"/>
      <c r="BU109" s="51">
        <f>BR109-BS109</f>
        <v>12.5</v>
      </c>
      <c r="BV109" s="53" t="str">
        <f>IF(BR109-BS109=0,"ü","û")</f>
        <v>û</v>
      </c>
      <c r="BW109" s="190"/>
      <c r="CD109" s="195"/>
      <c r="CE109" s="13"/>
      <c r="CF109" s="190"/>
      <c r="CG109" s="13"/>
      <c r="CH109" s="13"/>
      <c r="CI109" s="13"/>
      <c r="CK109" s="161"/>
      <c r="CL109" s="36"/>
      <c r="CM109" s="47" t="s">
        <v>37</v>
      </c>
      <c r="CN109" s="48">
        <f>CY101</f>
        <v>10</v>
      </c>
      <c r="CO109" s="48">
        <f>VLOOKUP(CV2,PUANTAJ!$A:$F,5,FALSE)</f>
        <v>0</v>
      </c>
      <c r="CP109" s="50"/>
      <c r="CQ109" s="51">
        <f>CN109-CO109</f>
        <v>10</v>
      </c>
      <c r="CR109" s="53" t="str">
        <f>IF(CN109-CO109=0,"ü","û")</f>
        <v>û</v>
      </c>
      <c r="CS109" s="190"/>
      <c r="CZ109" s="195"/>
      <c r="DA109" s="13"/>
      <c r="DB109" s="190"/>
      <c r="DC109" s="13"/>
      <c r="DD109" s="13"/>
      <c r="DE109" s="13"/>
      <c r="DG109" s="161"/>
      <c r="DH109" s="36"/>
      <c r="DI109" s="47" t="s">
        <v>37</v>
      </c>
      <c r="DJ109" s="48">
        <f>DU101</f>
        <v>8.5</v>
      </c>
      <c r="DK109" s="48">
        <f>VLOOKUP(DR2,PUANTAJ!$A:$F,5,FALSE)</f>
        <v>0</v>
      </c>
      <c r="DL109" s="50"/>
      <c r="DM109" s="51">
        <f>DJ109-DK109</f>
        <v>8.5</v>
      </c>
      <c r="DN109" s="53" t="str">
        <f>IF(DJ109-DK109=0,"ü","û")</f>
        <v>û</v>
      </c>
      <c r="DO109" s="190"/>
      <c r="DV109" s="195"/>
      <c r="DW109" s="13"/>
      <c r="DX109" s="190"/>
      <c r="DY109" s="13"/>
      <c r="DZ109" s="13"/>
      <c r="EA109" s="13"/>
      <c r="EC109" s="161"/>
      <c r="ED109" s="36"/>
      <c r="EE109" s="47" t="s">
        <v>37</v>
      </c>
      <c r="EF109" s="48">
        <f>EQ101</f>
        <v>13</v>
      </c>
      <c r="EG109" s="48">
        <f>VLOOKUP(EN2,PUANTAJ!$A:$F,5,FALSE)</f>
        <v>0</v>
      </c>
      <c r="EH109" s="50"/>
      <c r="EI109" s="51">
        <f>EF109-EG109</f>
        <v>13</v>
      </c>
      <c r="EJ109" s="53" t="str">
        <f>IF(EF109-EG109=0,"ü","û")</f>
        <v>û</v>
      </c>
      <c r="EK109" s="190"/>
      <c r="ER109" s="195"/>
      <c r="ES109" s="13"/>
      <c r="ET109" s="190"/>
      <c r="EU109" s="13"/>
      <c r="EV109" s="13"/>
      <c r="EW109" s="13"/>
      <c r="EY109" s="161"/>
      <c r="EZ109" s="36"/>
      <c r="FA109" s="47" t="s">
        <v>37</v>
      </c>
      <c r="FB109" s="48">
        <f>FM101</f>
        <v>11.5</v>
      </c>
      <c r="FC109" s="48">
        <f>VLOOKUP(FJ2,PUANTAJ!$A:$F,5,FALSE)</f>
        <v>0</v>
      </c>
      <c r="FD109" s="50"/>
      <c r="FE109" s="51">
        <f>FB109-FC109</f>
        <v>11.5</v>
      </c>
      <c r="FF109" s="53" t="str">
        <f>IF(FB109-FC109=0,"ü","û")</f>
        <v>û</v>
      </c>
      <c r="FG109" s="190"/>
      <c r="FN109" s="195"/>
      <c r="FO109" s="13"/>
      <c r="FP109" s="190"/>
      <c r="FQ109" s="13"/>
      <c r="FR109" s="13"/>
      <c r="FS109" s="13"/>
      <c r="FU109" s="161"/>
      <c r="FV109" s="36"/>
      <c r="FW109" s="47" t="s">
        <v>37</v>
      </c>
      <c r="FX109" s="48">
        <f>GI101</f>
        <v>15</v>
      </c>
      <c r="FY109" s="48">
        <f>VLOOKUP(GF2,PUANTAJ!$A:$F,5,FALSE)</f>
        <v>0</v>
      </c>
      <c r="FZ109" s="50"/>
      <c r="GA109" s="51">
        <f>FX109-FY109</f>
        <v>15</v>
      </c>
      <c r="GB109" s="53" t="str">
        <f>IF(FX109-FY109=0,"ü","û")</f>
        <v>û</v>
      </c>
      <c r="GC109" s="190"/>
      <c r="GJ109" s="195"/>
      <c r="GK109" s="13"/>
      <c r="GL109" s="190"/>
      <c r="GM109" s="13"/>
      <c r="GN109" s="13"/>
      <c r="GO109" s="13"/>
      <c r="GQ109" s="161"/>
      <c r="GR109" s="36"/>
      <c r="GS109" s="47" t="s">
        <v>37</v>
      </c>
      <c r="GT109" s="48">
        <f>HE101</f>
        <v>13.5</v>
      </c>
      <c r="GU109" s="48">
        <f>VLOOKUP(HB2,PUANTAJ!$A:$F,5,FALSE)</f>
        <v>0</v>
      </c>
      <c r="GV109" s="50"/>
      <c r="GW109" s="51">
        <f>GT109-GU109</f>
        <v>13.5</v>
      </c>
      <c r="GX109" s="53" t="str">
        <f>IF(GT109-GU109=0,"ü","û")</f>
        <v>û</v>
      </c>
      <c r="GY109" s="190"/>
      <c r="HF109" s="195"/>
      <c r="HG109" s="13"/>
      <c r="HH109" s="190"/>
      <c r="HI109" s="13"/>
      <c r="HJ109" s="13"/>
      <c r="HK109" s="13"/>
      <c r="HM109" s="161"/>
      <c r="HN109" s="36"/>
      <c r="HO109" s="47" t="s">
        <v>37</v>
      </c>
      <c r="HP109" s="48">
        <f>IA101</f>
        <v>15</v>
      </c>
      <c r="HQ109" s="48">
        <f>VLOOKUP(HX2,PUANTAJ!$A:$F,5,FALSE)</f>
        <v>0</v>
      </c>
      <c r="HR109" s="50"/>
      <c r="HS109" s="51">
        <f>HP109-HQ109</f>
        <v>15</v>
      </c>
      <c r="HT109" s="53" t="str">
        <f>IF(HP109-HQ109=0,"ü","û")</f>
        <v>û</v>
      </c>
      <c r="HU109" s="190"/>
      <c r="IB109" s="195"/>
      <c r="IC109" s="13"/>
      <c r="ID109" s="190"/>
      <c r="IE109" s="13"/>
      <c r="IF109" s="13"/>
      <c r="IG109" s="13"/>
      <c r="II109" s="161"/>
      <c r="IJ109" s="36"/>
      <c r="IK109" s="47" t="s">
        <v>37</v>
      </c>
      <c r="IL109" s="48">
        <f>IW101</f>
        <v>10</v>
      </c>
      <c r="IM109" s="48">
        <f>VLOOKUP(IT2,PUANTAJ!$A:$F,5,FALSE)</f>
        <v>0</v>
      </c>
      <c r="IN109" s="50"/>
      <c r="IO109" s="51">
        <f>IL109-IM109</f>
        <v>10</v>
      </c>
      <c r="IP109" s="53" t="str">
        <f>IF(IL109-IM109=0,"ü","û")</f>
        <v>û</v>
      </c>
      <c r="IQ109" s="190"/>
      <c r="IX109" s="195"/>
      <c r="IY109" s="13"/>
      <c r="IZ109" s="190"/>
      <c r="JA109" s="13"/>
      <c r="JB109" s="13"/>
      <c r="JC109" s="13"/>
      <c r="JE109" s="161"/>
      <c r="JF109" s="36"/>
      <c r="JG109" s="47" t="s">
        <v>37</v>
      </c>
      <c r="JH109" s="48">
        <f>JS101</f>
        <v>27.5</v>
      </c>
      <c r="JI109" s="48">
        <f>VLOOKUP(JP2,PUANTAJ!$A:$F,5,FALSE)</f>
        <v>0</v>
      </c>
      <c r="JJ109" s="50"/>
      <c r="JK109" s="51">
        <f>JH109-JI109</f>
        <v>27.5</v>
      </c>
      <c r="JL109" s="53" t="str">
        <f>IF(JH109-JI109=0,"ü","û")</f>
        <v>û</v>
      </c>
      <c r="JM109" s="190"/>
      <c r="JT109" s="195"/>
      <c r="JU109" s="13"/>
      <c r="JV109" s="190"/>
      <c r="JW109" s="13"/>
      <c r="JX109" s="13"/>
      <c r="JY109" s="13"/>
      <c r="KA109" s="161"/>
      <c r="KB109" s="36"/>
      <c r="KC109" s="47" t="s">
        <v>37</v>
      </c>
      <c r="KD109" s="48">
        <f>KO101</f>
        <v>8.5</v>
      </c>
      <c r="KE109" s="48">
        <f>VLOOKUP(KL2,PUANTAJ!$A:$F,5,FALSE)</f>
        <v>0</v>
      </c>
      <c r="KF109" s="50"/>
      <c r="KG109" s="51">
        <f>KD109-KE109</f>
        <v>8.5</v>
      </c>
      <c r="KH109" s="53" t="str">
        <f>IF(KD109-KE109=0,"ü","û")</f>
        <v>û</v>
      </c>
      <c r="KI109" s="190"/>
      <c r="KP109" s="195"/>
      <c r="KQ109" s="13"/>
      <c r="KR109" s="190"/>
      <c r="KS109" s="13"/>
      <c r="KT109" s="13"/>
      <c r="KU109" s="13"/>
      <c r="KW109" s="161"/>
      <c r="KX109" s="36"/>
      <c r="KY109" s="47" t="s">
        <v>37</v>
      </c>
      <c r="KZ109" s="48">
        <f>LK101</f>
        <v>22.5</v>
      </c>
      <c r="LA109" s="48">
        <f>VLOOKUP(LH2,PUANTAJ!$A:$F,5,FALSE)</f>
        <v>0</v>
      </c>
      <c r="LB109" s="50"/>
      <c r="LC109" s="51">
        <f>KZ109-LA109</f>
        <v>22.5</v>
      </c>
      <c r="LD109" s="53" t="str">
        <f>IF(KZ109-LA109=0,"ü","û")</f>
        <v>û</v>
      </c>
      <c r="LE109" s="190"/>
      <c r="LL109" s="195"/>
      <c r="LM109" s="13"/>
      <c r="LN109" s="190"/>
      <c r="LO109" s="13"/>
      <c r="LP109" s="13"/>
      <c r="LQ109" s="13"/>
      <c r="LS109" s="161"/>
      <c r="LT109" s="36"/>
      <c r="LU109" s="47" t="s">
        <v>37</v>
      </c>
      <c r="LV109" s="48">
        <f>MG101</f>
        <v>8.5</v>
      </c>
      <c r="LW109" s="48">
        <f>VLOOKUP(MD2,PUANTAJ!$A:$F,5,FALSE)</f>
        <v>0</v>
      </c>
      <c r="LX109" s="50"/>
      <c r="LY109" s="51">
        <f>LV109-LW109</f>
        <v>8.5</v>
      </c>
      <c r="LZ109" s="53" t="str">
        <f>IF(LV109-LW109=0,"ü","û")</f>
        <v>û</v>
      </c>
      <c r="MA109" s="190"/>
      <c r="MH109" s="195"/>
      <c r="MI109" s="13"/>
      <c r="MJ109" s="190"/>
      <c r="MK109" s="13"/>
      <c r="ML109" s="13"/>
      <c r="MM109" s="13"/>
      <c r="MO109" s="161"/>
      <c r="MP109" s="36"/>
      <c r="MQ109" s="47" t="s">
        <v>37</v>
      </c>
      <c r="MR109" s="48">
        <f>NC101</f>
        <v>15</v>
      </c>
      <c r="MS109" s="48">
        <f>VLOOKUP(MZ2,PUANTAJ!$A:$F,5,FALSE)</f>
        <v>0</v>
      </c>
      <c r="MT109" s="50"/>
      <c r="MU109" s="51">
        <f>MR109-MS109</f>
        <v>15</v>
      </c>
      <c r="MV109" s="53" t="str">
        <f>IF(MR109-MS109=0,"ü","û")</f>
        <v>û</v>
      </c>
      <c r="MW109" s="190"/>
      <c r="ND109" s="195"/>
      <c r="NE109" s="13"/>
      <c r="NF109" s="190"/>
      <c r="NG109" s="13"/>
      <c r="NH109" s="13"/>
      <c r="NI109" s="13"/>
      <c r="NK109" s="161"/>
      <c r="NL109" s="36"/>
      <c r="NM109" s="47" t="s">
        <v>37</v>
      </c>
      <c r="NN109" s="48">
        <f>NY101</f>
        <v>16</v>
      </c>
      <c r="NO109" s="48">
        <f>VLOOKUP(NV2,PUANTAJ!$A:$F,5,FALSE)</f>
        <v>0</v>
      </c>
      <c r="NP109" s="50"/>
      <c r="NQ109" s="51">
        <f>NN109-NO109</f>
        <v>16</v>
      </c>
      <c r="NR109" s="53" t="str">
        <f>IF(NN109-NO109=0,"ü","û")</f>
        <v>û</v>
      </c>
      <c r="NS109" s="190"/>
      <c r="NZ109" s="195"/>
      <c r="OA109" s="13"/>
      <c r="OB109" s="190"/>
      <c r="OC109" s="13"/>
      <c r="OD109" s="13"/>
      <c r="OE109" s="13"/>
      <c r="OG109" s="161"/>
      <c r="OH109" s="36"/>
      <c r="OI109" s="47" t="s">
        <v>37</v>
      </c>
      <c r="OJ109" s="48">
        <f>OU101</f>
        <v>12.5</v>
      </c>
      <c r="OK109" s="48">
        <f>VLOOKUP(OR2,PUANTAJ!$A:$F,5,FALSE)</f>
        <v>0</v>
      </c>
      <c r="OL109" s="50"/>
      <c r="OM109" s="51">
        <f>OJ109-OK109</f>
        <v>12.5</v>
      </c>
      <c r="ON109" s="53" t="str">
        <f>IF(OJ109-OK109=0,"ü","û")</f>
        <v>û</v>
      </c>
      <c r="OO109" s="190"/>
      <c r="OV109" s="195"/>
      <c r="OW109" s="13"/>
      <c r="OX109" s="190"/>
      <c r="OY109" s="13"/>
      <c r="OZ109" s="13"/>
      <c r="PA109" s="13"/>
      <c r="PC109" s="161"/>
      <c r="PD109" s="36"/>
      <c r="PE109" s="47" t="s">
        <v>37</v>
      </c>
      <c r="PF109" s="48">
        <f>PQ101</f>
        <v>3</v>
      </c>
      <c r="PG109" s="48">
        <f>VLOOKUP(PN2,PUANTAJ!$A:$F,5,FALSE)</f>
        <v>0</v>
      </c>
      <c r="PH109" s="50"/>
      <c r="PI109" s="51">
        <f>PF109-PG109</f>
        <v>3</v>
      </c>
      <c r="PJ109" s="53" t="str">
        <f>IF(PF109-PG109=0,"ü","û")</f>
        <v>û</v>
      </c>
      <c r="PK109" s="190"/>
      <c r="PR109" s="195"/>
      <c r="PS109" s="13"/>
      <c r="PT109" s="190"/>
      <c r="PU109" s="13"/>
      <c r="PV109" s="13"/>
      <c r="PW109" s="13"/>
      <c r="PY109" s="161"/>
      <c r="PZ109" s="36"/>
      <c r="QA109" s="47" t="s">
        <v>37</v>
      </c>
      <c r="QB109" s="48">
        <f>QM101</f>
        <v>8.5</v>
      </c>
      <c r="QC109" s="48">
        <f>VLOOKUP(QJ2,PUANTAJ!$A:$F,5,FALSE)</f>
        <v>0</v>
      </c>
      <c r="QD109" s="50"/>
      <c r="QE109" s="51">
        <f>QB109-QC109</f>
        <v>8.5</v>
      </c>
      <c r="QF109" s="53" t="str">
        <f>IF(QB109-QC109=0,"ü","û")</f>
        <v>û</v>
      </c>
      <c r="QG109" s="190"/>
      <c r="QN109" s="195"/>
      <c r="QO109" s="13"/>
      <c r="QP109" s="190"/>
      <c r="QQ109" s="13"/>
      <c r="QR109" s="13"/>
      <c r="QS109" s="13"/>
      <c r="QU109" s="161"/>
      <c r="QV109" s="36"/>
      <c r="QW109" s="47" t="s">
        <v>37</v>
      </c>
      <c r="QX109" s="48">
        <f>RI101</f>
        <v>10</v>
      </c>
      <c r="QY109" s="48">
        <f>VLOOKUP(RF2,PUANTAJ!$A:$F,5,FALSE)</f>
        <v>0</v>
      </c>
      <c r="QZ109" s="50"/>
      <c r="RA109" s="51">
        <f>QX109-QY109</f>
        <v>10</v>
      </c>
      <c r="RB109" s="53" t="str">
        <f>IF(QX109-QY109=0,"ü","û")</f>
        <v>û</v>
      </c>
      <c r="RC109" s="190"/>
      <c r="RJ109" s="195"/>
      <c r="RK109" s="13"/>
      <c r="RL109" s="190"/>
      <c r="RM109" s="13"/>
      <c r="RN109" s="13"/>
      <c r="RO109" s="13"/>
      <c r="RQ109" s="161"/>
      <c r="RR109" s="36"/>
      <c r="RS109" s="47" t="s">
        <v>37</v>
      </c>
      <c r="RT109" s="48">
        <f>SE101</f>
        <v>11</v>
      </c>
      <c r="RU109" s="48">
        <f>VLOOKUP(SB2,PUANTAJ!$A:$F,5,FALSE)</f>
        <v>0</v>
      </c>
      <c r="RV109" s="50"/>
      <c r="RW109" s="51">
        <f>RT109-RU109</f>
        <v>11</v>
      </c>
      <c r="RX109" s="53" t="str">
        <f>IF(RT109-RU109=0,"ü","û")</f>
        <v>û</v>
      </c>
      <c r="RY109" s="190"/>
      <c r="SF109" s="195"/>
      <c r="SG109" s="13"/>
      <c r="SH109" s="190"/>
      <c r="SI109" s="13"/>
      <c r="SJ109" s="13"/>
      <c r="SK109" s="13"/>
      <c r="SM109" s="161"/>
      <c r="SN109" s="36"/>
      <c r="SO109" s="47" t="s">
        <v>37</v>
      </c>
      <c r="SP109" s="48">
        <f>TA101</f>
        <v>12.5</v>
      </c>
      <c r="SQ109" s="48">
        <f>VLOOKUP(SX2,PUANTAJ!$A:$F,5,FALSE)</f>
        <v>0</v>
      </c>
      <c r="SR109" s="50"/>
      <c r="SS109" s="51">
        <f>SP109-SQ109</f>
        <v>12.5</v>
      </c>
      <c r="ST109" s="53" t="str">
        <f>IF(SP109-SQ109=0,"ü","û")</f>
        <v>û</v>
      </c>
      <c r="SU109" s="190"/>
      <c r="TB109" s="195"/>
      <c r="TC109" s="13"/>
      <c r="TD109" s="190"/>
      <c r="TE109" s="13"/>
      <c r="TF109" s="13"/>
      <c r="TG109" s="13"/>
      <c r="TI109" s="161"/>
      <c r="TJ109" s="36"/>
      <c r="TK109" s="47" t="s">
        <v>37</v>
      </c>
      <c r="TL109" s="48">
        <f>TW101</f>
        <v>0</v>
      </c>
      <c r="TM109" s="48">
        <f>VLOOKUP(TT2,PUANTAJ!$A:$F,5,FALSE)</f>
        <v>0</v>
      </c>
      <c r="TN109" s="50"/>
      <c r="TO109" s="51">
        <f>TL109-TM109</f>
        <v>0</v>
      </c>
      <c r="TP109" s="53" t="str">
        <f>IF(TL109-TM109=0,"ü","û")</f>
        <v>ü</v>
      </c>
      <c r="TQ109" s="190"/>
      <c r="TX109" s="195"/>
      <c r="TY109" s="13"/>
      <c r="TZ109" s="190"/>
      <c r="UA109" s="13"/>
      <c r="UB109" s="13"/>
      <c r="UC109" s="13"/>
      <c r="UE109" s="161"/>
      <c r="UF109" s="36"/>
      <c r="UG109" s="47" t="s">
        <v>37</v>
      </c>
      <c r="UH109" s="48">
        <f>US101</f>
        <v>11</v>
      </c>
      <c r="UI109" s="48">
        <f>VLOOKUP(UP2,PUANTAJ!$A:$F,5,FALSE)</f>
        <v>0</v>
      </c>
      <c r="UJ109" s="50"/>
      <c r="UK109" s="51">
        <f>UH109-UI109</f>
        <v>11</v>
      </c>
      <c r="UL109" s="53" t="str">
        <f>IF(UH109-UI109=0,"ü","û")</f>
        <v>û</v>
      </c>
      <c r="UM109" s="190"/>
      <c r="UT109" s="195"/>
      <c r="UU109" s="13"/>
      <c r="UV109" s="190"/>
      <c r="UW109" s="13"/>
      <c r="UX109" s="13"/>
      <c r="UY109" s="13"/>
      <c r="VA109" s="161"/>
      <c r="VB109" s="36"/>
      <c r="VC109" s="47" t="s">
        <v>37</v>
      </c>
      <c r="VD109" s="48">
        <f>VO101</f>
        <v>11</v>
      </c>
      <c r="VE109" s="48">
        <f>VLOOKUP(VL2,PUANTAJ!$A:$F,5,FALSE)</f>
        <v>0</v>
      </c>
      <c r="VF109" s="50"/>
      <c r="VG109" s="51">
        <f>VD109-VE109</f>
        <v>11</v>
      </c>
      <c r="VH109" s="53" t="str">
        <f>IF(VD109-VE109=0,"ü","û")</f>
        <v>û</v>
      </c>
      <c r="VI109" s="190"/>
      <c r="VP109" s="195"/>
      <c r="VQ109" s="13"/>
      <c r="VR109" s="190"/>
      <c r="VS109" s="13"/>
      <c r="VT109" s="13"/>
      <c r="VU109" s="13"/>
      <c r="VW109" s="161"/>
      <c r="VX109" s="36"/>
      <c r="VY109" s="47" t="s">
        <v>37</v>
      </c>
      <c r="VZ109" s="48">
        <f>WK101</f>
        <v>5</v>
      </c>
      <c r="WA109" s="48">
        <f>VLOOKUP(WH2,PUANTAJ!$A:$F,5,FALSE)</f>
        <v>0</v>
      </c>
      <c r="WB109" s="50"/>
      <c r="WC109" s="51">
        <f>VZ109-WA109</f>
        <v>5</v>
      </c>
      <c r="WD109" s="53" t="str">
        <f>IF(VZ109-WA109=0,"ü","û")</f>
        <v>û</v>
      </c>
      <c r="WE109" s="190"/>
      <c r="WL109" s="195"/>
      <c r="WM109" s="13"/>
      <c r="WN109" s="190"/>
      <c r="WO109" s="13"/>
      <c r="WP109" s="13"/>
      <c r="WQ109" s="13"/>
      <c r="WS109" s="161"/>
      <c r="WT109" s="36"/>
      <c r="WU109" s="47" t="s">
        <v>37</v>
      </c>
      <c r="WV109" s="48">
        <f>XG101</f>
        <v>12.5</v>
      </c>
      <c r="WW109" s="48">
        <f>VLOOKUP(XD2,PUANTAJ!$A:$F,5,FALSE)</f>
        <v>0</v>
      </c>
      <c r="WX109" s="50"/>
      <c r="WY109" s="51">
        <f>WV109-WW109</f>
        <v>12.5</v>
      </c>
      <c r="WZ109" s="53" t="str">
        <f>IF(WV109-WW109=0,"ü","û")</f>
        <v>û</v>
      </c>
      <c r="XA109" s="190"/>
      <c r="XH109" s="195"/>
      <c r="XI109" s="13"/>
      <c r="XJ109" s="190"/>
      <c r="XK109" s="13"/>
      <c r="XL109" s="13"/>
      <c r="XM109" s="13"/>
      <c r="XO109" s="161"/>
      <c r="XP109" s="36"/>
      <c r="XQ109" s="47" t="s">
        <v>37</v>
      </c>
      <c r="XR109" s="48">
        <f>YC101</f>
        <v>5.5</v>
      </c>
      <c r="XS109" s="48">
        <f>VLOOKUP(XZ2,PUANTAJ!$A:$F,5,FALSE)</f>
        <v>0</v>
      </c>
      <c r="XT109" s="50"/>
      <c r="XU109" s="51">
        <f>XR109-XS109</f>
        <v>5.5</v>
      </c>
      <c r="XV109" s="53" t="str">
        <f>IF(XR109-XS109=0,"ü","û")</f>
        <v>û</v>
      </c>
      <c r="XW109" s="190"/>
      <c r="YD109" s="195"/>
      <c r="YE109" s="13"/>
      <c r="YF109" s="190"/>
      <c r="YG109" s="13"/>
      <c r="YH109" s="13"/>
      <c r="YI109" s="13"/>
    </row>
    <row r="110" spans="1:659" ht="13.5" customHeight="1" thickTop="1" thickBot="1">
      <c r="C110" s="47" t="s">
        <v>32</v>
      </c>
      <c r="D110" s="52">
        <f>COUNTIF(C8:C100,"Y.İZİN")*7.5+F110</f>
        <v>0</v>
      </c>
      <c r="E110" s="48">
        <f>VLOOKUP(L2,PUANTAJ!$A:$F,3,FALSE)</f>
        <v>0</v>
      </c>
      <c r="F110" s="48">
        <f>COUNTIF(C8:C100,"S.İZİN")*7.5</f>
        <v>0</v>
      </c>
      <c r="G110" s="51">
        <f>D110-E110</f>
        <v>0</v>
      </c>
      <c r="H110" s="53" t="str">
        <f>IF(D110-E110=0,"ü","û")</f>
        <v>ü</v>
      </c>
      <c r="I110" s="190"/>
      <c r="P110" s="195"/>
      <c r="Q110" s="13"/>
      <c r="R110" s="190"/>
      <c r="S110" s="13"/>
      <c r="T110" s="13"/>
      <c r="U110" s="13"/>
      <c r="Y110" s="47" t="s">
        <v>32</v>
      </c>
      <c r="Z110" s="52">
        <f>COUNTIF(Y8:Y100,"Y.İZİN")*7.5+AB110</f>
        <v>0</v>
      </c>
      <c r="AA110" s="48">
        <f>VLOOKUP(AH2,PUANTAJ!$A:$F,3,FALSE)</f>
        <v>0</v>
      </c>
      <c r="AB110" s="48">
        <f>COUNTIF(Y8:Y100,"S.İZİN")*7.5</f>
        <v>0</v>
      </c>
      <c r="AC110" s="51">
        <f>Z110-AA110</f>
        <v>0</v>
      </c>
      <c r="AD110" s="53" t="str">
        <f>IF(Z110-AA110=0,"ü","û")</f>
        <v>ü</v>
      </c>
      <c r="AE110" s="190"/>
      <c r="AL110" s="195"/>
      <c r="AM110" s="13"/>
      <c r="AN110" s="190"/>
      <c r="AO110" s="13"/>
      <c r="AP110" s="13"/>
      <c r="AQ110" s="13"/>
      <c r="AU110" s="47" t="s">
        <v>32</v>
      </c>
      <c r="AV110" s="52">
        <f>COUNTIF(AU8:AU100,"Y.İZİN")*7.5+AX110</f>
        <v>0</v>
      </c>
      <c r="AW110" s="48">
        <f>VLOOKUP(BD2,PUANTAJ!$A:$F,3,FALSE)</f>
        <v>0</v>
      </c>
      <c r="AX110" s="48">
        <f>COUNTIF(AU8:AU100,"S.İZİN")*7.5</f>
        <v>0</v>
      </c>
      <c r="AY110" s="51">
        <f>AV110-AW110</f>
        <v>0</v>
      </c>
      <c r="AZ110" s="53" t="str">
        <f>IF(AV110-AW110=0,"ü","û")</f>
        <v>ü</v>
      </c>
      <c r="BA110" s="190"/>
      <c r="BH110" s="195"/>
      <c r="BI110" s="13"/>
      <c r="BJ110" s="190"/>
      <c r="BK110" s="13"/>
      <c r="BL110" s="13"/>
      <c r="BM110" s="13"/>
      <c r="BQ110" s="47" t="s">
        <v>32</v>
      </c>
      <c r="BR110" s="52">
        <f>COUNTIF(BQ8:BQ100,"Y.İZİN")*7.5+BT110</f>
        <v>7.5</v>
      </c>
      <c r="BS110" s="48">
        <f>VLOOKUP(BZ2,PUANTAJ!$A:$F,3,FALSE)</f>
        <v>0</v>
      </c>
      <c r="BT110" s="48">
        <f>COUNTIF(BQ8:BQ100,"S.İZİN")*7.5</f>
        <v>0</v>
      </c>
      <c r="BU110" s="51">
        <f>BR110-BS110</f>
        <v>7.5</v>
      </c>
      <c r="BV110" s="53" t="str">
        <f>IF(BR110-BS110=0,"ü","û")</f>
        <v>û</v>
      </c>
      <c r="BW110" s="190"/>
      <c r="CD110" s="195"/>
      <c r="CE110" s="13"/>
      <c r="CF110" s="190"/>
      <c r="CG110" s="13"/>
      <c r="CH110" s="13"/>
      <c r="CI110" s="13"/>
      <c r="CM110" s="47" t="s">
        <v>32</v>
      </c>
      <c r="CN110" s="52">
        <f>COUNTIF(CM8:CM100,"Y.İZİN")*7.5+CP110</f>
        <v>7.5</v>
      </c>
      <c r="CO110" s="48">
        <f>VLOOKUP(CV2,PUANTAJ!$A:$F,3,FALSE)</f>
        <v>0</v>
      </c>
      <c r="CP110" s="48">
        <f>COUNTIF(CM8:CM100,"S.İZİN")*7.5</f>
        <v>0</v>
      </c>
      <c r="CQ110" s="51">
        <f>CN110-CO110</f>
        <v>7.5</v>
      </c>
      <c r="CR110" s="53" t="str">
        <f>IF(CN110-CO110=0,"ü","û")</f>
        <v>û</v>
      </c>
      <c r="CS110" s="190"/>
      <c r="CZ110" s="195"/>
      <c r="DA110" s="13"/>
      <c r="DB110" s="190"/>
      <c r="DC110" s="13"/>
      <c r="DD110" s="13"/>
      <c r="DE110" s="13"/>
      <c r="DI110" s="47" t="s">
        <v>32</v>
      </c>
      <c r="DJ110" s="52">
        <f>COUNTIF(DI8:DI100,"Y.İZİN")*7.5+DL110</f>
        <v>0</v>
      </c>
      <c r="DK110" s="48">
        <f>VLOOKUP(DR2,PUANTAJ!$A:$F,3,FALSE)</f>
        <v>0</v>
      </c>
      <c r="DL110" s="48">
        <f>COUNTIF(DI8:DI100,"S.İZİN")*7.5</f>
        <v>0</v>
      </c>
      <c r="DM110" s="51">
        <f>DJ110-DK110</f>
        <v>0</v>
      </c>
      <c r="DN110" s="53" t="str">
        <f>IF(DJ110-DK110=0,"ü","û")</f>
        <v>ü</v>
      </c>
      <c r="DO110" s="190"/>
      <c r="DV110" s="195"/>
      <c r="DW110" s="13"/>
      <c r="DX110" s="190"/>
      <c r="DY110" s="13"/>
      <c r="DZ110" s="13"/>
      <c r="EA110" s="13"/>
      <c r="EE110" s="47" t="s">
        <v>32</v>
      </c>
      <c r="EF110" s="52">
        <f>COUNTIF(EE8:EE100,"Y.İZİN")*7.5+EH110</f>
        <v>7.5</v>
      </c>
      <c r="EG110" s="48">
        <f>VLOOKUP(EN2,PUANTAJ!$A:$F,3,FALSE)</f>
        <v>0</v>
      </c>
      <c r="EH110" s="48">
        <f>COUNTIF(EE8:EE100,"S.İZİN")*7.5</f>
        <v>0</v>
      </c>
      <c r="EI110" s="51">
        <f>EF110-EG110</f>
        <v>7.5</v>
      </c>
      <c r="EJ110" s="53" t="str">
        <f>IF(EF110-EG110=0,"ü","û")</f>
        <v>û</v>
      </c>
      <c r="EK110" s="190"/>
      <c r="ER110" s="195"/>
      <c r="ES110" s="13"/>
      <c r="ET110" s="190"/>
      <c r="EU110" s="13"/>
      <c r="EV110" s="13"/>
      <c r="EW110" s="13"/>
      <c r="FA110" s="47" t="s">
        <v>32</v>
      </c>
      <c r="FB110" s="52">
        <f>COUNTIF(FA8:FA100,"Y.İZİN")*7.5+FD110</f>
        <v>0</v>
      </c>
      <c r="FC110" s="48">
        <f>VLOOKUP(FJ2,PUANTAJ!$A:$F,3,FALSE)</f>
        <v>0</v>
      </c>
      <c r="FD110" s="48">
        <f>COUNTIF(FA8:FA100,"S.İZİN")*7.5</f>
        <v>0</v>
      </c>
      <c r="FE110" s="51">
        <f>FB110-FC110</f>
        <v>0</v>
      </c>
      <c r="FF110" s="53" t="str">
        <f>IF(FB110-FC110=0,"ü","û")</f>
        <v>ü</v>
      </c>
      <c r="FG110" s="190"/>
      <c r="FN110" s="195"/>
      <c r="FO110" s="13"/>
      <c r="FP110" s="190"/>
      <c r="FQ110" s="13"/>
      <c r="FR110" s="13"/>
      <c r="FS110" s="13"/>
      <c r="FW110" s="47" t="s">
        <v>32</v>
      </c>
      <c r="FX110" s="52">
        <f>COUNTIF(FW8:FW100,"Y.İZİN")*7.5+FZ110</f>
        <v>7.5</v>
      </c>
      <c r="FY110" s="48">
        <f>VLOOKUP(GF2,PUANTAJ!$A:$F,3,FALSE)</f>
        <v>0</v>
      </c>
      <c r="FZ110" s="48">
        <f>COUNTIF(FW8:FW100,"S.İZİN")*7.5</f>
        <v>0</v>
      </c>
      <c r="GA110" s="51">
        <f>FX110-FY110</f>
        <v>7.5</v>
      </c>
      <c r="GB110" s="53" t="str">
        <f>IF(FX110-FY110=0,"ü","û")</f>
        <v>û</v>
      </c>
      <c r="GC110" s="190"/>
      <c r="GJ110" s="195"/>
      <c r="GK110" s="13"/>
      <c r="GL110" s="190"/>
      <c r="GM110" s="13"/>
      <c r="GN110" s="13"/>
      <c r="GO110" s="13"/>
      <c r="GS110" s="47" t="s">
        <v>32</v>
      </c>
      <c r="GT110" s="52">
        <f>COUNTIF(GS8:GS100,"Y.İZİN")*7.5+GV110</f>
        <v>0</v>
      </c>
      <c r="GU110" s="48">
        <f>VLOOKUP(HB2,PUANTAJ!$A:$F,3,FALSE)</f>
        <v>0</v>
      </c>
      <c r="GV110" s="48">
        <f>COUNTIF(GS8:GS100,"S.İZİN")*7.5</f>
        <v>0</v>
      </c>
      <c r="GW110" s="51">
        <f>GT110-GU110</f>
        <v>0</v>
      </c>
      <c r="GX110" s="53" t="str">
        <f>IF(GT110-GU110=0,"ü","û")</f>
        <v>ü</v>
      </c>
      <c r="GY110" s="190"/>
      <c r="HF110" s="195"/>
      <c r="HG110" s="13"/>
      <c r="HH110" s="190"/>
      <c r="HI110" s="13"/>
      <c r="HJ110" s="13"/>
      <c r="HK110" s="13"/>
      <c r="HO110" s="47" t="s">
        <v>32</v>
      </c>
      <c r="HP110" s="52">
        <f>COUNTIF(HO8:HO100,"Y.İZİN")*7.5+HR110</f>
        <v>15</v>
      </c>
      <c r="HQ110" s="48">
        <f>VLOOKUP(HX2,PUANTAJ!$A:$F,3,FALSE)</f>
        <v>0</v>
      </c>
      <c r="HR110" s="48">
        <f>COUNTIF(HO8:HO100,"S.İZİN")*7.5</f>
        <v>0</v>
      </c>
      <c r="HS110" s="51">
        <f>HP110-HQ110</f>
        <v>15</v>
      </c>
      <c r="HT110" s="53" t="str">
        <f>IF(HP110-HQ110=0,"ü","û")</f>
        <v>û</v>
      </c>
      <c r="HU110" s="190"/>
      <c r="IB110" s="195"/>
      <c r="IC110" s="13"/>
      <c r="ID110" s="190"/>
      <c r="IE110" s="13"/>
      <c r="IF110" s="13"/>
      <c r="IG110" s="13"/>
      <c r="IK110" s="47" t="s">
        <v>32</v>
      </c>
      <c r="IL110" s="52">
        <f>COUNTIF(IK8:IK100,"Y.İZİN")*7.5+IN110</f>
        <v>7.5</v>
      </c>
      <c r="IM110" s="48">
        <f>VLOOKUP(IT2,PUANTAJ!$A:$F,3,FALSE)</f>
        <v>0</v>
      </c>
      <c r="IN110" s="48">
        <f>COUNTIF(IK8:IK100,"S.İZİN")*7.5</f>
        <v>0</v>
      </c>
      <c r="IO110" s="51">
        <f>IL110-IM110</f>
        <v>7.5</v>
      </c>
      <c r="IP110" s="53" t="str">
        <f>IF(IL110-IM110=0,"ü","û")</f>
        <v>û</v>
      </c>
      <c r="IQ110" s="190"/>
      <c r="IX110" s="195"/>
      <c r="IY110" s="13"/>
      <c r="IZ110" s="190"/>
      <c r="JA110" s="13"/>
      <c r="JB110" s="13"/>
      <c r="JC110" s="13"/>
      <c r="JG110" s="47" t="s">
        <v>32</v>
      </c>
      <c r="JH110" s="52">
        <f>COUNTIF(JG8:JG100,"Y.İZİN")*7.5+JJ110</f>
        <v>0</v>
      </c>
      <c r="JI110" s="48">
        <f>VLOOKUP(JP2,PUANTAJ!$A:$F,3,FALSE)</f>
        <v>0</v>
      </c>
      <c r="JJ110" s="48">
        <f>COUNTIF(JG8:JG100,"S.İZİN")*7.5</f>
        <v>0</v>
      </c>
      <c r="JK110" s="51">
        <f>JH110-JI110</f>
        <v>0</v>
      </c>
      <c r="JL110" s="53" t="str">
        <f>IF(JH110-JI110=0,"ü","û")</f>
        <v>ü</v>
      </c>
      <c r="JM110" s="190"/>
      <c r="JT110" s="195"/>
      <c r="JU110" s="13"/>
      <c r="JV110" s="190"/>
      <c r="JW110" s="13"/>
      <c r="JX110" s="13"/>
      <c r="JY110" s="13"/>
      <c r="KC110" s="47" t="s">
        <v>32</v>
      </c>
      <c r="KD110" s="52">
        <f>COUNTIF(KC8:KC100,"Y.İZİN")*7.5+KF110</f>
        <v>0</v>
      </c>
      <c r="KE110" s="48">
        <f>VLOOKUP(KL2,PUANTAJ!$A:$F,3,FALSE)</f>
        <v>0</v>
      </c>
      <c r="KF110" s="48">
        <f>COUNTIF(KC8:KC100,"S.İZİN")*7.5</f>
        <v>0</v>
      </c>
      <c r="KG110" s="51">
        <f>KD110-KE110</f>
        <v>0</v>
      </c>
      <c r="KH110" s="53" t="str">
        <f>IF(KD110-KE110=0,"ü","û")</f>
        <v>ü</v>
      </c>
      <c r="KI110" s="190"/>
      <c r="KP110" s="195"/>
      <c r="KQ110" s="13"/>
      <c r="KR110" s="190"/>
      <c r="KS110" s="13"/>
      <c r="KT110" s="13"/>
      <c r="KU110" s="13"/>
      <c r="KY110" s="47" t="s">
        <v>32</v>
      </c>
      <c r="KZ110" s="52">
        <f>COUNTIF(KY8:KY100,"Y.İZİN")*7.5+LB110</f>
        <v>0</v>
      </c>
      <c r="LA110" s="48">
        <f>VLOOKUP(LH2,PUANTAJ!$A:$F,3,FALSE)</f>
        <v>0</v>
      </c>
      <c r="LB110" s="48">
        <f>COUNTIF(KY8:KY100,"S.İZİN")*7.5</f>
        <v>0</v>
      </c>
      <c r="LC110" s="51">
        <f>KZ110-LA110</f>
        <v>0</v>
      </c>
      <c r="LD110" s="53" t="str">
        <f>IF(KZ110-LA110=0,"ü","û")</f>
        <v>ü</v>
      </c>
      <c r="LE110" s="190"/>
      <c r="LL110" s="195"/>
      <c r="LM110" s="13"/>
      <c r="LN110" s="190"/>
      <c r="LO110" s="13"/>
      <c r="LP110" s="13"/>
      <c r="LQ110" s="13"/>
      <c r="LU110" s="47" t="s">
        <v>32</v>
      </c>
      <c r="LV110" s="52">
        <f>COUNTIF(LU8:LU100,"Y.İZİN")*7.5+LX110</f>
        <v>0</v>
      </c>
      <c r="LW110" s="48">
        <f>VLOOKUP(MD2,PUANTAJ!$A:$F,3,FALSE)</f>
        <v>0</v>
      </c>
      <c r="LX110" s="48">
        <f>COUNTIF(LU8:LU100,"S.İZİN")*7.5</f>
        <v>0</v>
      </c>
      <c r="LY110" s="51">
        <f>LV110-LW110</f>
        <v>0</v>
      </c>
      <c r="LZ110" s="53" t="str">
        <f>IF(LV110-LW110=0,"ü","û")</f>
        <v>ü</v>
      </c>
      <c r="MA110" s="190"/>
      <c r="MH110" s="195"/>
      <c r="MI110" s="13"/>
      <c r="MJ110" s="190"/>
      <c r="MK110" s="13"/>
      <c r="ML110" s="13"/>
      <c r="MM110" s="13"/>
      <c r="MQ110" s="47" t="s">
        <v>32</v>
      </c>
      <c r="MR110" s="52">
        <f>COUNTIF(MQ8:MQ100,"Y.İZİN")*7.5+MT110</f>
        <v>15</v>
      </c>
      <c r="MS110" s="48">
        <f>VLOOKUP(MZ2,PUANTAJ!$A:$F,3,FALSE)</f>
        <v>0</v>
      </c>
      <c r="MT110" s="48">
        <f>COUNTIF(MQ8:MQ100,"S.İZİN")*7.5</f>
        <v>0</v>
      </c>
      <c r="MU110" s="51">
        <f>MR110-MS110</f>
        <v>15</v>
      </c>
      <c r="MV110" s="53" t="str">
        <f>IF(MR110-MS110=0,"ü","û")</f>
        <v>û</v>
      </c>
      <c r="MW110" s="190"/>
      <c r="ND110" s="195"/>
      <c r="NE110" s="13"/>
      <c r="NF110" s="190"/>
      <c r="NG110" s="13"/>
      <c r="NH110" s="13"/>
      <c r="NI110" s="13"/>
      <c r="NM110" s="47" t="s">
        <v>32</v>
      </c>
      <c r="NN110" s="52">
        <f>COUNTIF(NM8:NM100,"Y.İZİN")*7.5+NP110</f>
        <v>0</v>
      </c>
      <c r="NO110" s="48">
        <f>VLOOKUP(NV2,PUANTAJ!$A:$F,3,FALSE)</f>
        <v>0</v>
      </c>
      <c r="NP110" s="48">
        <f>COUNTIF(NM8:NM100,"S.İZİN")*7.5</f>
        <v>0</v>
      </c>
      <c r="NQ110" s="51">
        <f>NN110-NO110</f>
        <v>0</v>
      </c>
      <c r="NR110" s="53" t="str">
        <f>IF(NN110-NO110=0,"ü","û")</f>
        <v>ü</v>
      </c>
      <c r="NS110" s="190"/>
      <c r="NZ110" s="195"/>
      <c r="OA110" s="13"/>
      <c r="OB110" s="190"/>
      <c r="OC110" s="13"/>
      <c r="OD110" s="13"/>
      <c r="OE110" s="13"/>
      <c r="OI110" s="47" t="s">
        <v>32</v>
      </c>
      <c r="OJ110" s="52">
        <f>COUNTIF(OI8:OI100,"Y.İZİN")*7.5+OL110</f>
        <v>7.5</v>
      </c>
      <c r="OK110" s="48">
        <f>VLOOKUP(OR2,PUANTAJ!$A:$F,3,FALSE)</f>
        <v>0</v>
      </c>
      <c r="OL110" s="48">
        <f>COUNTIF(OI8:OI100,"S.İZİN")*7.5</f>
        <v>0</v>
      </c>
      <c r="OM110" s="51">
        <f>OJ110-OK110</f>
        <v>7.5</v>
      </c>
      <c r="ON110" s="53" t="str">
        <f>IF(OJ110-OK110=0,"ü","û")</f>
        <v>û</v>
      </c>
      <c r="OO110" s="190"/>
      <c r="OV110" s="195"/>
      <c r="OW110" s="13"/>
      <c r="OX110" s="190"/>
      <c r="OY110" s="13"/>
      <c r="OZ110" s="13"/>
      <c r="PA110" s="13"/>
      <c r="PE110" s="47" t="s">
        <v>32</v>
      </c>
      <c r="PF110" s="52">
        <f>COUNTIF(PE8:PE100,"Y.İZİN")*7.5+PH110</f>
        <v>0</v>
      </c>
      <c r="PG110" s="48">
        <f>VLOOKUP(PN2,PUANTAJ!$A:$F,3,FALSE)</f>
        <v>0</v>
      </c>
      <c r="PH110" s="48">
        <f>COUNTIF(PE8:PE100,"S.İZİN")*7.5</f>
        <v>0</v>
      </c>
      <c r="PI110" s="51">
        <f>PF110-PG110</f>
        <v>0</v>
      </c>
      <c r="PJ110" s="53" t="str">
        <f>IF(PF110-PG110=0,"ü","û")</f>
        <v>ü</v>
      </c>
      <c r="PK110" s="190"/>
      <c r="PR110" s="195"/>
      <c r="PS110" s="13"/>
      <c r="PT110" s="190"/>
      <c r="PU110" s="13"/>
      <c r="PV110" s="13"/>
      <c r="PW110" s="13"/>
      <c r="QA110" s="47" t="s">
        <v>32</v>
      </c>
      <c r="QB110" s="52">
        <f>COUNTIF(QA8:QA100,"Y.İZİN")*7.5+QD110</f>
        <v>7.5</v>
      </c>
      <c r="QC110" s="48">
        <f>VLOOKUP(QJ2,PUANTAJ!$A:$F,3,FALSE)</f>
        <v>0</v>
      </c>
      <c r="QD110" s="48">
        <f>COUNTIF(QA8:QA100,"S.İZİN")*7.5</f>
        <v>0</v>
      </c>
      <c r="QE110" s="51">
        <f>QB110-QC110</f>
        <v>7.5</v>
      </c>
      <c r="QF110" s="53" t="str">
        <f>IF(QB110-QC110=0,"ü","û")</f>
        <v>û</v>
      </c>
      <c r="QG110" s="190"/>
      <c r="QN110" s="195"/>
      <c r="QO110" s="13"/>
      <c r="QP110" s="190"/>
      <c r="QQ110" s="13"/>
      <c r="QR110" s="13"/>
      <c r="QS110" s="13"/>
      <c r="QW110" s="47" t="s">
        <v>32</v>
      </c>
      <c r="QX110" s="52">
        <f>COUNTIF(QW8:QW100,"Y.İZİN")*7.5+QZ110</f>
        <v>7.5</v>
      </c>
      <c r="QY110" s="48">
        <f>VLOOKUP(RF2,PUANTAJ!$A:$F,3,FALSE)</f>
        <v>0</v>
      </c>
      <c r="QZ110" s="48">
        <f>COUNTIF(QW8:QW100,"S.İZİN")*7.5</f>
        <v>0</v>
      </c>
      <c r="RA110" s="51">
        <f>QX110-QY110</f>
        <v>7.5</v>
      </c>
      <c r="RB110" s="53" t="str">
        <f>IF(QX110-QY110=0,"ü","û")</f>
        <v>û</v>
      </c>
      <c r="RC110" s="190"/>
      <c r="RJ110" s="195"/>
      <c r="RK110" s="13"/>
      <c r="RL110" s="190"/>
      <c r="RM110" s="13"/>
      <c r="RN110" s="13"/>
      <c r="RO110" s="13"/>
      <c r="RS110" s="47" t="s">
        <v>32</v>
      </c>
      <c r="RT110" s="52">
        <f>COUNTIF(RS8:RS100,"Y.İZİN")*7.5+RV110</f>
        <v>0</v>
      </c>
      <c r="RU110" s="48">
        <f>VLOOKUP(SB2,PUANTAJ!$A:$F,3,FALSE)</f>
        <v>0</v>
      </c>
      <c r="RV110" s="48">
        <f>COUNTIF(RS8:RS100,"S.İZİN")*7.5</f>
        <v>0</v>
      </c>
      <c r="RW110" s="51">
        <f>RT110-RU110</f>
        <v>0</v>
      </c>
      <c r="RX110" s="53" t="str">
        <f>IF(RT110-RU110=0,"ü","û")</f>
        <v>ü</v>
      </c>
      <c r="RY110" s="190"/>
      <c r="SF110" s="195"/>
      <c r="SG110" s="13"/>
      <c r="SH110" s="190"/>
      <c r="SI110" s="13"/>
      <c r="SJ110" s="13"/>
      <c r="SK110" s="13"/>
      <c r="SO110" s="47" t="s">
        <v>32</v>
      </c>
      <c r="SP110" s="52">
        <f>COUNTIF(SO8:SO100,"Y.İZİN")*7.5+SR110</f>
        <v>15</v>
      </c>
      <c r="SQ110" s="48">
        <f>VLOOKUP(SX2,PUANTAJ!$A:$F,3,FALSE)</f>
        <v>0</v>
      </c>
      <c r="SR110" s="48">
        <f>COUNTIF(SO8:SO100,"S.İZİN")*7.5</f>
        <v>0</v>
      </c>
      <c r="SS110" s="51">
        <f>SP110-SQ110</f>
        <v>15</v>
      </c>
      <c r="ST110" s="53" t="str">
        <f>IF(SP110-SQ110=0,"ü","û")</f>
        <v>û</v>
      </c>
      <c r="SU110" s="190"/>
      <c r="TB110" s="195"/>
      <c r="TC110" s="13"/>
      <c r="TD110" s="190"/>
      <c r="TE110" s="13"/>
      <c r="TF110" s="13"/>
      <c r="TG110" s="13"/>
      <c r="TK110" s="47" t="s">
        <v>32</v>
      </c>
      <c r="TL110" s="52">
        <f>COUNTIF(TK8:TK100,"Y.İZİN")*7.5+TN110</f>
        <v>0</v>
      </c>
      <c r="TM110" s="48">
        <f>VLOOKUP(TT2,PUANTAJ!$A:$F,3,FALSE)</f>
        <v>0</v>
      </c>
      <c r="TN110" s="48">
        <f>COUNTIF(TK8:TK100,"S.İZİN")*7.5</f>
        <v>0</v>
      </c>
      <c r="TO110" s="51">
        <f>TL110-TM110</f>
        <v>0</v>
      </c>
      <c r="TP110" s="53" t="str">
        <f>IF(TL110-TM110=0,"ü","û")</f>
        <v>ü</v>
      </c>
      <c r="TQ110" s="190"/>
      <c r="TX110" s="195"/>
      <c r="TY110" s="13"/>
      <c r="TZ110" s="190"/>
      <c r="UA110" s="13"/>
      <c r="UB110" s="13"/>
      <c r="UC110" s="13"/>
      <c r="UG110" s="47" t="s">
        <v>32</v>
      </c>
      <c r="UH110" s="52">
        <f>COUNTIF(UG8:UG100,"Y.İZİN")*7.5+UJ110</f>
        <v>0</v>
      </c>
      <c r="UI110" s="48">
        <f>VLOOKUP(UP2,PUANTAJ!$A:$F,3,FALSE)</f>
        <v>0</v>
      </c>
      <c r="UJ110" s="48">
        <f>COUNTIF(UG8:UG100,"S.İZİN")*7.5</f>
        <v>0</v>
      </c>
      <c r="UK110" s="51">
        <f>UH110-UI110</f>
        <v>0</v>
      </c>
      <c r="UL110" s="53" t="str">
        <f>IF(UH110-UI110=0,"ü","û")</f>
        <v>ü</v>
      </c>
      <c r="UM110" s="190"/>
      <c r="UT110" s="195"/>
      <c r="UU110" s="13"/>
      <c r="UV110" s="190"/>
      <c r="UW110" s="13"/>
      <c r="UX110" s="13"/>
      <c r="UY110" s="13"/>
      <c r="VC110" s="47" t="s">
        <v>32</v>
      </c>
      <c r="VD110" s="52">
        <f>COUNTIF(VC8:VC100,"Y.İZİN")*7.5+VF110</f>
        <v>0</v>
      </c>
      <c r="VE110" s="48">
        <f>VLOOKUP(VL2,PUANTAJ!$A:$F,3,FALSE)</f>
        <v>0</v>
      </c>
      <c r="VF110" s="48">
        <f>COUNTIF(VC8:VC100,"S.İZİN")*7.5</f>
        <v>0</v>
      </c>
      <c r="VG110" s="51">
        <f>VD110-VE110</f>
        <v>0</v>
      </c>
      <c r="VH110" s="53" t="str">
        <f>IF(VD110-VE110=0,"ü","û")</f>
        <v>ü</v>
      </c>
      <c r="VI110" s="190"/>
      <c r="VP110" s="195"/>
      <c r="VQ110" s="13"/>
      <c r="VR110" s="190"/>
      <c r="VS110" s="13"/>
      <c r="VT110" s="13"/>
      <c r="VU110" s="13"/>
      <c r="VY110" s="47" t="s">
        <v>32</v>
      </c>
      <c r="VZ110" s="52">
        <f>COUNTIF(VY8:VY100,"Y.İZİN")*7.5+WB110</f>
        <v>7.5</v>
      </c>
      <c r="WA110" s="48">
        <f>VLOOKUP(WH2,PUANTAJ!$A:$F,3,FALSE)</f>
        <v>0</v>
      </c>
      <c r="WB110" s="48">
        <f>COUNTIF(VY8:VY100,"S.İZİN")*7.5</f>
        <v>0</v>
      </c>
      <c r="WC110" s="51">
        <f>VZ110-WA110</f>
        <v>7.5</v>
      </c>
      <c r="WD110" s="53" t="str">
        <f>IF(VZ110-WA110=0,"ü","û")</f>
        <v>û</v>
      </c>
      <c r="WE110" s="190"/>
      <c r="WL110" s="195"/>
      <c r="WM110" s="13"/>
      <c r="WN110" s="190"/>
      <c r="WO110" s="13"/>
      <c r="WP110" s="13"/>
      <c r="WQ110" s="13"/>
      <c r="WU110" s="47" t="s">
        <v>32</v>
      </c>
      <c r="WV110" s="52">
        <f>COUNTIF(WU8:WU100,"Y.İZİN")*7.5+WX110</f>
        <v>7.5</v>
      </c>
      <c r="WW110" s="48">
        <f>VLOOKUP(XD2,PUANTAJ!$A:$F,3,FALSE)</f>
        <v>0</v>
      </c>
      <c r="WX110" s="48">
        <f>COUNTIF(WU8:WU100,"S.İZİN")*7.5</f>
        <v>0</v>
      </c>
      <c r="WY110" s="51">
        <f>WV110-WW110</f>
        <v>7.5</v>
      </c>
      <c r="WZ110" s="53" t="str">
        <f>IF(WV110-WW110=0,"ü","û")</f>
        <v>û</v>
      </c>
      <c r="XA110" s="190"/>
      <c r="XH110" s="195"/>
      <c r="XI110" s="13"/>
      <c r="XJ110" s="190"/>
      <c r="XK110" s="13"/>
      <c r="XL110" s="13"/>
      <c r="XM110" s="13"/>
      <c r="XQ110" s="47" t="s">
        <v>32</v>
      </c>
      <c r="XR110" s="52">
        <f>COUNTIF(XQ8:XQ100,"Y.İZİN")*7.5+XT110</f>
        <v>0</v>
      </c>
      <c r="XS110" s="48">
        <f>VLOOKUP(XZ2,PUANTAJ!$A:$F,3,FALSE)</f>
        <v>0</v>
      </c>
      <c r="XT110" s="48">
        <f>COUNTIF(XQ8:XQ100,"S.İZİN")*7.5</f>
        <v>0</v>
      </c>
      <c r="XU110" s="51">
        <f>XR110-XS110</f>
        <v>0</v>
      </c>
      <c r="XV110" s="53" t="str">
        <f>IF(XR110-XS110=0,"ü","û")</f>
        <v>ü</v>
      </c>
      <c r="XW110" s="190"/>
      <c r="YD110" s="195"/>
      <c r="YE110" s="13"/>
      <c r="YF110" s="190"/>
      <c r="YG110" s="13"/>
      <c r="YH110" s="13"/>
      <c r="YI110" s="13"/>
    </row>
    <row r="111" spans="1:659" ht="13.5" customHeight="1" thickTop="1" thickBot="1">
      <c r="C111" s="47" t="s">
        <v>38</v>
      </c>
      <c r="D111" s="48">
        <f>COUNTIF(C8:C100,"Ü.İZİN")*7.5+F111</f>
        <v>0</v>
      </c>
      <c r="E111" s="48">
        <f>VLOOKUP(L2,PUANTAJ!$A:$F,6,FALSE)</f>
        <v>0</v>
      </c>
      <c r="F111" s="48">
        <f>COUNTIF(C8:C100,"RAPORLU")*7.5</f>
        <v>0</v>
      </c>
      <c r="G111" s="51">
        <f>D111-E111</f>
        <v>0</v>
      </c>
      <c r="H111" s="53" t="str">
        <f>IF(D111-E111=0,"ü","û")</f>
        <v>ü</v>
      </c>
      <c r="I111" s="190"/>
      <c r="P111" s="195"/>
      <c r="Q111" s="13"/>
      <c r="R111" s="190"/>
      <c r="S111" s="13"/>
      <c r="T111" s="13"/>
      <c r="U111" s="13"/>
      <c r="Y111" s="47" t="s">
        <v>38</v>
      </c>
      <c r="Z111" s="48">
        <f>COUNTIF(Y8:Y100,"Ü.İZİN")*7.5+AB111</f>
        <v>0</v>
      </c>
      <c r="AA111" s="48">
        <f>VLOOKUP(AH2,PUANTAJ!$A:$F,6,FALSE)</f>
        <v>0</v>
      </c>
      <c r="AB111" s="48">
        <f>COUNTIF(Y8:Y100,"RAPORLU")*7.5</f>
        <v>0</v>
      </c>
      <c r="AC111" s="51">
        <f>Z111-AA111</f>
        <v>0</v>
      </c>
      <c r="AD111" s="53" t="str">
        <f>IF(Z111-AA111=0,"ü","û")</f>
        <v>ü</v>
      </c>
      <c r="AE111" s="190"/>
      <c r="AL111" s="195"/>
      <c r="AM111" s="13"/>
      <c r="AN111" s="190"/>
      <c r="AO111" s="13"/>
      <c r="AP111" s="13"/>
      <c r="AQ111" s="13"/>
      <c r="AU111" s="47" t="s">
        <v>38</v>
      </c>
      <c r="AV111" s="48">
        <f>COUNTIF(AU8:AU100,"Ü.İZİN")*7.5+AX111</f>
        <v>0</v>
      </c>
      <c r="AW111" s="48">
        <f>VLOOKUP(BD2,PUANTAJ!$A:$F,6,FALSE)</f>
        <v>0</v>
      </c>
      <c r="AX111" s="48">
        <f>COUNTIF(AU8:AU100,"RAPORLU")*7.5</f>
        <v>0</v>
      </c>
      <c r="AY111" s="51">
        <f>AV111-AW111</f>
        <v>0</v>
      </c>
      <c r="AZ111" s="53" t="str">
        <f>IF(AV111-AW111=0,"ü","û")</f>
        <v>ü</v>
      </c>
      <c r="BA111" s="190"/>
      <c r="BH111" s="195"/>
      <c r="BI111" s="13"/>
      <c r="BJ111" s="190"/>
      <c r="BK111" s="13"/>
      <c r="BL111" s="13"/>
      <c r="BM111" s="13"/>
      <c r="BQ111" s="47" t="s">
        <v>38</v>
      </c>
      <c r="BR111" s="48">
        <f>COUNTIF(BQ8:BQ100,"Ü.İZİN")*7.5+BT111</f>
        <v>0</v>
      </c>
      <c r="BS111" s="48">
        <f>VLOOKUP(BZ2,PUANTAJ!$A:$F,6,FALSE)</f>
        <v>0</v>
      </c>
      <c r="BT111" s="48">
        <f>COUNTIF(BQ8:BQ100,"RAPORLU")*7.5</f>
        <v>0</v>
      </c>
      <c r="BU111" s="51">
        <f>BR111-BS111</f>
        <v>0</v>
      </c>
      <c r="BV111" s="53" t="str">
        <f>IF(BR111-BS111=0,"ü","û")</f>
        <v>ü</v>
      </c>
      <c r="BW111" s="190"/>
      <c r="CD111" s="195"/>
      <c r="CE111" s="13"/>
      <c r="CF111" s="190"/>
      <c r="CG111" s="13"/>
      <c r="CH111" s="13"/>
      <c r="CI111" s="13"/>
      <c r="CM111" s="47" t="s">
        <v>38</v>
      </c>
      <c r="CN111" s="48">
        <f>COUNTIF(CM8:CM100,"Ü.İZİN")*7.5+CP111</f>
        <v>0</v>
      </c>
      <c r="CO111" s="48">
        <f>VLOOKUP(CV2,PUANTAJ!$A:$F,6,FALSE)</f>
        <v>0</v>
      </c>
      <c r="CP111" s="48">
        <f>COUNTIF(CM8:CM100,"RAPORLU")*7.5</f>
        <v>0</v>
      </c>
      <c r="CQ111" s="51">
        <f>CN111-CO111</f>
        <v>0</v>
      </c>
      <c r="CR111" s="53" t="str">
        <f>IF(CN111-CO111=0,"ü","û")</f>
        <v>ü</v>
      </c>
      <c r="CS111" s="190"/>
      <c r="CZ111" s="195"/>
      <c r="DA111" s="13"/>
      <c r="DB111" s="190"/>
      <c r="DC111" s="13"/>
      <c r="DD111" s="13"/>
      <c r="DE111" s="13"/>
      <c r="DI111" s="47" t="s">
        <v>38</v>
      </c>
      <c r="DJ111" s="48">
        <f>COUNTIF(DI8:DI100,"Ü.İZİN")*7.5+DL111</f>
        <v>0</v>
      </c>
      <c r="DK111" s="48">
        <f>VLOOKUP(DR2,PUANTAJ!$A:$F,6,FALSE)</f>
        <v>0</v>
      </c>
      <c r="DL111" s="48">
        <f>COUNTIF(DI8:DI100,"RAPORLU")*7.5</f>
        <v>0</v>
      </c>
      <c r="DM111" s="51">
        <f>DJ111-DK111</f>
        <v>0</v>
      </c>
      <c r="DN111" s="53" t="str">
        <f>IF(DJ111-DK111=0,"ü","û")</f>
        <v>ü</v>
      </c>
      <c r="DO111" s="190"/>
      <c r="DV111" s="195"/>
      <c r="DW111" s="13"/>
      <c r="DX111" s="190"/>
      <c r="DY111" s="13"/>
      <c r="DZ111" s="13"/>
      <c r="EA111" s="13"/>
      <c r="EE111" s="47" t="s">
        <v>38</v>
      </c>
      <c r="EF111" s="48">
        <f>COUNTIF(EE8:EE100,"Ü.İZİN")*7.5+EH111</f>
        <v>0</v>
      </c>
      <c r="EG111" s="48">
        <f>VLOOKUP(EN2,PUANTAJ!$A:$F,6,FALSE)</f>
        <v>0</v>
      </c>
      <c r="EH111" s="48">
        <f>COUNTIF(EE8:EE100,"RAPORLU")*7.5</f>
        <v>0</v>
      </c>
      <c r="EI111" s="51">
        <f>EF111-EG111</f>
        <v>0</v>
      </c>
      <c r="EJ111" s="53" t="str">
        <f>IF(EF111-EG111=0,"ü","û")</f>
        <v>ü</v>
      </c>
      <c r="EK111" s="190"/>
      <c r="ER111" s="195"/>
      <c r="ES111" s="13"/>
      <c r="ET111" s="190"/>
      <c r="EU111" s="13"/>
      <c r="EV111" s="13"/>
      <c r="EW111" s="13"/>
      <c r="FA111" s="47" t="s">
        <v>38</v>
      </c>
      <c r="FB111" s="48">
        <f>COUNTIF(FA8:FA100,"Ü.İZİN")*7.5+FD111</f>
        <v>0</v>
      </c>
      <c r="FC111" s="48">
        <f>VLOOKUP(FJ2,PUANTAJ!$A:$F,6,FALSE)</f>
        <v>0</v>
      </c>
      <c r="FD111" s="48">
        <f>COUNTIF(FA8:FA100,"RAPORLU")*7.5</f>
        <v>0</v>
      </c>
      <c r="FE111" s="51">
        <f>FB111-FC111</f>
        <v>0</v>
      </c>
      <c r="FF111" s="53" t="str">
        <f>IF(FB111-FC111=0,"ü","û")</f>
        <v>ü</v>
      </c>
      <c r="FG111" s="190"/>
      <c r="FN111" s="195"/>
      <c r="FO111" s="13"/>
      <c r="FP111" s="190"/>
      <c r="FQ111" s="13"/>
      <c r="FR111" s="13"/>
      <c r="FS111" s="13"/>
      <c r="FW111" s="47" t="s">
        <v>38</v>
      </c>
      <c r="FX111" s="48">
        <f>COUNTIF(FW8:FW100,"Ü.İZİN")*7.5+FZ111</f>
        <v>0</v>
      </c>
      <c r="FY111" s="48">
        <f>VLOOKUP(GF2,PUANTAJ!$A:$F,6,FALSE)</f>
        <v>0</v>
      </c>
      <c r="FZ111" s="48">
        <f>COUNTIF(FW8:FW100,"RAPORLU")*7.5</f>
        <v>0</v>
      </c>
      <c r="GA111" s="51">
        <f>FX111-FY111</f>
        <v>0</v>
      </c>
      <c r="GB111" s="53" t="str">
        <f>IF(FX111-FY111=0,"ü","û")</f>
        <v>ü</v>
      </c>
      <c r="GC111" s="190"/>
      <c r="GJ111" s="195"/>
      <c r="GK111" s="13"/>
      <c r="GL111" s="190"/>
      <c r="GM111" s="13"/>
      <c r="GN111" s="13"/>
      <c r="GO111" s="13"/>
      <c r="GS111" s="47" t="s">
        <v>38</v>
      </c>
      <c r="GT111" s="48">
        <f>COUNTIF(GS8:GS100,"Ü.İZİN")*7.5+GV111</f>
        <v>0</v>
      </c>
      <c r="GU111" s="48">
        <f>VLOOKUP(HB2,PUANTAJ!$A:$F,6,FALSE)</f>
        <v>0</v>
      </c>
      <c r="GV111" s="48">
        <f>COUNTIF(GS8:GS100,"RAPORLU")*7.5</f>
        <v>0</v>
      </c>
      <c r="GW111" s="51">
        <f>GT111-GU111</f>
        <v>0</v>
      </c>
      <c r="GX111" s="53" t="str">
        <f>IF(GT111-GU111=0,"ü","û")</f>
        <v>ü</v>
      </c>
      <c r="GY111" s="190"/>
      <c r="HF111" s="195"/>
      <c r="HG111" s="13"/>
      <c r="HH111" s="190"/>
      <c r="HI111" s="13"/>
      <c r="HJ111" s="13"/>
      <c r="HK111" s="13"/>
      <c r="HO111" s="47" t="s">
        <v>38</v>
      </c>
      <c r="HP111" s="48">
        <f>COUNTIF(HO8:HO100,"Ü.İZİN")*7.5+HR111</f>
        <v>0</v>
      </c>
      <c r="HQ111" s="48">
        <f>VLOOKUP(HX2,PUANTAJ!$A:$F,6,FALSE)</f>
        <v>0</v>
      </c>
      <c r="HR111" s="48">
        <f>COUNTIF(HO8:HO100,"RAPORLU")*7.5</f>
        <v>0</v>
      </c>
      <c r="HS111" s="51">
        <f>HP111-HQ111</f>
        <v>0</v>
      </c>
      <c r="HT111" s="53" t="str">
        <f>IF(HP111-HQ111=0,"ü","û")</f>
        <v>ü</v>
      </c>
      <c r="HU111" s="190"/>
      <c r="IB111" s="195"/>
      <c r="IC111" s="13"/>
      <c r="ID111" s="190"/>
      <c r="IE111" s="13"/>
      <c r="IF111" s="13"/>
      <c r="IG111" s="13"/>
      <c r="IK111" s="47" t="s">
        <v>38</v>
      </c>
      <c r="IL111" s="48">
        <f>COUNTIF(IK8:IK100,"Ü.İZİN")*7.5+IN111</f>
        <v>0</v>
      </c>
      <c r="IM111" s="48">
        <f>VLOOKUP(IT2,PUANTAJ!$A:$F,6,FALSE)</f>
        <v>0</v>
      </c>
      <c r="IN111" s="48">
        <f>COUNTIF(IK8:IK100,"RAPORLU")*7.5</f>
        <v>0</v>
      </c>
      <c r="IO111" s="51">
        <f>IL111-IM111</f>
        <v>0</v>
      </c>
      <c r="IP111" s="53" t="str">
        <f>IF(IL111-IM111=0,"ü","û")</f>
        <v>ü</v>
      </c>
      <c r="IQ111" s="190"/>
      <c r="IX111" s="195"/>
      <c r="IY111" s="13"/>
      <c r="IZ111" s="190"/>
      <c r="JA111" s="13"/>
      <c r="JB111" s="13"/>
      <c r="JC111" s="13"/>
      <c r="JG111" s="47" t="s">
        <v>38</v>
      </c>
      <c r="JH111" s="48">
        <f>COUNTIF(JG8:JG100,"Ü.İZİN")*7.5+JJ111</f>
        <v>0</v>
      </c>
      <c r="JI111" s="48">
        <f>VLOOKUP(JP2,PUANTAJ!$A:$F,6,FALSE)</f>
        <v>0</v>
      </c>
      <c r="JJ111" s="48">
        <f>COUNTIF(JG8:JG100,"RAPORLU")*7.5</f>
        <v>0</v>
      </c>
      <c r="JK111" s="51">
        <f>JH111-JI111</f>
        <v>0</v>
      </c>
      <c r="JL111" s="53" t="str">
        <f>IF(JH111-JI111=0,"ü","û")</f>
        <v>ü</v>
      </c>
      <c r="JM111" s="190"/>
      <c r="JT111" s="195"/>
      <c r="JU111" s="13"/>
      <c r="JV111" s="190"/>
      <c r="JW111" s="13"/>
      <c r="JX111" s="13"/>
      <c r="JY111" s="13"/>
      <c r="KC111" s="47" t="s">
        <v>38</v>
      </c>
      <c r="KD111" s="48">
        <f>COUNTIF(KC8:KC100,"Ü.İZİN")*7.5+KF111</f>
        <v>0</v>
      </c>
      <c r="KE111" s="48">
        <f>VLOOKUP(KL2,PUANTAJ!$A:$F,6,FALSE)</f>
        <v>0</v>
      </c>
      <c r="KF111" s="48">
        <f>COUNTIF(KC8:KC100,"RAPORLU")*7.5</f>
        <v>0</v>
      </c>
      <c r="KG111" s="51">
        <f>KD111-KE111</f>
        <v>0</v>
      </c>
      <c r="KH111" s="53" t="str">
        <f>IF(KD111-KE111=0,"ü","û")</f>
        <v>ü</v>
      </c>
      <c r="KI111" s="190"/>
      <c r="KP111" s="195"/>
      <c r="KQ111" s="13"/>
      <c r="KR111" s="190"/>
      <c r="KS111" s="13"/>
      <c r="KT111" s="13"/>
      <c r="KU111" s="13"/>
      <c r="KY111" s="47" t="s">
        <v>38</v>
      </c>
      <c r="KZ111" s="48">
        <f>COUNTIF(KY8:KY100,"Ü.İZİN")*7.5+LB111</f>
        <v>0</v>
      </c>
      <c r="LA111" s="48">
        <f>VLOOKUP(LH2,PUANTAJ!$A:$F,6,FALSE)</f>
        <v>0</v>
      </c>
      <c r="LB111" s="48">
        <f>COUNTIF(KY8:KY100,"RAPORLU")*7.5</f>
        <v>0</v>
      </c>
      <c r="LC111" s="51">
        <f>KZ111-LA111</f>
        <v>0</v>
      </c>
      <c r="LD111" s="53" t="str">
        <f>IF(KZ111-LA111=0,"ü","û")</f>
        <v>ü</v>
      </c>
      <c r="LE111" s="190"/>
      <c r="LL111" s="195"/>
      <c r="LM111" s="13"/>
      <c r="LN111" s="190"/>
      <c r="LO111" s="13"/>
      <c r="LP111" s="13"/>
      <c r="LQ111" s="13"/>
      <c r="LU111" s="47" t="s">
        <v>38</v>
      </c>
      <c r="LV111" s="48">
        <f>COUNTIF(LU8:LU100,"Ü.İZİN")*7.5+LX111</f>
        <v>0</v>
      </c>
      <c r="LW111" s="48">
        <f>VLOOKUP(MD2,PUANTAJ!$A:$F,6,FALSE)</f>
        <v>0</v>
      </c>
      <c r="LX111" s="48">
        <f>COUNTIF(LU8:LU100,"RAPORLU")*7.5</f>
        <v>0</v>
      </c>
      <c r="LY111" s="51">
        <f>LV111-LW111</f>
        <v>0</v>
      </c>
      <c r="LZ111" s="53" t="str">
        <f>IF(LV111-LW111=0,"ü","û")</f>
        <v>ü</v>
      </c>
      <c r="MA111" s="190"/>
      <c r="MH111" s="195"/>
      <c r="MI111" s="13"/>
      <c r="MJ111" s="190"/>
      <c r="MK111" s="13"/>
      <c r="ML111" s="13"/>
      <c r="MM111" s="13"/>
      <c r="MQ111" s="47" t="s">
        <v>38</v>
      </c>
      <c r="MR111" s="48">
        <f>COUNTIF(MQ8:MQ100,"Ü.İZİN")*7.5+MT111</f>
        <v>15</v>
      </c>
      <c r="MS111" s="48">
        <f>VLOOKUP(MZ2,PUANTAJ!$A:$F,6,FALSE)</f>
        <v>0</v>
      </c>
      <c r="MT111" s="48">
        <f>COUNTIF(MQ8:MQ100,"RAPORLU")*7.5</f>
        <v>15</v>
      </c>
      <c r="MU111" s="51">
        <f>MR111-MS111</f>
        <v>15</v>
      </c>
      <c r="MV111" s="53" t="str">
        <f>IF(MR111-MS111=0,"ü","û")</f>
        <v>û</v>
      </c>
      <c r="MW111" s="190"/>
      <c r="ND111" s="195"/>
      <c r="NE111" s="13"/>
      <c r="NF111" s="190"/>
      <c r="NG111" s="13"/>
      <c r="NH111" s="13"/>
      <c r="NI111" s="13"/>
      <c r="NM111" s="47" t="s">
        <v>38</v>
      </c>
      <c r="NN111" s="48">
        <f>COUNTIF(NM8:NM100,"Ü.İZİN")*7.5+NP111</f>
        <v>7.5</v>
      </c>
      <c r="NO111" s="48">
        <f>VLOOKUP(NV2,PUANTAJ!$A:$F,6,FALSE)</f>
        <v>0</v>
      </c>
      <c r="NP111" s="48">
        <f>COUNTIF(NM8:NM100,"RAPORLU")*7.5</f>
        <v>7.5</v>
      </c>
      <c r="NQ111" s="51">
        <f>NN111-NO111</f>
        <v>7.5</v>
      </c>
      <c r="NR111" s="53" t="str">
        <f>IF(NN111-NO111=0,"ü","û")</f>
        <v>û</v>
      </c>
      <c r="NS111" s="190"/>
      <c r="NZ111" s="195"/>
      <c r="OA111" s="13"/>
      <c r="OB111" s="190"/>
      <c r="OC111" s="13"/>
      <c r="OD111" s="13"/>
      <c r="OE111" s="13"/>
      <c r="OI111" s="47" t="s">
        <v>38</v>
      </c>
      <c r="OJ111" s="48">
        <f>COUNTIF(OI8:OI100,"Ü.İZİN")*7.5+OL111</f>
        <v>37.5</v>
      </c>
      <c r="OK111" s="48">
        <f>VLOOKUP(OR2,PUANTAJ!$A:$F,6,FALSE)</f>
        <v>0</v>
      </c>
      <c r="OL111" s="48">
        <f>COUNTIF(OI8:OI100,"RAPORLU")*7.5</f>
        <v>37.5</v>
      </c>
      <c r="OM111" s="51">
        <f>OJ111-OK111</f>
        <v>37.5</v>
      </c>
      <c r="ON111" s="53" t="str">
        <f>IF(OJ111-OK111=0,"ü","û")</f>
        <v>û</v>
      </c>
      <c r="OO111" s="190"/>
      <c r="OV111" s="195"/>
      <c r="OW111" s="13"/>
      <c r="OX111" s="190"/>
      <c r="OY111" s="13"/>
      <c r="OZ111" s="13"/>
      <c r="PA111" s="13"/>
      <c r="PE111" s="47" t="s">
        <v>38</v>
      </c>
      <c r="PF111" s="48">
        <f>COUNTIF(PE8:PE100,"Ü.İZİN")*7.5+PH111</f>
        <v>15</v>
      </c>
      <c r="PG111" s="48">
        <f>VLOOKUP(PN2,PUANTAJ!$A:$F,6,FALSE)</f>
        <v>0</v>
      </c>
      <c r="PH111" s="48">
        <f>COUNTIF(PE8:PE100,"RAPORLU")*7.5</f>
        <v>15</v>
      </c>
      <c r="PI111" s="51">
        <f>PF111-PG111</f>
        <v>15</v>
      </c>
      <c r="PJ111" s="53" t="str">
        <f>IF(PF111-PG111=0,"ü","û")</f>
        <v>û</v>
      </c>
      <c r="PK111" s="190"/>
      <c r="PR111" s="195"/>
      <c r="PS111" s="13"/>
      <c r="PT111" s="190"/>
      <c r="PU111" s="13"/>
      <c r="PV111" s="13"/>
      <c r="PW111" s="13"/>
      <c r="QA111" s="47" t="s">
        <v>38</v>
      </c>
      <c r="QB111" s="48">
        <f>COUNTIF(QA8:QA100,"Ü.İZİN")*7.5+QD111</f>
        <v>7.5</v>
      </c>
      <c r="QC111" s="48">
        <f>VLOOKUP(QJ2,PUANTAJ!$A:$F,6,FALSE)</f>
        <v>0</v>
      </c>
      <c r="QD111" s="48">
        <f>COUNTIF(QA8:QA100,"RAPORLU")*7.5</f>
        <v>7.5</v>
      </c>
      <c r="QE111" s="51">
        <f>QB111-QC111</f>
        <v>7.5</v>
      </c>
      <c r="QF111" s="53" t="str">
        <f>IF(QB111-QC111=0,"ü","û")</f>
        <v>û</v>
      </c>
      <c r="QG111" s="190"/>
      <c r="QN111" s="195"/>
      <c r="QO111" s="13"/>
      <c r="QP111" s="190"/>
      <c r="QQ111" s="13"/>
      <c r="QR111" s="13"/>
      <c r="QS111" s="13"/>
      <c r="QW111" s="47" t="s">
        <v>38</v>
      </c>
      <c r="QX111" s="48">
        <f>COUNTIF(QW8:QW100,"Ü.İZİN")*7.5+QZ111</f>
        <v>52.5</v>
      </c>
      <c r="QY111" s="48">
        <f>VLOOKUP(RF2,PUANTAJ!$A:$F,6,FALSE)</f>
        <v>0</v>
      </c>
      <c r="QZ111" s="48">
        <f>COUNTIF(QW8:QW100,"RAPORLU")*7.5</f>
        <v>52.5</v>
      </c>
      <c r="RA111" s="51">
        <f>QX111-QY111</f>
        <v>52.5</v>
      </c>
      <c r="RB111" s="53" t="str">
        <f>IF(QX111-QY111=0,"ü","û")</f>
        <v>û</v>
      </c>
      <c r="RC111" s="190"/>
      <c r="RJ111" s="195"/>
      <c r="RK111" s="13"/>
      <c r="RL111" s="190"/>
      <c r="RM111" s="13"/>
      <c r="RN111" s="13"/>
      <c r="RO111" s="13"/>
      <c r="RS111" s="47" t="s">
        <v>38</v>
      </c>
      <c r="RT111" s="48">
        <f>COUNTIF(RS8:RS100,"Ü.İZİN")*7.5+RV111</f>
        <v>0</v>
      </c>
      <c r="RU111" s="48">
        <f>VLOOKUP(SB2,PUANTAJ!$A:$F,6,FALSE)</f>
        <v>0</v>
      </c>
      <c r="RV111" s="48">
        <f>COUNTIF(RS8:RS100,"RAPORLU")*7.5</f>
        <v>0</v>
      </c>
      <c r="RW111" s="51">
        <f>RT111-RU111</f>
        <v>0</v>
      </c>
      <c r="RX111" s="53" t="str">
        <f>IF(RT111-RU111=0,"ü","û")</f>
        <v>ü</v>
      </c>
      <c r="RY111" s="190"/>
      <c r="SF111" s="195"/>
      <c r="SG111" s="13"/>
      <c r="SH111" s="190"/>
      <c r="SI111" s="13"/>
      <c r="SJ111" s="13"/>
      <c r="SK111" s="13"/>
      <c r="SO111" s="47" t="s">
        <v>38</v>
      </c>
      <c r="SP111" s="48">
        <f>COUNTIF(SO8:SO100,"Ü.İZİN")*7.5+SR111</f>
        <v>0</v>
      </c>
      <c r="SQ111" s="48">
        <f>VLOOKUP(SX2,PUANTAJ!$A:$F,6,FALSE)</f>
        <v>0</v>
      </c>
      <c r="SR111" s="48">
        <f>COUNTIF(SO8:SO100,"RAPORLU")*7.5</f>
        <v>0</v>
      </c>
      <c r="SS111" s="51">
        <f>SP111-SQ111</f>
        <v>0</v>
      </c>
      <c r="ST111" s="53" t="str">
        <f>IF(SP111-SQ111=0,"ü","û")</f>
        <v>ü</v>
      </c>
      <c r="SU111" s="190"/>
      <c r="TB111" s="195"/>
      <c r="TC111" s="13"/>
      <c r="TD111" s="190"/>
      <c r="TE111" s="13"/>
      <c r="TF111" s="13"/>
      <c r="TG111" s="13"/>
      <c r="TK111" s="47" t="s">
        <v>38</v>
      </c>
      <c r="TL111" s="48">
        <f>COUNTIF(TK8:TK100,"Ü.İZİN")*7.5+TN111</f>
        <v>142.5</v>
      </c>
      <c r="TM111" s="48">
        <f>VLOOKUP(TT2,PUANTAJ!$A:$F,6,FALSE)</f>
        <v>0</v>
      </c>
      <c r="TN111" s="48">
        <f>COUNTIF(TK8:TK100,"RAPORLU")*7.5</f>
        <v>142.5</v>
      </c>
      <c r="TO111" s="51">
        <f>TL111-TM111</f>
        <v>142.5</v>
      </c>
      <c r="TP111" s="53" t="str">
        <f>IF(TL111-TM111=0,"ü","û")</f>
        <v>û</v>
      </c>
      <c r="TQ111" s="190"/>
      <c r="TX111" s="195"/>
      <c r="TY111" s="13"/>
      <c r="TZ111" s="190"/>
      <c r="UA111" s="13"/>
      <c r="UB111" s="13"/>
      <c r="UC111" s="13"/>
      <c r="UG111" s="47" t="s">
        <v>38</v>
      </c>
      <c r="UH111" s="48">
        <f>COUNTIF(UG8:UG100,"Ü.İZİN")*7.5+UJ111</f>
        <v>0</v>
      </c>
      <c r="UI111" s="48">
        <f>VLOOKUP(UP2,PUANTAJ!$A:$F,6,FALSE)</f>
        <v>0</v>
      </c>
      <c r="UJ111" s="48">
        <f>COUNTIF(UG8:UG100,"RAPORLU")*7.5</f>
        <v>0</v>
      </c>
      <c r="UK111" s="51">
        <f>UH111-UI111</f>
        <v>0</v>
      </c>
      <c r="UL111" s="53" t="str">
        <f>IF(UH111-UI111=0,"ü","û")</f>
        <v>ü</v>
      </c>
      <c r="UM111" s="190"/>
      <c r="UT111" s="195"/>
      <c r="UU111" s="13"/>
      <c r="UV111" s="190"/>
      <c r="UW111" s="13"/>
      <c r="UX111" s="13"/>
      <c r="UY111" s="13"/>
      <c r="VC111" s="47" t="s">
        <v>38</v>
      </c>
      <c r="VD111" s="48">
        <f>COUNTIF(VC8:VC100,"Ü.İZİN")*7.5+VF111</f>
        <v>0</v>
      </c>
      <c r="VE111" s="48">
        <f>VLOOKUP(VL2,PUANTAJ!$A:$F,6,FALSE)</f>
        <v>0</v>
      </c>
      <c r="VF111" s="48">
        <f>COUNTIF(VC8:VC100,"RAPORLU")*7.5</f>
        <v>0</v>
      </c>
      <c r="VG111" s="51">
        <f>VD111-VE111</f>
        <v>0</v>
      </c>
      <c r="VH111" s="53" t="str">
        <f>IF(VD111-VE111=0,"ü","û")</f>
        <v>ü</v>
      </c>
      <c r="VI111" s="190"/>
      <c r="VP111" s="195"/>
      <c r="VQ111" s="13"/>
      <c r="VR111" s="190"/>
      <c r="VS111" s="13"/>
      <c r="VT111" s="13"/>
      <c r="VU111" s="13"/>
      <c r="VY111" s="47" t="s">
        <v>38</v>
      </c>
      <c r="VZ111" s="48">
        <f>COUNTIF(VY8:VY100,"Ü.İZİN")*7.5+WB111</f>
        <v>0</v>
      </c>
      <c r="WA111" s="48">
        <f>VLOOKUP(WH2,PUANTAJ!$A:$F,6,FALSE)</f>
        <v>0</v>
      </c>
      <c r="WB111" s="48">
        <f>COUNTIF(VY8:VY100,"RAPORLU")*7.5</f>
        <v>0</v>
      </c>
      <c r="WC111" s="51">
        <f>VZ111-WA111</f>
        <v>0</v>
      </c>
      <c r="WD111" s="53" t="str">
        <f>IF(VZ111-WA111=0,"ü","û")</f>
        <v>ü</v>
      </c>
      <c r="WE111" s="190"/>
      <c r="WL111" s="195"/>
      <c r="WM111" s="13"/>
      <c r="WN111" s="190"/>
      <c r="WO111" s="13"/>
      <c r="WP111" s="13"/>
      <c r="WQ111" s="13"/>
      <c r="WU111" s="47" t="s">
        <v>38</v>
      </c>
      <c r="WV111" s="48">
        <f>COUNTIF(WU8:WU100,"Ü.İZİN")*7.5+WX111</f>
        <v>0</v>
      </c>
      <c r="WW111" s="48">
        <f>VLOOKUP(XD2,PUANTAJ!$A:$F,6,FALSE)</f>
        <v>0</v>
      </c>
      <c r="WX111" s="48">
        <f>COUNTIF(WU8:WU100,"RAPORLU")*7.5</f>
        <v>0</v>
      </c>
      <c r="WY111" s="51">
        <f>WV111-WW111</f>
        <v>0</v>
      </c>
      <c r="WZ111" s="53" t="str">
        <f>IF(WV111-WW111=0,"ü","û")</f>
        <v>ü</v>
      </c>
      <c r="XA111" s="190"/>
      <c r="XH111" s="195"/>
      <c r="XI111" s="13"/>
      <c r="XJ111" s="190"/>
      <c r="XK111" s="13"/>
      <c r="XL111" s="13"/>
      <c r="XM111" s="13"/>
      <c r="XQ111" s="47" t="s">
        <v>38</v>
      </c>
      <c r="XR111" s="48">
        <f>COUNTIF(XQ8:XQ100,"Ü.İZİN")*7.5+XT111</f>
        <v>7.5</v>
      </c>
      <c r="XS111" s="48">
        <f>VLOOKUP(XZ2,PUANTAJ!$A:$F,6,FALSE)</f>
        <v>0</v>
      </c>
      <c r="XT111" s="48">
        <f>COUNTIF(XQ8:XQ100,"RAPORLU")*7.5</f>
        <v>7.5</v>
      </c>
      <c r="XU111" s="51">
        <f>XR111-XS111</f>
        <v>7.5</v>
      </c>
      <c r="XV111" s="53" t="str">
        <f>IF(XR111-XS111=0,"ü","û")</f>
        <v>û</v>
      </c>
      <c r="XW111" s="190"/>
      <c r="YD111" s="195"/>
      <c r="YE111" s="13"/>
      <c r="YF111" s="190"/>
      <c r="YG111" s="13"/>
      <c r="YH111" s="13"/>
      <c r="YI111" s="13"/>
    </row>
    <row r="112" spans="1:659" ht="13.8" thickTop="1"/>
  </sheetData>
  <mergeCells count="1080">
    <mergeCell ref="AT65:AT67"/>
    <mergeCell ref="AT68:AT70"/>
    <mergeCell ref="AT71:AT73"/>
    <mergeCell ref="AT74:AT76"/>
    <mergeCell ref="AT77:AT79"/>
    <mergeCell ref="AT80:AT82"/>
    <mergeCell ref="AT83:AT85"/>
    <mergeCell ref="AT86:AT88"/>
    <mergeCell ref="QW106:QX106"/>
    <mergeCell ref="AS6:BC6"/>
    <mergeCell ref="BD6:BM6"/>
    <mergeCell ref="AT8:AT10"/>
    <mergeCell ref="AT11:AT13"/>
    <mergeCell ref="AT14:AT16"/>
    <mergeCell ref="AT17:AT19"/>
    <mergeCell ref="AT20:AT22"/>
    <mergeCell ref="AT23:AT25"/>
    <mergeCell ref="AT26:AT28"/>
    <mergeCell ref="AT29:AT31"/>
    <mergeCell ref="AT32:AT34"/>
    <mergeCell ref="AT35:AT37"/>
    <mergeCell ref="AT38:AT40"/>
    <mergeCell ref="AT41:AT43"/>
    <mergeCell ref="AT44:AT46"/>
    <mergeCell ref="AT47:AT49"/>
    <mergeCell ref="AT50:AT52"/>
    <mergeCell ref="AT53:AT55"/>
    <mergeCell ref="AT56:AT58"/>
    <mergeCell ref="AT59:AT61"/>
    <mergeCell ref="JG106:JH106"/>
    <mergeCell ref="KC106:KD106"/>
    <mergeCell ref="AT89:AT91"/>
    <mergeCell ref="AT92:AT94"/>
    <mergeCell ref="AT95:AT97"/>
    <mergeCell ref="AT98:AT100"/>
    <mergeCell ref="AU103:AV103"/>
    <mergeCell ref="AU104:AV104"/>
    <mergeCell ref="AU106:AV106"/>
    <mergeCell ref="AT62:AT64"/>
    <mergeCell ref="QA104:QB104"/>
    <mergeCell ref="BQ104:BR104"/>
    <mergeCell ref="CM104:CN104"/>
    <mergeCell ref="DI104:DJ104"/>
    <mergeCell ref="EE104:EF104"/>
    <mergeCell ref="FA104:FB104"/>
    <mergeCell ref="FW104:FX104"/>
    <mergeCell ref="GS104:GT104"/>
    <mergeCell ref="HO104:HP104"/>
    <mergeCell ref="IK104:IL104"/>
    <mergeCell ref="KY106:KZ106"/>
    <mergeCell ref="LU106:LV106"/>
    <mergeCell ref="MQ106:MR106"/>
    <mergeCell ref="NM106:NN106"/>
    <mergeCell ref="OI106:OJ106"/>
    <mergeCell ref="PE106:PF106"/>
    <mergeCell ref="QA106:QB106"/>
    <mergeCell ref="BQ106:BR106"/>
    <mergeCell ref="CM106:CN106"/>
    <mergeCell ref="DI106:DJ106"/>
    <mergeCell ref="EE106:EF106"/>
    <mergeCell ref="FA106:FB106"/>
    <mergeCell ref="FW106:FX106"/>
    <mergeCell ref="GS106:GT106"/>
    <mergeCell ref="HO106:HP106"/>
    <mergeCell ref="IK106:IL106"/>
    <mergeCell ref="QW104:QX104"/>
    <mergeCell ref="QV98:QV100"/>
    <mergeCell ref="BQ103:BR103"/>
    <mergeCell ref="CM103:CN103"/>
    <mergeCell ref="DI103:DJ103"/>
    <mergeCell ref="EE103:EF103"/>
    <mergeCell ref="FA103:FB103"/>
    <mergeCell ref="FW103:FX103"/>
    <mergeCell ref="GS103:GT103"/>
    <mergeCell ref="HO103:HP103"/>
    <mergeCell ref="IK103:IL103"/>
    <mergeCell ref="JG103:JH103"/>
    <mergeCell ref="KC103:KD103"/>
    <mergeCell ref="KY103:KZ103"/>
    <mergeCell ref="LU103:LV103"/>
    <mergeCell ref="MQ103:MR103"/>
    <mergeCell ref="NM103:NN103"/>
    <mergeCell ref="OI103:OJ103"/>
    <mergeCell ref="PE103:PF103"/>
    <mergeCell ref="QA103:QB103"/>
    <mergeCell ref="QW103:QX103"/>
    <mergeCell ref="JF98:JF100"/>
    <mergeCell ref="KB98:KB100"/>
    <mergeCell ref="KX98:KX100"/>
    <mergeCell ref="JG104:JH104"/>
    <mergeCell ref="KC104:KD104"/>
    <mergeCell ref="KY104:KZ104"/>
    <mergeCell ref="LU104:LV104"/>
    <mergeCell ref="MQ104:MR104"/>
    <mergeCell ref="NM104:NN104"/>
    <mergeCell ref="OI104:OJ104"/>
    <mergeCell ref="PE104:PF104"/>
    <mergeCell ref="PZ95:PZ97"/>
    <mergeCell ref="QV95:QV97"/>
    <mergeCell ref="JF92:JF94"/>
    <mergeCell ref="KB92:KB94"/>
    <mergeCell ref="KX92:KX94"/>
    <mergeCell ref="LT92:LT94"/>
    <mergeCell ref="LT98:LT100"/>
    <mergeCell ref="MP98:MP100"/>
    <mergeCell ref="NL98:NL100"/>
    <mergeCell ref="OH98:OH100"/>
    <mergeCell ref="PD98:PD100"/>
    <mergeCell ref="PZ98:PZ100"/>
    <mergeCell ref="BP98:BP100"/>
    <mergeCell ref="CL98:CL100"/>
    <mergeCell ref="DH98:DH100"/>
    <mergeCell ref="ED98:ED100"/>
    <mergeCell ref="EZ98:EZ100"/>
    <mergeCell ref="FV98:FV100"/>
    <mergeCell ref="GR98:GR100"/>
    <mergeCell ref="HN98:HN100"/>
    <mergeCell ref="IJ98:IJ100"/>
    <mergeCell ref="BP95:BP97"/>
    <mergeCell ref="CL95:CL97"/>
    <mergeCell ref="DH95:DH97"/>
    <mergeCell ref="ED95:ED97"/>
    <mergeCell ref="EZ95:EZ97"/>
    <mergeCell ref="FV95:FV97"/>
    <mergeCell ref="GR95:GR97"/>
    <mergeCell ref="HN95:HN97"/>
    <mergeCell ref="IJ95:IJ97"/>
    <mergeCell ref="PD89:PD91"/>
    <mergeCell ref="JF95:JF97"/>
    <mergeCell ref="KB95:KB97"/>
    <mergeCell ref="KX95:KX97"/>
    <mergeCell ref="LT95:LT97"/>
    <mergeCell ref="MP95:MP97"/>
    <mergeCell ref="NL95:NL97"/>
    <mergeCell ref="OH95:OH97"/>
    <mergeCell ref="PD95:PD97"/>
    <mergeCell ref="PZ89:PZ91"/>
    <mergeCell ref="QV89:QV91"/>
    <mergeCell ref="JF86:JF88"/>
    <mergeCell ref="KB86:KB88"/>
    <mergeCell ref="KX86:KX88"/>
    <mergeCell ref="LT86:LT88"/>
    <mergeCell ref="MP92:MP94"/>
    <mergeCell ref="NL92:NL94"/>
    <mergeCell ref="OH92:OH94"/>
    <mergeCell ref="PD92:PD94"/>
    <mergeCell ref="PZ92:PZ94"/>
    <mergeCell ref="MP86:MP88"/>
    <mergeCell ref="NL86:NL88"/>
    <mergeCell ref="OH86:OH88"/>
    <mergeCell ref="PD86:PD88"/>
    <mergeCell ref="PZ86:PZ88"/>
    <mergeCell ref="KX83:KX85"/>
    <mergeCell ref="LT83:LT85"/>
    <mergeCell ref="MP83:MP85"/>
    <mergeCell ref="NL83:NL85"/>
    <mergeCell ref="OH83:OH85"/>
    <mergeCell ref="PD83:PD85"/>
    <mergeCell ref="BP92:BP94"/>
    <mergeCell ref="CL92:CL94"/>
    <mergeCell ref="DH92:DH94"/>
    <mergeCell ref="ED92:ED94"/>
    <mergeCell ref="EZ92:EZ94"/>
    <mergeCell ref="FV92:FV94"/>
    <mergeCell ref="GR92:GR94"/>
    <mergeCell ref="HN92:HN94"/>
    <mergeCell ref="IJ92:IJ94"/>
    <mergeCell ref="QV92:QV94"/>
    <mergeCell ref="BP89:BP91"/>
    <mergeCell ref="CL89:CL91"/>
    <mergeCell ref="DH89:DH91"/>
    <mergeCell ref="ED89:ED91"/>
    <mergeCell ref="EZ89:EZ91"/>
    <mergeCell ref="FV89:FV91"/>
    <mergeCell ref="GR89:GR91"/>
    <mergeCell ref="HN89:HN91"/>
    <mergeCell ref="IJ89:IJ91"/>
    <mergeCell ref="JF89:JF91"/>
    <mergeCell ref="KB89:KB91"/>
    <mergeCell ref="KX89:KX91"/>
    <mergeCell ref="LT89:LT91"/>
    <mergeCell ref="MP89:MP91"/>
    <mergeCell ref="NL89:NL91"/>
    <mergeCell ref="OH89:OH91"/>
    <mergeCell ref="PZ83:PZ85"/>
    <mergeCell ref="QV83:QV85"/>
    <mergeCell ref="JF80:JF82"/>
    <mergeCell ref="KB80:KB82"/>
    <mergeCell ref="KX80:KX82"/>
    <mergeCell ref="LT80:LT82"/>
    <mergeCell ref="MP74:MP76"/>
    <mergeCell ref="NL74:NL76"/>
    <mergeCell ref="OH74:OH76"/>
    <mergeCell ref="PD74:PD76"/>
    <mergeCell ref="PZ74:PZ76"/>
    <mergeCell ref="BP86:BP88"/>
    <mergeCell ref="CL86:CL88"/>
    <mergeCell ref="DH86:DH88"/>
    <mergeCell ref="ED86:ED88"/>
    <mergeCell ref="EZ86:EZ88"/>
    <mergeCell ref="FV86:FV88"/>
    <mergeCell ref="GR86:GR88"/>
    <mergeCell ref="HN86:HN88"/>
    <mergeCell ref="IJ86:IJ88"/>
    <mergeCell ref="QV86:QV88"/>
    <mergeCell ref="BP83:BP85"/>
    <mergeCell ref="CL83:CL85"/>
    <mergeCell ref="DH83:DH85"/>
    <mergeCell ref="ED83:ED85"/>
    <mergeCell ref="EZ83:EZ85"/>
    <mergeCell ref="FV83:FV85"/>
    <mergeCell ref="GR83:GR85"/>
    <mergeCell ref="HN83:HN85"/>
    <mergeCell ref="IJ83:IJ85"/>
    <mergeCell ref="JF83:JF85"/>
    <mergeCell ref="KB83:KB85"/>
    <mergeCell ref="QV80:QV82"/>
    <mergeCell ref="BP77:BP79"/>
    <mergeCell ref="CL77:CL79"/>
    <mergeCell ref="DH77:DH79"/>
    <mergeCell ref="ED77:ED79"/>
    <mergeCell ref="EZ77:EZ79"/>
    <mergeCell ref="FV77:FV79"/>
    <mergeCell ref="GR77:GR79"/>
    <mergeCell ref="HN77:HN79"/>
    <mergeCell ref="IJ77:IJ79"/>
    <mergeCell ref="JF77:JF79"/>
    <mergeCell ref="KB77:KB79"/>
    <mergeCell ref="KX77:KX79"/>
    <mergeCell ref="LT77:LT79"/>
    <mergeCell ref="MP77:MP79"/>
    <mergeCell ref="NL77:NL79"/>
    <mergeCell ref="OH77:OH79"/>
    <mergeCell ref="PD77:PD79"/>
    <mergeCell ref="PZ77:PZ79"/>
    <mergeCell ref="QV77:QV79"/>
    <mergeCell ref="MP80:MP82"/>
    <mergeCell ref="NL80:NL82"/>
    <mergeCell ref="OH80:OH82"/>
    <mergeCell ref="PD80:PD82"/>
    <mergeCell ref="PZ80:PZ82"/>
    <mergeCell ref="JF71:JF73"/>
    <mergeCell ref="KB71:KB73"/>
    <mergeCell ref="KX71:KX73"/>
    <mergeCell ref="LT71:LT73"/>
    <mergeCell ref="MP71:MP73"/>
    <mergeCell ref="NL71:NL73"/>
    <mergeCell ref="OH71:OH73"/>
    <mergeCell ref="PD71:PD73"/>
    <mergeCell ref="BP80:BP82"/>
    <mergeCell ref="CL80:CL82"/>
    <mergeCell ref="DH80:DH82"/>
    <mergeCell ref="ED80:ED82"/>
    <mergeCell ref="EZ80:EZ82"/>
    <mergeCell ref="FV80:FV82"/>
    <mergeCell ref="GR80:GR82"/>
    <mergeCell ref="HN80:HN82"/>
    <mergeCell ref="IJ80:IJ82"/>
    <mergeCell ref="JF74:JF76"/>
    <mergeCell ref="KB74:KB76"/>
    <mergeCell ref="KX74:KX76"/>
    <mergeCell ref="LT74:LT76"/>
    <mergeCell ref="PD68:PD70"/>
    <mergeCell ref="PZ68:PZ70"/>
    <mergeCell ref="PZ71:PZ73"/>
    <mergeCell ref="QV71:QV73"/>
    <mergeCell ref="JF68:JF70"/>
    <mergeCell ref="KB68:KB70"/>
    <mergeCell ref="KX68:KX70"/>
    <mergeCell ref="LT68:LT70"/>
    <mergeCell ref="MP62:MP64"/>
    <mergeCell ref="NL62:NL64"/>
    <mergeCell ref="OH62:OH64"/>
    <mergeCell ref="PD62:PD64"/>
    <mergeCell ref="PZ62:PZ64"/>
    <mergeCell ref="BP74:BP76"/>
    <mergeCell ref="CL74:CL76"/>
    <mergeCell ref="DH74:DH76"/>
    <mergeCell ref="ED74:ED76"/>
    <mergeCell ref="EZ74:EZ76"/>
    <mergeCell ref="FV74:FV76"/>
    <mergeCell ref="GR74:GR76"/>
    <mergeCell ref="HN74:HN76"/>
    <mergeCell ref="IJ74:IJ76"/>
    <mergeCell ref="QV74:QV76"/>
    <mergeCell ref="BP71:BP73"/>
    <mergeCell ref="CL71:CL73"/>
    <mergeCell ref="DH71:DH73"/>
    <mergeCell ref="ED71:ED73"/>
    <mergeCell ref="EZ71:EZ73"/>
    <mergeCell ref="FV71:FV73"/>
    <mergeCell ref="GR71:GR73"/>
    <mergeCell ref="HN71:HN73"/>
    <mergeCell ref="IJ71:IJ73"/>
    <mergeCell ref="BP68:BP70"/>
    <mergeCell ref="CL68:CL70"/>
    <mergeCell ref="DH68:DH70"/>
    <mergeCell ref="ED68:ED70"/>
    <mergeCell ref="EZ68:EZ70"/>
    <mergeCell ref="FV68:FV70"/>
    <mergeCell ref="GR68:GR70"/>
    <mergeCell ref="HN68:HN70"/>
    <mergeCell ref="IJ68:IJ70"/>
    <mergeCell ref="QV68:QV70"/>
    <mergeCell ref="BP65:BP67"/>
    <mergeCell ref="CL65:CL67"/>
    <mergeCell ref="DH65:DH67"/>
    <mergeCell ref="ED65:ED67"/>
    <mergeCell ref="EZ65:EZ67"/>
    <mergeCell ref="FV65:FV67"/>
    <mergeCell ref="GR65:GR67"/>
    <mergeCell ref="HN65:HN67"/>
    <mergeCell ref="IJ65:IJ67"/>
    <mergeCell ref="JF65:JF67"/>
    <mergeCell ref="KB65:KB67"/>
    <mergeCell ref="KX65:KX67"/>
    <mergeCell ref="LT65:LT67"/>
    <mergeCell ref="MP65:MP67"/>
    <mergeCell ref="NL65:NL67"/>
    <mergeCell ref="OH65:OH67"/>
    <mergeCell ref="PD65:PD67"/>
    <mergeCell ref="PZ65:PZ67"/>
    <mergeCell ref="QV65:QV67"/>
    <mergeCell ref="MP68:MP70"/>
    <mergeCell ref="NL68:NL70"/>
    <mergeCell ref="OH68:OH70"/>
    <mergeCell ref="CL62:CL64"/>
    <mergeCell ref="DH62:DH64"/>
    <mergeCell ref="ED62:ED64"/>
    <mergeCell ref="EZ62:EZ64"/>
    <mergeCell ref="FV62:FV64"/>
    <mergeCell ref="GR62:GR64"/>
    <mergeCell ref="HN62:HN64"/>
    <mergeCell ref="IJ62:IJ64"/>
    <mergeCell ref="QV62:QV64"/>
    <mergeCell ref="BP59:BP61"/>
    <mergeCell ref="CL59:CL61"/>
    <mergeCell ref="DH59:DH61"/>
    <mergeCell ref="ED59:ED61"/>
    <mergeCell ref="EZ59:EZ61"/>
    <mergeCell ref="FV59:FV61"/>
    <mergeCell ref="GR59:GR61"/>
    <mergeCell ref="HN59:HN61"/>
    <mergeCell ref="IJ59:IJ61"/>
    <mergeCell ref="JF59:JF61"/>
    <mergeCell ref="KB59:KB61"/>
    <mergeCell ref="KX59:KX61"/>
    <mergeCell ref="LT59:LT61"/>
    <mergeCell ref="MP59:MP61"/>
    <mergeCell ref="NL59:NL61"/>
    <mergeCell ref="OH59:OH61"/>
    <mergeCell ref="PD59:PD61"/>
    <mergeCell ref="JF62:JF64"/>
    <mergeCell ref="KB62:KB64"/>
    <mergeCell ref="KX62:KX64"/>
    <mergeCell ref="LT62:LT64"/>
    <mergeCell ref="PD53:PD55"/>
    <mergeCell ref="PZ53:PZ55"/>
    <mergeCell ref="QV53:QV55"/>
    <mergeCell ref="JF50:JF52"/>
    <mergeCell ref="KB50:KB52"/>
    <mergeCell ref="KX50:KX52"/>
    <mergeCell ref="LT50:LT52"/>
    <mergeCell ref="MP56:MP58"/>
    <mergeCell ref="NL56:NL58"/>
    <mergeCell ref="OH56:OH58"/>
    <mergeCell ref="PD56:PD58"/>
    <mergeCell ref="PZ56:PZ58"/>
    <mergeCell ref="PZ59:PZ61"/>
    <mergeCell ref="QV59:QV61"/>
    <mergeCell ref="JF56:JF58"/>
    <mergeCell ref="KB56:KB58"/>
    <mergeCell ref="KX56:KX58"/>
    <mergeCell ref="LT56:LT58"/>
    <mergeCell ref="MP50:MP52"/>
    <mergeCell ref="NL50:NL52"/>
    <mergeCell ref="OH50:OH52"/>
    <mergeCell ref="PD50:PD52"/>
    <mergeCell ref="PZ50:PZ52"/>
    <mergeCell ref="KX47:KX49"/>
    <mergeCell ref="LT47:LT49"/>
    <mergeCell ref="MP47:MP49"/>
    <mergeCell ref="NL47:NL49"/>
    <mergeCell ref="OH47:OH49"/>
    <mergeCell ref="PD47:PD49"/>
    <mergeCell ref="BP56:BP58"/>
    <mergeCell ref="CL56:CL58"/>
    <mergeCell ref="DH56:DH58"/>
    <mergeCell ref="ED56:ED58"/>
    <mergeCell ref="EZ56:EZ58"/>
    <mergeCell ref="FV56:FV58"/>
    <mergeCell ref="GR56:GR58"/>
    <mergeCell ref="HN56:HN58"/>
    <mergeCell ref="IJ56:IJ58"/>
    <mergeCell ref="QV56:QV58"/>
    <mergeCell ref="BP53:BP55"/>
    <mergeCell ref="CL53:CL55"/>
    <mergeCell ref="DH53:DH55"/>
    <mergeCell ref="ED53:ED55"/>
    <mergeCell ref="EZ53:EZ55"/>
    <mergeCell ref="FV53:FV55"/>
    <mergeCell ref="GR53:GR55"/>
    <mergeCell ref="HN53:HN55"/>
    <mergeCell ref="IJ53:IJ55"/>
    <mergeCell ref="JF53:JF55"/>
    <mergeCell ref="KB53:KB55"/>
    <mergeCell ref="KX53:KX55"/>
    <mergeCell ref="LT53:LT55"/>
    <mergeCell ref="MP53:MP55"/>
    <mergeCell ref="NL53:NL55"/>
    <mergeCell ref="OH53:OH55"/>
    <mergeCell ref="PZ47:PZ49"/>
    <mergeCell ref="QV47:QV49"/>
    <mergeCell ref="JF44:JF46"/>
    <mergeCell ref="KB44:KB46"/>
    <mergeCell ref="KX44:KX46"/>
    <mergeCell ref="LT44:LT46"/>
    <mergeCell ref="MP38:MP40"/>
    <mergeCell ref="NL38:NL40"/>
    <mergeCell ref="OH38:OH40"/>
    <mergeCell ref="PD38:PD40"/>
    <mergeCell ref="PZ38:PZ40"/>
    <mergeCell ref="BP50:BP52"/>
    <mergeCell ref="CL50:CL52"/>
    <mergeCell ref="DH50:DH52"/>
    <mergeCell ref="ED50:ED52"/>
    <mergeCell ref="EZ50:EZ52"/>
    <mergeCell ref="FV50:FV52"/>
    <mergeCell ref="GR50:GR52"/>
    <mergeCell ref="HN50:HN52"/>
    <mergeCell ref="IJ50:IJ52"/>
    <mergeCell ref="QV50:QV52"/>
    <mergeCell ref="BP47:BP49"/>
    <mergeCell ref="CL47:CL49"/>
    <mergeCell ref="DH47:DH49"/>
    <mergeCell ref="ED47:ED49"/>
    <mergeCell ref="EZ47:EZ49"/>
    <mergeCell ref="FV47:FV49"/>
    <mergeCell ref="GR47:GR49"/>
    <mergeCell ref="HN47:HN49"/>
    <mergeCell ref="IJ47:IJ49"/>
    <mergeCell ref="JF47:JF49"/>
    <mergeCell ref="KB47:KB49"/>
    <mergeCell ref="QV44:QV46"/>
    <mergeCell ref="BP41:BP43"/>
    <mergeCell ref="CL41:CL43"/>
    <mergeCell ref="DH41:DH43"/>
    <mergeCell ref="ED41:ED43"/>
    <mergeCell ref="EZ41:EZ43"/>
    <mergeCell ref="FV41:FV43"/>
    <mergeCell ref="GR41:GR43"/>
    <mergeCell ref="HN41:HN43"/>
    <mergeCell ref="IJ41:IJ43"/>
    <mergeCell ref="JF41:JF43"/>
    <mergeCell ref="KB41:KB43"/>
    <mergeCell ref="KX41:KX43"/>
    <mergeCell ref="LT41:LT43"/>
    <mergeCell ref="MP41:MP43"/>
    <mergeCell ref="NL41:NL43"/>
    <mergeCell ref="OH41:OH43"/>
    <mergeCell ref="PD41:PD43"/>
    <mergeCell ref="PZ41:PZ43"/>
    <mergeCell ref="QV41:QV43"/>
    <mergeCell ref="MP44:MP46"/>
    <mergeCell ref="NL44:NL46"/>
    <mergeCell ref="OH44:OH46"/>
    <mergeCell ref="PD44:PD46"/>
    <mergeCell ref="PZ44:PZ46"/>
    <mergeCell ref="KX35:KX37"/>
    <mergeCell ref="LT35:LT37"/>
    <mergeCell ref="MP35:MP37"/>
    <mergeCell ref="NL35:NL37"/>
    <mergeCell ref="OH35:OH37"/>
    <mergeCell ref="PD35:PD37"/>
    <mergeCell ref="BP44:BP46"/>
    <mergeCell ref="CL44:CL46"/>
    <mergeCell ref="DH44:DH46"/>
    <mergeCell ref="ED44:ED46"/>
    <mergeCell ref="EZ44:EZ46"/>
    <mergeCell ref="FV44:FV46"/>
    <mergeCell ref="GR44:GR46"/>
    <mergeCell ref="HN44:HN46"/>
    <mergeCell ref="IJ44:IJ46"/>
    <mergeCell ref="JF38:JF40"/>
    <mergeCell ref="KB38:KB40"/>
    <mergeCell ref="KX38:KX40"/>
    <mergeCell ref="LT38:LT40"/>
    <mergeCell ref="PZ35:PZ37"/>
    <mergeCell ref="QV35:QV37"/>
    <mergeCell ref="JF32:JF34"/>
    <mergeCell ref="KB32:KB34"/>
    <mergeCell ref="KX32:KX34"/>
    <mergeCell ref="LT32:LT34"/>
    <mergeCell ref="MP26:MP28"/>
    <mergeCell ref="NL26:NL28"/>
    <mergeCell ref="OH26:OH28"/>
    <mergeCell ref="PD26:PD28"/>
    <mergeCell ref="PZ26:PZ28"/>
    <mergeCell ref="BP38:BP40"/>
    <mergeCell ref="CL38:CL40"/>
    <mergeCell ref="DH38:DH40"/>
    <mergeCell ref="ED38:ED40"/>
    <mergeCell ref="EZ38:EZ40"/>
    <mergeCell ref="FV38:FV40"/>
    <mergeCell ref="GR38:GR40"/>
    <mergeCell ref="HN38:HN40"/>
    <mergeCell ref="IJ38:IJ40"/>
    <mergeCell ref="QV38:QV40"/>
    <mergeCell ref="BP35:BP37"/>
    <mergeCell ref="CL35:CL37"/>
    <mergeCell ref="DH35:DH37"/>
    <mergeCell ref="ED35:ED37"/>
    <mergeCell ref="EZ35:EZ37"/>
    <mergeCell ref="FV35:FV37"/>
    <mergeCell ref="GR35:GR37"/>
    <mergeCell ref="HN35:HN37"/>
    <mergeCell ref="IJ35:IJ37"/>
    <mergeCell ref="JF35:JF37"/>
    <mergeCell ref="KB35:KB37"/>
    <mergeCell ref="EZ32:EZ34"/>
    <mergeCell ref="FV32:FV34"/>
    <mergeCell ref="GR32:GR34"/>
    <mergeCell ref="HN32:HN34"/>
    <mergeCell ref="IJ32:IJ34"/>
    <mergeCell ref="QV32:QV34"/>
    <mergeCell ref="BP29:BP31"/>
    <mergeCell ref="CL29:CL31"/>
    <mergeCell ref="DH29:DH31"/>
    <mergeCell ref="ED29:ED31"/>
    <mergeCell ref="EZ29:EZ31"/>
    <mergeCell ref="FV29:FV31"/>
    <mergeCell ref="GR29:GR31"/>
    <mergeCell ref="HN29:HN31"/>
    <mergeCell ref="IJ29:IJ31"/>
    <mergeCell ref="JF29:JF31"/>
    <mergeCell ref="KB29:KB31"/>
    <mergeCell ref="KX29:KX31"/>
    <mergeCell ref="LT29:LT31"/>
    <mergeCell ref="MP29:MP31"/>
    <mergeCell ref="NL29:NL31"/>
    <mergeCell ref="OH29:OH31"/>
    <mergeCell ref="PD29:PD31"/>
    <mergeCell ref="PZ29:PZ31"/>
    <mergeCell ref="QV29:QV31"/>
    <mergeCell ref="MP32:MP34"/>
    <mergeCell ref="NL32:NL34"/>
    <mergeCell ref="OH32:OH34"/>
    <mergeCell ref="PD32:PD34"/>
    <mergeCell ref="PZ32:PZ34"/>
    <mergeCell ref="EZ26:EZ28"/>
    <mergeCell ref="FV26:FV28"/>
    <mergeCell ref="GR26:GR28"/>
    <mergeCell ref="HN26:HN28"/>
    <mergeCell ref="IJ26:IJ28"/>
    <mergeCell ref="QV26:QV28"/>
    <mergeCell ref="BP23:BP25"/>
    <mergeCell ref="CL23:CL25"/>
    <mergeCell ref="DH23:DH25"/>
    <mergeCell ref="ED23:ED25"/>
    <mergeCell ref="EZ23:EZ25"/>
    <mergeCell ref="FV23:FV25"/>
    <mergeCell ref="GR23:GR25"/>
    <mergeCell ref="HN23:HN25"/>
    <mergeCell ref="IJ23:IJ25"/>
    <mergeCell ref="JF23:JF25"/>
    <mergeCell ref="KB23:KB25"/>
    <mergeCell ref="KX23:KX25"/>
    <mergeCell ref="LT23:LT25"/>
    <mergeCell ref="MP23:MP25"/>
    <mergeCell ref="NL23:NL25"/>
    <mergeCell ref="OH23:OH25"/>
    <mergeCell ref="PD23:PD25"/>
    <mergeCell ref="JF26:JF28"/>
    <mergeCell ref="KB26:KB28"/>
    <mergeCell ref="KX26:KX28"/>
    <mergeCell ref="LT26:LT28"/>
    <mergeCell ref="EZ17:EZ19"/>
    <mergeCell ref="FV17:FV19"/>
    <mergeCell ref="GR17:GR19"/>
    <mergeCell ref="PZ17:PZ19"/>
    <mergeCell ref="QV17:QV19"/>
    <mergeCell ref="JF14:JF16"/>
    <mergeCell ref="KB14:KB16"/>
    <mergeCell ref="KX14:KX16"/>
    <mergeCell ref="LT14:LT16"/>
    <mergeCell ref="MP20:MP22"/>
    <mergeCell ref="NL20:NL22"/>
    <mergeCell ref="OH20:OH22"/>
    <mergeCell ref="PD20:PD22"/>
    <mergeCell ref="PZ20:PZ22"/>
    <mergeCell ref="PZ23:PZ25"/>
    <mergeCell ref="QV23:QV25"/>
    <mergeCell ref="JF20:JF22"/>
    <mergeCell ref="KB20:KB22"/>
    <mergeCell ref="KX20:KX22"/>
    <mergeCell ref="LT20:LT22"/>
    <mergeCell ref="PD11:PD13"/>
    <mergeCell ref="PZ11:PZ13"/>
    <mergeCell ref="QV11:QV13"/>
    <mergeCell ref="JF8:JF10"/>
    <mergeCell ref="KB8:KB10"/>
    <mergeCell ref="BP20:BP22"/>
    <mergeCell ref="CL20:CL22"/>
    <mergeCell ref="DH20:DH22"/>
    <mergeCell ref="ED20:ED22"/>
    <mergeCell ref="EZ20:EZ22"/>
    <mergeCell ref="FV20:FV22"/>
    <mergeCell ref="GR20:GR22"/>
    <mergeCell ref="HN20:HN22"/>
    <mergeCell ref="IJ20:IJ22"/>
    <mergeCell ref="QV20:QV22"/>
    <mergeCell ref="MP14:MP16"/>
    <mergeCell ref="NL14:NL16"/>
    <mergeCell ref="OH14:OH16"/>
    <mergeCell ref="PD14:PD16"/>
    <mergeCell ref="PZ14:PZ16"/>
    <mergeCell ref="BP14:BP16"/>
    <mergeCell ref="CL14:CL16"/>
    <mergeCell ref="DH14:DH16"/>
    <mergeCell ref="ED14:ED16"/>
    <mergeCell ref="EZ14:EZ16"/>
    <mergeCell ref="FV14:FV16"/>
    <mergeCell ref="GR14:GR16"/>
    <mergeCell ref="HN14:HN16"/>
    <mergeCell ref="IJ14:IJ16"/>
    <mergeCell ref="QV14:QV16"/>
    <mergeCell ref="BP17:BP19"/>
    <mergeCell ref="CL17:CL19"/>
    <mergeCell ref="EZ8:EZ10"/>
    <mergeCell ref="FV8:FV10"/>
    <mergeCell ref="GR8:GR10"/>
    <mergeCell ref="HN8:HN10"/>
    <mergeCell ref="IJ8:IJ10"/>
    <mergeCell ref="HN17:HN19"/>
    <mergeCell ref="IJ17:IJ19"/>
    <mergeCell ref="JF17:JF19"/>
    <mergeCell ref="KB17:KB19"/>
    <mergeCell ref="KX17:KX19"/>
    <mergeCell ref="LT17:LT19"/>
    <mergeCell ref="MP17:MP19"/>
    <mergeCell ref="NL17:NL19"/>
    <mergeCell ref="OH17:OH19"/>
    <mergeCell ref="PD17:PD19"/>
    <mergeCell ref="QV8:QV10"/>
    <mergeCell ref="BP11:BP13"/>
    <mergeCell ref="CL11:CL13"/>
    <mergeCell ref="DH11:DH13"/>
    <mergeCell ref="ED11:ED13"/>
    <mergeCell ref="EZ11:EZ13"/>
    <mergeCell ref="FV11:FV13"/>
    <mergeCell ref="GR11:GR13"/>
    <mergeCell ref="HN11:HN13"/>
    <mergeCell ref="IJ11:IJ13"/>
    <mergeCell ref="JF11:JF13"/>
    <mergeCell ref="KB11:KB13"/>
    <mergeCell ref="KX11:KX13"/>
    <mergeCell ref="LT11:LT13"/>
    <mergeCell ref="MP11:MP13"/>
    <mergeCell ref="NL11:NL13"/>
    <mergeCell ref="OH11:OH13"/>
    <mergeCell ref="PN6:PW6"/>
    <mergeCell ref="PY6:QI6"/>
    <mergeCell ref="QJ6:QS6"/>
    <mergeCell ref="QU6:RE6"/>
    <mergeCell ref="RF6:RO6"/>
    <mergeCell ref="KW6:LG6"/>
    <mergeCell ref="KX8:KX10"/>
    <mergeCell ref="LT8:LT10"/>
    <mergeCell ref="LH6:LQ6"/>
    <mergeCell ref="LS6:MC6"/>
    <mergeCell ref="MD6:MM6"/>
    <mergeCell ref="MO6:MY6"/>
    <mergeCell ref="MZ6:NI6"/>
    <mergeCell ref="NK6:NU6"/>
    <mergeCell ref="NV6:OE6"/>
    <mergeCell ref="OG6:OQ6"/>
    <mergeCell ref="MP8:MP10"/>
    <mergeCell ref="NL8:NL10"/>
    <mergeCell ref="OH8:OH10"/>
    <mergeCell ref="PD8:PD10"/>
    <mergeCell ref="PZ8:PZ10"/>
    <mergeCell ref="EN6:EW6"/>
    <mergeCell ref="EY6:FI6"/>
    <mergeCell ref="FJ6:FS6"/>
    <mergeCell ref="FU6:GE6"/>
    <mergeCell ref="GF6:GO6"/>
    <mergeCell ref="GQ6:HA6"/>
    <mergeCell ref="HB6:HK6"/>
    <mergeCell ref="HM6:HW6"/>
    <mergeCell ref="HX6:IG6"/>
    <mergeCell ref="II6:IS6"/>
    <mergeCell ref="IT6:JC6"/>
    <mergeCell ref="JE6:JO6"/>
    <mergeCell ref="JP6:JY6"/>
    <mergeCell ref="KA6:KK6"/>
    <mergeCell ref="KL6:KU6"/>
    <mergeCell ref="OR6:PA6"/>
    <mergeCell ref="PC6:PM6"/>
    <mergeCell ref="Y106:Z106"/>
    <mergeCell ref="X98:X100"/>
    <mergeCell ref="Y103:Z103"/>
    <mergeCell ref="Y104:Z104"/>
    <mergeCell ref="X89:X91"/>
    <mergeCell ref="X92:X94"/>
    <mergeCell ref="X95:X97"/>
    <mergeCell ref="X80:X82"/>
    <mergeCell ref="X83:X85"/>
    <mergeCell ref="X86:X88"/>
    <mergeCell ref="BO6:BY6"/>
    <mergeCell ref="BZ6:CI6"/>
    <mergeCell ref="CK6:CU6"/>
    <mergeCell ref="CV6:DE6"/>
    <mergeCell ref="DG6:DQ6"/>
    <mergeCell ref="DR6:EA6"/>
    <mergeCell ref="EC6:EM6"/>
    <mergeCell ref="BP8:BP10"/>
    <mergeCell ref="CL8:CL10"/>
    <mergeCell ref="DH8:DH10"/>
    <mergeCell ref="ED8:ED10"/>
    <mergeCell ref="DH17:DH19"/>
    <mergeCell ref="ED17:ED19"/>
    <mergeCell ref="BP26:BP28"/>
    <mergeCell ref="CL26:CL28"/>
    <mergeCell ref="DH26:DH28"/>
    <mergeCell ref="ED26:ED28"/>
    <mergeCell ref="BP32:BP34"/>
    <mergeCell ref="CL32:CL34"/>
    <mergeCell ref="DH32:DH34"/>
    <mergeCell ref="ED32:ED34"/>
    <mergeCell ref="BP62:BP64"/>
    <mergeCell ref="B14:B16"/>
    <mergeCell ref="A6:K6"/>
    <mergeCell ref="L6:U6"/>
    <mergeCell ref="B8:B10"/>
    <mergeCell ref="B11:B13"/>
    <mergeCell ref="X50:X52"/>
    <mergeCell ref="X35:X37"/>
    <mergeCell ref="X38:X40"/>
    <mergeCell ref="X41:X43"/>
    <mergeCell ref="X26:X28"/>
    <mergeCell ref="X29:X31"/>
    <mergeCell ref="X32:X34"/>
    <mergeCell ref="X71:X73"/>
    <mergeCell ref="X74:X76"/>
    <mergeCell ref="X77:X79"/>
    <mergeCell ref="X62:X64"/>
    <mergeCell ref="X65:X67"/>
    <mergeCell ref="X68:X70"/>
    <mergeCell ref="X53:X55"/>
    <mergeCell ref="X56:X58"/>
    <mergeCell ref="X59:X61"/>
    <mergeCell ref="W6:AG6"/>
    <mergeCell ref="XZ6:YI6"/>
    <mergeCell ref="C106:D106"/>
    <mergeCell ref="B89:B91"/>
    <mergeCell ref="B92:B94"/>
    <mergeCell ref="B95:B97"/>
    <mergeCell ref="B98:B100"/>
    <mergeCell ref="C103:D103"/>
    <mergeCell ref="C104:D104"/>
    <mergeCell ref="B86:B88"/>
    <mergeCell ref="B53:B55"/>
    <mergeCell ref="B56:B58"/>
    <mergeCell ref="B59:B61"/>
    <mergeCell ref="B62:B64"/>
    <mergeCell ref="B65:B67"/>
    <mergeCell ref="B68:B70"/>
    <mergeCell ref="B71:B73"/>
    <mergeCell ref="B74:B76"/>
    <mergeCell ref="B77:B79"/>
    <mergeCell ref="B80:B82"/>
    <mergeCell ref="B83:B85"/>
    <mergeCell ref="B50:B52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RR8:RR10"/>
    <mergeCell ref="SN8:SN10"/>
    <mergeCell ref="TJ8:TJ10"/>
    <mergeCell ref="UF8:UF10"/>
    <mergeCell ref="VB8:VB10"/>
    <mergeCell ref="VX8:VX10"/>
    <mergeCell ref="WT8:WT10"/>
    <mergeCell ref="XP8:XP10"/>
    <mergeCell ref="RQ6:SA6"/>
    <mergeCell ref="SB6:SK6"/>
    <mergeCell ref="SM6:SW6"/>
    <mergeCell ref="SX6:TG6"/>
    <mergeCell ref="TI6:TS6"/>
    <mergeCell ref="TT6:UC6"/>
    <mergeCell ref="UE6:UO6"/>
    <mergeCell ref="UP6:UY6"/>
    <mergeCell ref="VA6:VK6"/>
    <mergeCell ref="VL6:VU6"/>
    <mergeCell ref="VW6:WG6"/>
    <mergeCell ref="WH6:WQ6"/>
    <mergeCell ref="WS6:XC6"/>
    <mergeCell ref="XD6:XM6"/>
    <mergeCell ref="XO6:XY6"/>
    <mergeCell ref="RR17:RR19"/>
    <mergeCell ref="SN17:SN19"/>
    <mergeCell ref="TJ17:TJ19"/>
    <mergeCell ref="UF17:UF19"/>
    <mergeCell ref="VB17:VB19"/>
    <mergeCell ref="VX17:VX19"/>
    <mergeCell ref="WT17:WT19"/>
    <mergeCell ref="XP17:XP19"/>
    <mergeCell ref="RR14:RR16"/>
    <mergeCell ref="SN14:SN16"/>
    <mergeCell ref="TJ14:TJ16"/>
    <mergeCell ref="UF14:UF16"/>
    <mergeCell ref="VB14:VB16"/>
    <mergeCell ref="VX14:VX16"/>
    <mergeCell ref="WT14:WT16"/>
    <mergeCell ref="XP14:XP16"/>
    <mergeCell ref="RR11:RR13"/>
    <mergeCell ref="SN11:SN13"/>
    <mergeCell ref="TJ11:TJ13"/>
    <mergeCell ref="UF11:UF13"/>
    <mergeCell ref="VB11:VB13"/>
    <mergeCell ref="VX11:VX13"/>
    <mergeCell ref="WT11:WT13"/>
    <mergeCell ref="XP11:XP13"/>
    <mergeCell ref="RR26:RR28"/>
    <mergeCell ref="SN26:SN28"/>
    <mergeCell ref="TJ26:TJ28"/>
    <mergeCell ref="UF26:UF28"/>
    <mergeCell ref="VB26:VB28"/>
    <mergeCell ref="VX26:VX28"/>
    <mergeCell ref="WT26:WT28"/>
    <mergeCell ref="XP26:XP28"/>
    <mergeCell ref="RR23:RR25"/>
    <mergeCell ref="SN23:SN25"/>
    <mergeCell ref="TJ23:TJ25"/>
    <mergeCell ref="UF23:UF25"/>
    <mergeCell ref="VB23:VB25"/>
    <mergeCell ref="VX23:VX25"/>
    <mergeCell ref="WT23:WT25"/>
    <mergeCell ref="XP23:XP25"/>
    <mergeCell ref="RR20:RR22"/>
    <mergeCell ref="SN20:SN22"/>
    <mergeCell ref="TJ20:TJ22"/>
    <mergeCell ref="UF20:UF22"/>
    <mergeCell ref="VB20:VB22"/>
    <mergeCell ref="VX20:VX22"/>
    <mergeCell ref="WT20:WT22"/>
    <mergeCell ref="XP20:XP22"/>
    <mergeCell ref="RR35:RR37"/>
    <mergeCell ref="SN35:SN37"/>
    <mergeCell ref="TJ35:TJ37"/>
    <mergeCell ref="UF35:UF37"/>
    <mergeCell ref="VB35:VB37"/>
    <mergeCell ref="VX35:VX37"/>
    <mergeCell ref="WT35:WT37"/>
    <mergeCell ref="XP35:XP37"/>
    <mergeCell ref="RR32:RR34"/>
    <mergeCell ref="SN32:SN34"/>
    <mergeCell ref="TJ32:TJ34"/>
    <mergeCell ref="UF32:UF34"/>
    <mergeCell ref="VB32:VB34"/>
    <mergeCell ref="VX32:VX34"/>
    <mergeCell ref="WT32:WT34"/>
    <mergeCell ref="XP32:XP34"/>
    <mergeCell ref="RR29:RR31"/>
    <mergeCell ref="SN29:SN31"/>
    <mergeCell ref="TJ29:TJ31"/>
    <mergeCell ref="UF29:UF31"/>
    <mergeCell ref="VB29:VB31"/>
    <mergeCell ref="VX29:VX31"/>
    <mergeCell ref="WT29:WT31"/>
    <mergeCell ref="XP29:XP31"/>
    <mergeCell ref="RR44:RR46"/>
    <mergeCell ref="SN44:SN46"/>
    <mergeCell ref="TJ44:TJ46"/>
    <mergeCell ref="UF44:UF46"/>
    <mergeCell ref="VB44:VB46"/>
    <mergeCell ref="VX44:VX46"/>
    <mergeCell ref="WT44:WT46"/>
    <mergeCell ref="XP44:XP46"/>
    <mergeCell ref="RR41:RR43"/>
    <mergeCell ref="SN41:SN43"/>
    <mergeCell ref="TJ41:TJ43"/>
    <mergeCell ref="UF41:UF43"/>
    <mergeCell ref="VB41:VB43"/>
    <mergeCell ref="VX41:VX43"/>
    <mergeCell ref="WT41:WT43"/>
    <mergeCell ref="XP41:XP43"/>
    <mergeCell ref="RR38:RR40"/>
    <mergeCell ref="SN38:SN40"/>
    <mergeCell ref="TJ38:TJ40"/>
    <mergeCell ref="UF38:UF40"/>
    <mergeCell ref="VB38:VB40"/>
    <mergeCell ref="VX38:VX40"/>
    <mergeCell ref="WT38:WT40"/>
    <mergeCell ref="XP38:XP40"/>
    <mergeCell ref="RR53:RR55"/>
    <mergeCell ref="SN53:SN55"/>
    <mergeCell ref="TJ53:TJ55"/>
    <mergeCell ref="UF53:UF55"/>
    <mergeCell ref="VB53:VB55"/>
    <mergeCell ref="VX53:VX55"/>
    <mergeCell ref="WT53:WT55"/>
    <mergeCell ref="XP53:XP55"/>
    <mergeCell ref="RR50:RR52"/>
    <mergeCell ref="SN50:SN52"/>
    <mergeCell ref="TJ50:TJ52"/>
    <mergeCell ref="UF50:UF52"/>
    <mergeCell ref="VB50:VB52"/>
    <mergeCell ref="VX50:VX52"/>
    <mergeCell ref="WT50:WT52"/>
    <mergeCell ref="XP50:XP52"/>
    <mergeCell ref="RR47:RR49"/>
    <mergeCell ref="SN47:SN49"/>
    <mergeCell ref="TJ47:TJ49"/>
    <mergeCell ref="UF47:UF49"/>
    <mergeCell ref="VB47:VB49"/>
    <mergeCell ref="VX47:VX49"/>
    <mergeCell ref="WT47:WT49"/>
    <mergeCell ref="XP47:XP49"/>
    <mergeCell ref="RR62:RR64"/>
    <mergeCell ref="SN62:SN64"/>
    <mergeCell ref="TJ62:TJ64"/>
    <mergeCell ref="UF62:UF64"/>
    <mergeCell ref="VB62:VB64"/>
    <mergeCell ref="VX62:VX64"/>
    <mergeCell ref="WT62:WT64"/>
    <mergeCell ref="XP62:XP64"/>
    <mergeCell ref="RR59:RR61"/>
    <mergeCell ref="SN59:SN61"/>
    <mergeCell ref="TJ59:TJ61"/>
    <mergeCell ref="UF59:UF61"/>
    <mergeCell ref="VB59:VB61"/>
    <mergeCell ref="VX59:VX61"/>
    <mergeCell ref="WT59:WT61"/>
    <mergeCell ref="XP59:XP61"/>
    <mergeCell ref="RR56:RR58"/>
    <mergeCell ref="SN56:SN58"/>
    <mergeCell ref="TJ56:TJ58"/>
    <mergeCell ref="UF56:UF58"/>
    <mergeCell ref="VB56:VB58"/>
    <mergeCell ref="VX56:VX58"/>
    <mergeCell ref="WT56:WT58"/>
    <mergeCell ref="XP56:XP58"/>
    <mergeCell ref="RR71:RR73"/>
    <mergeCell ref="SN71:SN73"/>
    <mergeCell ref="TJ71:TJ73"/>
    <mergeCell ref="UF71:UF73"/>
    <mergeCell ref="VB71:VB73"/>
    <mergeCell ref="VX71:VX73"/>
    <mergeCell ref="WT71:WT73"/>
    <mergeCell ref="XP71:XP73"/>
    <mergeCell ref="RR68:RR70"/>
    <mergeCell ref="SN68:SN70"/>
    <mergeCell ref="TJ68:TJ70"/>
    <mergeCell ref="UF68:UF70"/>
    <mergeCell ref="VB68:VB70"/>
    <mergeCell ref="VX68:VX70"/>
    <mergeCell ref="WT68:WT70"/>
    <mergeCell ref="XP68:XP70"/>
    <mergeCell ref="RR65:RR67"/>
    <mergeCell ref="SN65:SN67"/>
    <mergeCell ref="TJ65:TJ67"/>
    <mergeCell ref="UF65:UF67"/>
    <mergeCell ref="VB65:VB67"/>
    <mergeCell ref="VX65:VX67"/>
    <mergeCell ref="WT65:WT67"/>
    <mergeCell ref="XP65:XP67"/>
    <mergeCell ref="TJ80:TJ82"/>
    <mergeCell ref="UF80:UF82"/>
    <mergeCell ref="VB80:VB82"/>
    <mergeCell ref="VX80:VX82"/>
    <mergeCell ref="WT80:WT82"/>
    <mergeCell ref="XP80:XP82"/>
    <mergeCell ref="RR77:RR79"/>
    <mergeCell ref="SN77:SN79"/>
    <mergeCell ref="TJ77:TJ79"/>
    <mergeCell ref="UF77:UF79"/>
    <mergeCell ref="VB77:VB79"/>
    <mergeCell ref="VX77:VX79"/>
    <mergeCell ref="WT77:WT79"/>
    <mergeCell ref="XP77:XP79"/>
    <mergeCell ref="RR74:RR76"/>
    <mergeCell ref="SN74:SN76"/>
    <mergeCell ref="TJ74:TJ76"/>
    <mergeCell ref="UF74:UF76"/>
    <mergeCell ref="VB74:VB76"/>
    <mergeCell ref="VX74:VX76"/>
    <mergeCell ref="WT74:WT76"/>
    <mergeCell ref="XP74:XP76"/>
    <mergeCell ref="XP89:XP91"/>
    <mergeCell ref="RR86:RR88"/>
    <mergeCell ref="SN86:SN88"/>
    <mergeCell ref="TJ86:TJ88"/>
    <mergeCell ref="UF86:UF88"/>
    <mergeCell ref="VB86:VB88"/>
    <mergeCell ref="VX86:VX88"/>
    <mergeCell ref="WT86:WT88"/>
    <mergeCell ref="XP86:XP88"/>
    <mergeCell ref="RR83:RR85"/>
    <mergeCell ref="SN83:SN85"/>
    <mergeCell ref="TJ83:TJ85"/>
    <mergeCell ref="UF83:UF85"/>
    <mergeCell ref="VB83:VB85"/>
    <mergeCell ref="VX83:VX85"/>
    <mergeCell ref="WT83:WT85"/>
    <mergeCell ref="XP83:XP85"/>
    <mergeCell ref="XP98:XP100"/>
    <mergeCell ref="RR95:RR97"/>
    <mergeCell ref="SN95:SN97"/>
    <mergeCell ref="TJ95:TJ97"/>
    <mergeCell ref="UF95:UF97"/>
    <mergeCell ref="VB95:VB97"/>
    <mergeCell ref="VX95:VX97"/>
    <mergeCell ref="WT95:WT97"/>
    <mergeCell ref="XP95:XP97"/>
    <mergeCell ref="RR92:RR94"/>
    <mergeCell ref="SN92:SN94"/>
    <mergeCell ref="TJ92:TJ94"/>
    <mergeCell ref="UF92:UF94"/>
    <mergeCell ref="VB92:VB94"/>
    <mergeCell ref="VX92:VX94"/>
    <mergeCell ref="WT92:WT94"/>
    <mergeCell ref="XP92:XP94"/>
    <mergeCell ref="XQ106:XR106"/>
    <mergeCell ref="RS104:RT104"/>
    <mergeCell ref="SO104:SP104"/>
    <mergeCell ref="TK104:TL104"/>
    <mergeCell ref="UG104:UH104"/>
    <mergeCell ref="VC104:VD104"/>
    <mergeCell ref="VY104:VZ104"/>
    <mergeCell ref="WU104:WV104"/>
    <mergeCell ref="XQ104:XR104"/>
    <mergeCell ref="RS103:RT103"/>
    <mergeCell ref="SO103:SP103"/>
    <mergeCell ref="TK103:TL103"/>
    <mergeCell ref="UG103:UH103"/>
    <mergeCell ref="VC103:VD103"/>
    <mergeCell ref="VY103:VZ103"/>
    <mergeCell ref="WU103:WV103"/>
    <mergeCell ref="XQ103:XR103"/>
    <mergeCell ref="AH6:AQ6"/>
    <mergeCell ref="X8:X10"/>
    <mergeCell ref="X11:X13"/>
    <mergeCell ref="X14:X16"/>
    <mergeCell ref="X17:X19"/>
    <mergeCell ref="X20:X22"/>
    <mergeCell ref="X23:X25"/>
    <mergeCell ref="X44:X46"/>
    <mergeCell ref="X47:X49"/>
    <mergeCell ref="RS106:RT106"/>
    <mergeCell ref="SO106:SP106"/>
    <mergeCell ref="TK106:TL106"/>
    <mergeCell ref="UG106:UH106"/>
    <mergeCell ref="VC106:VD106"/>
    <mergeCell ref="VY106:VZ106"/>
    <mergeCell ref="WU106:WV106"/>
    <mergeCell ref="RR98:RR100"/>
    <mergeCell ref="SN98:SN100"/>
    <mergeCell ref="TJ98:TJ100"/>
    <mergeCell ref="UF98:UF100"/>
    <mergeCell ref="VB98:VB100"/>
    <mergeCell ref="VX98:VX100"/>
    <mergeCell ref="WT98:WT100"/>
    <mergeCell ref="RR89:RR91"/>
    <mergeCell ref="SN89:SN91"/>
    <mergeCell ref="TJ89:TJ91"/>
    <mergeCell ref="UF89:UF91"/>
    <mergeCell ref="VB89:VB91"/>
    <mergeCell ref="VX89:VX91"/>
    <mergeCell ref="WT89:WT91"/>
    <mergeCell ref="RR80:RR82"/>
    <mergeCell ref="SN80:SN82"/>
  </mergeCells>
  <phoneticPr fontId="49" type="noConversion"/>
  <conditionalFormatting sqref="K8:K100">
    <cfRule type="containsBlanks" dxfId="119" priority="119">
      <formula>LEN(TRIM(K8))=0</formula>
    </cfRule>
    <cfRule type="cellIs" dxfId="118" priority="120" operator="greaterThan">
      <formula>40</formula>
    </cfRule>
  </conditionalFormatting>
  <conditionalFormatting sqref="U8:U100">
    <cfRule type="containsBlanks" dxfId="117" priority="117">
      <formula>LEN(TRIM(U8))=0</formula>
    </cfRule>
    <cfRule type="cellIs" dxfId="116" priority="118" operator="greaterThan">
      <formula>80</formula>
    </cfRule>
  </conditionalFormatting>
  <conditionalFormatting sqref="AG8:AG100">
    <cfRule type="containsBlanks" dxfId="115" priority="115">
      <formula>LEN(TRIM(AG8))=0</formula>
    </cfRule>
    <cfRule type="cellIs" dxfId="114" priority="116" operator="greaterThan">
      <formula>40</formula>
    </cfRule>
  </conditionalFormatting>
  <conditionalFormatting sqref="AQ8:AQ100">
    <cfRule type="containsBlanks" dxfId="113" priority="113">
      <formula>LEN(TRIM(AQ8))=0</formula>
    </cfRule>
    <cfRule type="cellIs" dxfId="112" priority="114" operator="greaterThan">
      <formula>80</formula>
    </cfRule>
  </conditionalFormatting>
  <conditionalFormatting sqref="BC8:BC100">
    <cfRule type="containsBlanks" dxfId="111" priority="111">
      <formula>LEN(TRIM(BC8))=0</formula>
    </cfRule>
    <cfRule type="cellIs" dxfId="110" priority="112" operator="greaterThan">
      <formula>40</formula>
    </cfRule>
  </conditionalFormatting>
  <conditionalFormatting sqref="BM8:BM100">
    <cfRule type="containsBlanks" dxfId="109" priority="109">
      <formula>LEN(TRIM(BM8))=0</formula>
    </cfRule>
    <cfRule type="cellIs" dxfId="108" priority="110" operator="greaterThan">
      <formula>80</formula>
    </cfRule>
  </conditionalFormatting>
  <conditionalFormatting sqref="BY8:BY100">
    <cfRule type="containsBlanks" dxfId="107" priority="107">
      <formula>LEN(TRIM(BY8))=0</formula>
    </cfRule>
    <cfRule type="cellIs" dxfId="106" priority="108" operator="greaterThan">
      <formula>40</formula>
    </cfRule>
  </conditionalFormatting>
  <conditionalFormatting sqref="CI8:CI100">
    <cfRule type="containsBlanks" dxfId="105" priority="105">
      <formula>LEN(TRIM(CI8))=0</formula>
    </cfRule>
    <cfRule type="cellIs" dxfId="104" priority="106" operator="greaterThan">
      <formula>80</formula>
    </cfRule>
  </conditionalFormatting>
  <conditionalFormatting sqref="CU8:CU100">
    <cfRule type="containsBlanks" dxfId="103" priority="103">
      <formula>LEN(TRIM(CU8))=0</formula>
    </cfRule>
    <cfRule type="cellIs" dxfId="102" priority="104" operator="greaterThan">
      <formula>40</formula>
    </cfRule>
  </conditionalFormatting>
  <conditionalFormatting sqref="DE8:DE100">
    <cfRule type="containsBlanks" dxfId="101" priority="101">
      <formula>LEN(TRIM(DE8))=0</formula>
    </cfRule>
    <cfRule type="cellIs" dxfId="100" priority="102" operator="greaterThan">
      <formula>80</formula>
    </cfRule>
  </conditionalFormatting>
  <conditionalFormatting sqref="VU8:VU100">
    <cfRule type="containsBlanks" dxfId="99" priority="13">
      <formula>LEN(TRIM(VU8))=0</formula>
    </cfRule>
    <cfRule type="cellIs" dxfId="98" priority="14" operator="greaterThan">
      <formula>80</formula>
    </cfRule>
  </conditionalFormatting>
  <conditionalFormatting sqref="DQ8:DQ100">
    <cfRule type="containsBlanks" dxfId="97" priority="99">
      <formula>LEN(TRIM(DQ8))=0</formula>
    </cfRule>
    <cfRule type="cellIs" dxfId="96" priority="100" operator="greaterThan">
      <formula>40</formula>
    </cfRule>
  </conditionalFormatting>
  <conditionalFormatting sqref="EA8:EA100">
    <cfRule type="containsBlanks" dxfId="95" priority="97">
      <formula>LEN(TRIM(EA8))=0</formula>
    </cfRule>
    <cfRule type="cellIs" dxfId="94" priority="98" operator="greaterThan">
      <formula>80</formula>
    </cfRule>
  </conditionalFormatting>
  <conditionalFormatting sqref="EM8:EM100">
    <cfRule type="containsBlanks" dxfId="93" priority="95">
      <formula>LEN(TRIM(EM8))=0</formula>
    </cfRule>
    <cfRule type="cellIs" dxfId="92" priority="96" operator="greaterThan">
      <formula>40</formula>
    </cfRule>
  </conditionalFormatting>
  <conditionalFormatting sqref="EW8:EW100">
    <cfRule type="containsBlanks" dxfId="91" priority="93">
      <formula>LEN(TRIM(EW8))=0</formula>
    </cfRule>
    <cfRule type="cellIs" dxfId="90" priority="94" operator="greaterThan">
      <formula>80</formula>
    </cfRule>
  </conditionalFormatting>
  <conditionalFormatting sqref="FI8:FI100">
    <cfRule type="containsBlanks" dxfId="89" priority="91">
      <formula>LEN(TRIM(FI8))=0</formula>
    </cfRule>
    <cfRule type="cellIs" dxfId="88" priority="92" operator="greaterThan">
      <formula>40</formula>
    </cfRule>
  </conditionalFormatting>
  <conditionalFormatting sqref="FS8:FS100">
    <cfRule type="containsBlanks" dxfId="87" priority="89">
      <formula>LEN(TRIM(FS8))=0</formula>
    </cfRule>
    <cfRule type="cellIs" dxfId="86" priority="90" operator="greaterThan">
      <formula>80</formula>
    </cfRule>
  </conditionalFormatting>
  <conditionalFormatting sqref="GE8:GE100">
    <cfRule type="containsBlanks" dxfId="85" priority="87">
      <formula>LEN(TRIM(GE8))=0</formula>
    </cfRule>
    <cfRule type="cellIs" dxfId="84" priority="88" operator="greaterThan">
      <formula>40</formula>
    </cfRule>
  </conditionalFormatting>
  <conditionalFormatting sqref="GO8:GO100">
    <cfRule type="containsBlanks" dxfId="83" priority="85">
      <formula>LEN(TRIM(GO8))=0</formula>
    </cfRule>
    <cfRule type="cellIs" dxfId="82" priority="86" operator="greaterThan">
      <formula>80</formula>
    </cfRule>
  </conditionalFormatting>
  <conditionalFormatting sqref="HA8:HA100">
    <cfRule type="containsBlanks" dxfId="81" priority="83">
      <formula>LEN(TRIM(HA8))=0</formula>
    </cfRule>
    <cfRule type="cellIs" dxfId="80" priority="84" operator="greaterThan">
      <formula>40</formula>
    </cfRule>
  </conditionalFormatting>
  <conditionalFormatting sqref="HK8:HK100">
    <cfRule type="containsBlanks" dxfId="79" priority="81">
      <formula>LEN(TRIM(HK8))=0</formula>
    </cfRule>
    <cfRule type="cellIs" dxfId="78" priority="82" operator="greaterThan">
      <formula>80</formula>
    </cfRule>
  </conditionalFormatting>
  <conditionalFormatting sqref="HW8:HW100">
    <cfRule type="containsBlanks" dxfId="77" priority="79">
      <formula>LEN(TRIM(HW8))=0</formula>
    </cfRule>
    <cfRule type="cellIs" dxfId="76" priority="80" operator="greaterThan">
      <formula>40</formula>
    </cfRule>
  </conditionalFormatting>
  <conditionalFormatting sqref="IG8:IG100">
    <cfRule type="containsBlanks" dxfId="75" priority="77">
      <formula>LEN(TRIM(IG8))=0</formula>
    </cfRule>
    <cfRule type="cellIs" dxfId="74" priority="78" operator="greaterThan">
      <formula>80</formula>
    </cfRule>
  </conditionalFormatting>
  <conditionalFormatting sqref="IS8:IS100">
    <cfRule type="containsBlanks" dxfId="73" priority="75">
      <formula>LEN(TRIM(IS8))=0</formula>
    </cfRule>
    <cfRule type="cellIs" dxfId="72" priority="76" operator="greaterThan">
      <formula>40</formula>
    </cfRule>
  </conditionalFormatting>
  <conditionalFormatting sqref="JC8:JC100">
    <cfRule type="containsBlanks" dxfId="71" priority="73">
      <formula>LEN(TRIM(JC8))=0</formula>
    </cfRule>
    <cfRule type="cellIs" dxfId="70" priority="74" operator="greaterThan">
      <formula>80</formula>
    </cfRule>
  </conditionalFormatting>
  <conditionalFormatting sqref="JO8:JO100">
    <cfRule type="containsBlanks" dxfId="69" priority="71">
      <formula>LEN(TRIM(JO8))=0</formula>
    </cfRule>
    <cfRule type="cellIs" dxfId="68" priority="72" operator="greaterThan">
      <formula>40</formula>
    </cfRule>
  </conditionalFormatting>
  <conditionalFormatting sqref="JY8:JY100">
    <cfRule type="containsBlanks" dxfId="67" priority="69">
      <formula>LEN(TRIM(JY8))=0</formula>
    </cfRule>
    <cfRule type="cellIs" dxfId="66" priority="70" operator="greaterThan">
      <formula>80</formula>
    </cfRule>
  </conditionalFormatting>
  <conditionalFormatting sqref="KK8:KK100">
    <cfRule type="containsBlanks" dxfId="65" priority="67">
      <formula>LEN(TRIM(KK8))=0</formula>
    </cfRule>
    <cfRule type="cellIs" dxfId="64" priority="68" operator="greaterThan">
      <formula>40</formula>
    </cfRule>
  </conditionalFormatting>
  <conditionalFormatting sqref="KU8:KU100">
    <cfRule type="containsBlanks" dxfId="63" priority="65">
      <formula>LEN(TRIM(KU8))=0</formula>
    </cfRule>
    <cfRule type="cellIs" dxfId="62" priority="66" operator="greaterThan">
      <formula>80</formula>
    </cfRule>
  </conditionalFormatting>
  <conditionalFormatting sqref="LG8:LG100">
    <cfRule type="containsBlanks" dxfId="61" priority="63">
      <formula>LEN(TRIM(LG8))=0</formula>
    </cfRule>
    <cfRule type="cellIs" dxfId="60" priority="64" operator="greaterThan">
      <formula>40</formula>
    </cfRule>
  </conditionalFormatting>
  <conditionalFormatting sqref="LQ8:LQ100">
    <cfRule type="containsBlanks" dxfId="59" priority="61">
      <formula>LEN(TRIM(LQ8))=0</formula>
    </cfRule>
    <cfRule type="cellIs" dxfId="58" priority="62" operator="greaterThan">
      <formula>80</formula>
    </cfRule>
  </conditionalFormatting>
  <conditionalFormatting sqref="MC8:MC100">
    <cfRule type="containsBlanks" dxfId="57" priority="59">
      <formula>LEN(TRIM(MC8))=0</formula>
    </cfRule>
    <cfRule type="cellIs" dxfId="56" priority="60" operator="greaterThan">
      <formula>40</formula>
    </cfRule>
  </conditionalFormatting>
  <conditionalFormatting sqref="MM8:MM100">
    <cfRule type="containsBlanks" dxfId="55" priority="57">
      <formula>LEN(TRIM(MM8))=0</formula>
    </cfRule>
    <cfRule type="cellIs" dxfId="54" priority="58" operator="greaterThan">
      <formula>80</formula>
    </cfRule>
  </conditionalFormatting>
  <conditionalFormatting sqref="MY8:MY100">
    <cfRule type="containsBlanks" dxfId="53" priority="55">
      <formula>LEN(TRIM(MY8))=0</formula>
    </cfRule>
    <cfRule type="cellIs" dxfId="52" priority="56" operator="greaterThan">
      <formula>40</formula>
    </cfRule>
  </conditionalFormatting>
  <conditionalFormatting sqref="NI8:NI100">
    <cfRule type="containsBlanks" dxfId="51" priority="53">
      <formula>LEN(TRIM(NI8))=0</formula>
    </cfRule>
    <cfRule type="cellIs" dxfId="50" priority="54" operator="greaterThan">
      <formula>80</formula>
    </cfRule>
  </conditionalFormatting>
  <conditionalFormatting sqref="NU8:NU100">
    <cfRule type="containsBlanks" dxfId="49" priority="51">
      <formula>LEN(TRIM(NU8))=0</formula>
    </cfRule>
    <cfRule type="cellIs" dxfId="48" priority="52" operator="greaterThan">
      <formula>40</formula>
    </cfRule>
  </conditionalFormatting>
  <conditionalFormatting sqref="OE8:OE100">
    <cfRule type="containsBlanks" dxfId="47" priority="49">
      <formula>LEN(TRIM(OE8))=0</formula>
    </cfRule>
    <cfRule type="cellIs" dxfId="46" priority="50" operator="greaterThan">
      <formula>80</formula>
    </cfRule>
  </conditionalFormatting>
  <conditionalFormatting sqref="OQ8:OQ100">
    <cfRule type="containsBlanks" dxfId="45" priority="47">
      <formula>LEN(TRIM(OQ8))=0</formula>
    </cfRule>
    <cfRule type="cellIs" dxfId="44" priority="48" operator="greaterThan">
      <formula>40</formula>
    </cfRule>
  </conditionalFormatting>
  <conditionalFormatting sqref="PA8:PA100">
    <cfRule type="containsBlanks" dxfId="43" priority="45">
      <formula>LEN(TRIM(PA8))=0</formula>
    </cfRule>
    <cfRule type="cellIs" dxfId="42" priority="46" operator="greaterThan">
      <formula>80</formula>
    </cfRule>
  </conditionalFormatting>
  <conditionalFormatting sqref="PM8:PM100">
    <cfRule type="containsBlanks" dxfId="41" priority="43">
      <formula>LEN(TRIM(PM8))=0</formula>
    </cfRule>
    <cfRule type="cellIs" dxfId="40" priority="44" operator="greaterThan">
      <formula>40</formula>
    </cfRule>
  </conditionalFormatting>
  <conditionalFormatting sqref="PW8:PW100">
    <cfRule type="containsBlanks" dxfId="39" priority="41">
      <formula>LEN(TRIM(PW8))=0</formula>
    </cfRule>
    <cfRule type="cellIs" dxfId="38" priority="42" operator="greaterThan">
      <formula>80</formula>
    </cfRule>
  </conditionalFormatting>
  <conditionalFormatting sqref="QI8:QI100">
    <cfRule type="containsBlanks" dxfId="37" priority="39">
      <formula>LEN(TRIM(QI8))=0</formula>
    </cfRule>
    <cfRule type="cellIs" dxfId="36" priority="40" operator="greaterThan">
      <formula>40</formula>
    </cfRule>
  </conditionalFormatting>
  <conditionalFormatting sqref="QS8:QS100">
    <cfRule type="containsBlanks" dxfId="35" priority="37">
      <formula>LEN(TRIM(QS8))=0</formula>
    </cfRule>
    <cfRule type="cellIs" dxfId="34" priority="38" operator="greaterThan">
      <formula>80</formula>
    </cfRule>
  </conditionalFormatting>
  <conditionalFormatting sqref="RE8:RE100">
    <cfRule type="containsBlanks" dxfId="33" priority="35">
      <formula>LEN(TRIM(RE8))=0</formula>
    </cfRule>
    <cfRule type="cellIs" dxfId="32" priority="36" operator="greaterThan">
      <formula>40</formula>
    </cfRule>
  </conditionalFormatting>
  <conditionalFormatting sqref="RO8:RO100">
    <cfRule type="containsBlanks" dxfId="31" priority="33">
      <formula>LEN(TRIM(RO8))=0</formula>
    </cfRule>
    <cfRule type="cellIs" dxfId="30" priority="34" operator="greaterThan">
      <formula>80</formula>
    </cfRule>
  </conditionalFormatting>
  <conditionalFormatting sqref="SA8:SA100">
    <cfRule type="containsBlanks" dxfId="29" priority="31">
      <formula>LEN(TRIM(SA8))=0</formula>
    </cfRule>
    <cfRule type="cellIs" dxfId="28" priority="32" operator="greaterThan">
      <formula>40</formula>
    </cfRule>
  </conditionalFormatting>
  <conditionalFormatting sqref="SK8:SK100">
    <cfRule type="containsBlanks" dxfId="27" priority="29">
      <formula>LEN(TRIM(SK8))=0</formula>
    </cfRule>
    <cfRule type="cellIs" dxfId="26" priority="30" operator="greaterThan">
      <formula>80</formula>
    </cfRule>
  </conditionalFormatting>
  <conditionalFormatting sqref="SW8:SW100">
    <cfRule type="containsBlanks" dxfId="25" priority="27">
      <formula>LEN(TRIM(SW8))=0</formula>
    </cfRule>
    <cfRule type="cellIs" dxfId="24" priority="28" operator="greaterThan">
      <formula>40</formula>
    </cfRule>
  </conditionalFormatting>
  <conditionalFormatting sqref="TG8:TG100">
    <cfRule type="containsBlanks" dxfId="23" priority="25">
      <formula>LEN(TRIM(TG8))=0</formula>
    </cfRule>
    <cfRule type="cellIs" dxfId="22" priority="26" operator="greaterThan">
      <formula>80</formula>
    </cfRule>
  </conditionalFormatting>
  <conditionalFormatting sqref="TS8:TS100">
    <cfRule type="containsBlanks" dxfId="21" priority="23">
      <formula>LEN(TRIM(TS8))=0</formula>
    </cfRule>
    <cfRule type="cellIs" dxfId="20" priority="24" operator="greaterThan">
      <formula>40</formula>
    </cfRule>
  </conditionalFormatting>
  <conditionalFormatting sqref="UC8:UC100">
    <cfRule type="containsBlanks" dxfId="19" priority="21">
      <formula>LEN(TRIM(UC8))=0</formula>
    </cfRule>
    <cfRule type="cellIs" dxfId="18" priority="22" operator="greaterThan">
      <formula>80</formula>
    </cfRule>
  </conditionalFormatting>
  <conditionalFormatting sqref="UO8:UO100">
    <cfRule type="containsBlanks" dxfId="17" priority="19">
      <formula>LEN(TRIM(UO8))=0</formula>
    </cfRule>
    <cfRule type="cellIs" dxfId="16" priority="20" operator="greaterThan">
      <formula>40</formula>
    </cfRule>
  </conditionalFormatting>
  <conditionalFormatting sqref="UY8:UY100">
    <cfRule type="containsBlanks" dxfId="15" priority="17">
      <formula>LEN(TRIM(UY8))=0</formula>
    </cfRule>
    <cfRule type="cellIs" dxfId="14" priority="18" operator="greaterThan">
      <formula>80</formula>
    </cfRule>
  </conditionalFormatting>
  <conditionalFormatting sqref="VK8:VK100">
    <cfRule type="containsBlanks" dxfId="13" priority="15">
      <formula>LEN(TRIM(VK8))=0</formula>
    </cfRule>
    <cfRule type="cellIs" dxfId="12" priority="16" operator="greaterThan">
      <formula>40</formula>
    </cfRule>
  </conditionalFormatting>
  <conditionalFormatting sqref="YI8:YI100">
    <cfRule type="containsBlanks" dxfId="11" priority="1">
      <formula>LEN(TRIM(YI8))=0</formula>
    </cfRule>
    <cfRule type="cellIs" dxfId="10" priority="2" operator="greaterThan">
      <formula>80</formula>
    </cfRule>
  </conditionalFormatting>
  <conditionalFormatting sqref="WQ8:WQ100">
    <cfRule type="containsBlanks" dxfId="9" priority="9">
      <formula>LEN(TRIM(WQ8))=0</formula>
    </cfRule>
    <cfRule type="cellIs" dxfId="8" priority="10" operator="greaterThan">
      <formula>80</formula>
    </cfRule>
  </conditionalFormatting>
  <conditionalFormatting sqref="WG8:WG100">
    <cfRule type="containsBlanks" dxfId="7" priority="11">
      <formula>LEN(TRIM(WG8))=0</formula>
    </cfRule>
    <cfRule type="cellIs" dxfId="6" priority="12" operator="greaterThan">
      <formula>40</formula>
    </cfRule>
  </conditionalFormatting>
  <conditionalFormatting sqref="XM8:XM100">
    <cfRule type="containsBlanks" dxfId="5" priority="5">
      <formula>LEN(TRIM(XM8))=0</formula>
    </cfRule>
    <cfRule type="cellIs" dxfId="4" priority="6" operator="greaterThan">
      <formula>80</formula>
    </cfRule>
  </conditionalFormatting>
  <conditionalFormatting sqref="XC8:XC100">
    <cfRule type="containsBlanks" dxfId="3" priority="7">
      <formula>LEN(TRIM(XC8))=0</formula>
    </cfRule>
    <cfRule type="cellIs" dxfId="2" priority="8" operator="greaterThan">
      <formula>40</formula>
    </cfRule>
  </conditionalFormatting>
  <conditionalFormatting sqref="XY8:XY100">
    <cfRule type="containsBlanks" dxfId="1" priority="3">
      <formula>LEN(TRIM(XY8))=0</formula>
    </cfRule>
    <cfRule type="cellIs" dxfId="0" priority="4" operator="greaterThan">
      <formula>40</formula>
    </cfRule>
  </conditionalFormatting>
  <pageMargins left="0.5" right="0.28000000000000003" top="0.38" bottom="0.17" header="0.31496062992125984" footer="0.17"/>
  <pageSetup paperSize="9" scale="1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H43"/>
  <sheetViews>
    <sheetView zoomScaleNormal="100" workbookViewId="0">
      <pane ySplit="4" topLeftCell="A5" activePane="bottomLeft" state="frozen"/>
      <selection pane="bottomLeft" activeCell="C28" sqref="C28"/>
    </sheetView>
  </sheetViews>
  <sheetFormatPr defaultRowHeight="13.2"/>
  <cols>
    <col min="2" max="2" width="24.109375" style="3" customWidth="1"/>
    <col min="3" max="3" width="9.33203125" style="3" bestFit="1" customWidth="1"/>
    <col min="4" max="4" width="14.33203125" style="3" customWidth="1"/>
    <col min="5" max="5" width="13.109375" style="3" customWidth="1"/>
    <col min="6" max="6" width="14.33203125" style="3" customWidth="1"/>
    <col min="7" max="7" width="13" style="3" customWidth="1"/>
    <col min="8" max="8" width="14.109375" style="3" customWidth="1"/>
  </cols>
  <sheetData>
    <row r="1" spans="1:8" ht="24.9" customHeight="1">
      <c r="A1" s="242" t="s">
        <v>104</v>
      </c>
      <c r="B1" s="242"/>
      <c r="C1" s="242"/>
      <c r="D1" s="242"/>
      <c r="E1" s="242"/>
      <c r="F1" s="242"/>
      <c r="G1" s="242"/>
      <c r="H1" s="242"/>
    </row>
    <row r="2" spans="1:8" ht="20.100000000000001" customHeight="1" thickBot="1">
      <c r="B2" s="6"/>
      <c r="C2" s="4"/>
      <c r="D2" s="5"/>
      <c r="E2" s="2"/>
      <c r="F2" s="2"/>
      <c r="G2" s="243">
        <v>44593</v>
      </c>
      <c r="H2" s="243"/>
    </row>
    <row r="3" spans="1:8" ht="18" customHeight="1">
      <c r="A3" s="44" t="s">
        <v>30</v>
      </c>
      <c r="B3" s="7" t="s">
        <v>11</v>
      </c>
      <c r="C3" s="8" t="s">
        <v>6</v>
      </c>
      <c r="D3" s="7" t="s">
        <v>15</v>
      </c>
      <c r="E3" s="8" t="s">
        <v>16</v>
      </c>
      <c r="F3" s="8" t="s">
        <v>6</v>
      </c>
      <c r="G3" s="8" t="s">
        <v>17</v>
      </c>
      <c r="H3" s="8" t="s">
        <v>18</v>
      </c>
    </row>
    <row r="4" spans="1:8" ht="18" customHeight="1" thickBot="1">
      <c r="A4" s="45" t="s">
        <v>31</v>
      </c>
      <c r="B4" s="9"/>
      <c r="C4" s="10" t="s">
        <v>13</v>
      </c>
      <c r="D4" s="9" t="s">
        <v>105</v>
      </c>
      <c r="E4" s="10" t="s">
        <v>105</v>
      </c>
      <c r="F4" s="10" t="s">
        <v>14</v>
      </c>
      <c r="G4" s="10" t="s">
        <v>105</v>
      </c>
      <c r="H4" s="10" t="s">
        <v>6</v>
      </c>
    </row>
    <row r="5" spans="1:8" s="61" customFormat="1" ht="12.9" customHeight="1">
      <c r="A5" s="78">
        <v>1889</v>
      </c>
      <c r="B5" s="97" t="s">
        <v>112</v>
      </c>
      <c r="C5" s="108">
        <f>IFERROR(HLOOKUP(A5,HESAP!$3:$106,104,FALSE),"")</f>
        <v>0</v>
      </c>
      <c r="D5" s="106" t="str">
        <f>IFERROR(HLOOKUP(A5,HESAP!$4:$106,103,FALSE),"")</f>
        <v/>
      </c>
      <c r="E5" s="106" t="str">
        <f>IFERROR(HLOOKUP(A5,HESAP!$2:$105,104,FALSE),"")</f>
        <v/>
      </c>
      <c r="F5" s="95" t="e">
        <f t="shared" ref="F5" si="0">E5+D5</f>
        <v>#VALUE!</v>
      </c>
      <c r="G5" s="107" t="str">
        <f>IFERROR(HLOOKUP(A5,HESAP!$2:$105,102,FALSE),"")</f>
        <v/>
      </c>
      <c r="H5" s="95" t="e">
        <f t="shared" ref="H5" si="1">G5+F5</f>
        <v>#VALUE!</v>
      </c>
    </row>
    <row r="6" spans="1:8" s="61" customFormat="1" ht="12.9" customHeight="1">
      <c r="A6" s="78">
        <v>2253</v>
      </c>
      <c r="B6" s="97" t="s">
        <v>113</v>
      </c>
      <c r="C6" s="108">
        <f>IFERROR(HLOOKUP(A6,HESAP!$3:$106,104,FALSE),"")</f>
        <v>0</v>
      </c>
      <c r="D6" s="106" t="str">
        <f>IFERROR(HLOOKUP(A6,HESAP!$4:$106,103,FALSE),"")</f>
        <v/>
      </c>
      <c r="E6" s="106" t="str">
        <f>IFERROR(HLOOKUP(A6,HESAP!$2:$105,104,FALSE),"")</f>
        <v/>
      </c>
      <c r="F6" s="95" t="e">
        <f t="shared" ref="F6:F7" si="2">E6+D6</f>
        <v>#VALUE!</v>
      </c>
      <c r="G6" s="107">
        <f>IFERROR(HLOOKUP(A6,HESAP!$2:$105,102,FALSE),"")</f>
        <v>449.64677565476188</v>
      </c>
      <c r="H6" s="95" t="e">
        <f t="shared" ref="H6:H7" si="3">G6+F6</f>
        <v>#VALUE!</v>
      </c>
    </row>
    <row r="7" spans="1:8" s="61" customFormat="1" ht="12.9" customHeight="1">
      <c r="A7" s="78">
        <v>2286</v>
      </c>
      <c r="B7" s="97" t="s">
        <v>114</v>
      </c>
      <c r="C7" s="108">
        <f>IFERROR(HLOOKUP(A7,HESAP!$3:$106,104,FALSE),"")</f>
        <v>0</v>
      </c>
      <c r="D7" s="106" t="str">
        <f>IFERROR(HLOOKUP(A7,HESAP!$4:$106,103,FALSE),"")</f>
        <v/>
      </c>
      <c r="E7" s="106" t="str">
        <f>IFERROR(HLOOKUP(A7,HESAP!$2:$105,104,FALSE),"")</f>
        <v/>
      </c>
      <c r="F7" s="95" t="e">
        <f t="shared" si="2"/>
        <v>#VALUE!</v>
      </c>
      <c r="G7" s="107" t="str">
        <f>IFERROR(HLOOKUP(A7,HESAP!$2:$105,102,FALSE),"")</f>
        <v/>
      </c>
      <c r="H7" s="95" t="e">
        <f t="shared" si="3"/>
        <v>#VALUE!</v>
      </c>
    </row>
    <row r="8" spans="1:8" s="61" customFormat="1" ht="12.9" customHeight="1">
      <c r="A8" s="78">
        <v>2349</v>
      </c>
      <c r="B8" s="97" t="s">
        <v>115</v>
      </c>
      <c r="C8" s="108">
        <f>IFERROR(HLOOKUP(A8,HESAP!$3:$106,104,FALSE),"")</f>
        <v>0</v>
      </c>
      <c r="D8" s="106" t="str">
        <f>IFERROR(HLOOKUP(A8,HESAP!$4:$106,103,FALSE),"")</f>
        <v/>
      </c>
      <c r="E8" s="106" t="str">
        <f>IFERROR(HLOOKUP(A8,HESAP!$2:$105,104,FALSE),"")</f>
        <v/>
      </c>
      <c r="F8" s="95" t="e">
        <f t="shared" ref="F8" si="4">E8+D8</f>
        <v>#VALUE!</v>
      </c>
      <c r="G8" s="107" t="str">
        <f>IFERROR(HLOOKUP(A8,HESAP!$2:$105,102,FALSE),"")</f>
        <v/>
      </c>
      <c r="H8" s="95" t="e">
        <f t="shared" ref="H8" si="5">G8+F8</f>
        <v>#VALUE!</v>
      </c>
    </row>
    <row r="9" spans="1:8" s="61" customFormat="1" ht="12.9" customHeight="1">
      <c r="A9" s="78">
        <v>2371</v>
      </c>
      <c r="B9" s="97" t="s">
        <v>116</v>
      </c>
      <c r="C9" s="108">
        <f>IFERROR(HLOOKUP(A9,HESAP!$3:$106,104,FALSE),"")</f>
        <v>0</v>
      </c>
      <c r="D9" s="106" t="str">
        <f>IFERROR(HLOOKUP(A9,HESAP!$4:$106,103,FALSE),"")</f>
        <v/>
      </c>
      <c r="E9" s="106" t="str">
        <f>IFERROR(HLOOKUP(A9,HESAP!$2:$105,104,FALSE),"")</f>
        <v/>
      </c>
      <c r="F9" s="95" t="e">
        <f t="shared" ref="F9:F10" si="6">E9+D9</f>
        <v>#VALUE!</v>
      </c>
      <c r="G9" s="107">
        <f>IFERROR(HLOOKUP(A9,HESAP!$2:$105,102,FALSE),"")</f>
        <v>98.79381717171718</v>
      </c>
      <c r="H9" s="95" t="e">
        <f t="shared" ref="H9:H10" si="7">G9+F9</f>
        <v>#VALUE!</v>
      </c>
    </row>
    <row r="10" spans="1:8" s="61" customFormat="1" ht="12.9" customHeight="1">
      <c r="A10" s="78">
        <v>2373</v>
      </c>
      <c r="B10" s="97" t="s">
        <v>117</v>
      </c>
      <c r="C10" s="108">
        <f>IFERROR(HLOOKUP(A10,HESAP!$3:$106,104,FALSE),"")</f>
        <v>0</v>
      </c>
      <c r="D10" s="106" t="str">
        <f>IFERROR(HLOOKUP(A10,HESAP!$4:$106,103,FALSE),"")</f>
        <v/>
      </c>
      <c r="E10" s="106" t="str">
        <f>IFERROR(HLOOKUP(A10,HESAP!$2:$105,104,FALSE),"")</f>
        <v/>
      </c>
      <c r="F10" s="95" t="e">
        <f t="shared" si="6"/>
        <v>#VALUE!</v>
      </c>
      <c r="G10" s="107" t="str">
        <f>IFERROR(HLOOKUP(A10,HESAP!$2:$105,102,FALSE),"")</f>
        <v/>
      </c>
      <c r="H10" s="95" t="e">
        <f t="shared" si="7"/>
        <v>#VALUE!</v>
      </c>
    </row>
    <row r="11" spans="1:8" s="61" customFormat="1" ht="12.9" customHeight="1">
      <c r="A11" s="78">
        <v>2742</v>
      </c>
      <c r="B11" s="97" t="s">
        <v>118</v>
      </c>
      <c r="C11" s="108">
        <f>IFERROR(HLOOKUP(A11,HESAP!$3:$106,104,FALSE),"")</f>
        <v>0</v>
      </c>
      <c r="D11" s="106" t="str">
        <f>IFERROR(HLOOKUP(A11,HESAP!$4:$106,103,FALSE),"")</f>
        <v/>
      </c>
      <c r="E11" s="106" t="str">
        <f>IFERROR(HLOOKUP(A11,HESAP!$2:$105,104,FALSE),"")</f>
        <v/>
      </c>
      <c r="F11" s="95" t="e">
        <f t="shared" ref="F11:F24" si="8">E11+D11</f>
        <v>#VALUE!</v>
      </c>
      <c r="G11" s="107" t="str">
        <f>IFERROR(HLOOKUP(A11,HESAP!$2:$105,102,FALSE),"")</f>
        <v/>
      </c>
      <c r="H11" s="95" t="e">
        <f t="shared" ref="H11:H24" si="9">G11+F11</f>
        <v>#VALUE!</v>
      </c>
    </row>
    <row r="12" spans="1:8" s="61" customFormat="1" ht="12.9" customHeight="1">
      <c r="A12" s="78">
        <v>13566</v>
      </c>
      <c r="B12" s="97" t="s">
        <v>119</v>
      </c>
      <c r="C12" s="108">
        <f>IFERROR(HLOOKUP(A12,HESAP!$3:$106,104,FALSE),"")</f>
        <v>0</v>
      </c>
      <c r="D12" s="106" t="str">
        <f>IFERROR(HLOOKUP(A12,HESAP!$4:$106,103,FALSE),"")</f>
        <v/>
      </c>
      <c r="E12" s="106" t="str">
        <f>IFERROR(HLOOKUP(A12,HESAP!$2:$105,104,FALSE),"")</f>
        <v/>
      </c>
      <c r="F12" s="95" t="e">
        <f>E12+D12</f>
        <v>#VALUE!</v>
      </c>
      <c r="G12" s="107" t="str">
        <f>IFERROR(HLOOKUP(A12,HESAP!$2:$105,102,FALSE),"")</f>
        <v/>
      </c>
      <c r="H12" s="95" t="e">
        <f>G12+F12</f>
        <v>#VALUE!</v>
      </c>
    </row>
    <row r="13" spans="1:8" s="61" customFormat="1" ht="12.9" customHeight="1">
      <c r="A13" s="78">
        <v>16493</v>
      </c>
      <c r="B13" s="97" t="s">
        <v>120</v>
      </c>
      <c r="C13" s="108">
        <f>IFERROR(HLOOKUP(A13,HESAP!$3:$106,104,FALSE),"")</f>
        <v>0</v>
      </c>
      <c r="D13" s="106" t="str">
        <f>IFERROR(HLOOKUP(A13,HESAP!$4:$106,103,FALSE),"")</f>
        <v/>
      </c>
      <c r="E13" s="106" t="str">
        <f>IFERROR(HLOOKUP(A13,HESAP!$2:$105,104,FALSE),"")</f>
        <v/>
      </c>
      <c r="F13" s="95" t="e">
        <f>E13+D13</f>
        <v>#VALUE!</v>
      </c>
      <c r="G13" s="107">
        <f>IFERROR(HLOOKUP(A13,HESAP!$2:$105,102,FALSE),"")</f>
        <v>147.98118004807696</v>
      </c>
      <c r="H13" s="95" t="e">
        <f>G13+F13</f>
        <v>#VALUE!</v>
      </c>
    </row>
    <row r="14" spans="1:8" s="61" customFormat="1" ht="12.9" customHeight="1">
      <c r="A14" s="78">
        <v>17717</v>
      </c>
      <c r="B14" s="97" t="s">
        <v>121</v>
      </c>
      <c r="C14" s="108">
        <f>IFERROR(HLOOKUP(A14,HESAP!$3:$106,104,FALSE),"")</f>
        <v>0</v>
      </c>
      <c r="D14" s="106" t="str">
        <f>IFERROR(HLOOKUP(A14,HESAP!$4:$106,103,FALSE),"")</f>
        <v/>
      </c>
      <c r="E14" s="106" t="str">
        <f>IFERROR(HLOOKUP(A14,HESAP!$2:$105,104,FALSE),"")</f>
        <v/>
      </c>
      <c r="F14" s="95" t="e">
        <f t="shared" ref="F14:F19" si="10">E14+D14</f>
        <v>#VALUE!</v>
      </c>
      <c r="G14" s="107" t="str">
        <f>IFERROR(HLOOKUP(A14,HESAP!$2:$105,102,FALSE),"")</f>
        <v/>
      </c>
      <c r="H14" s="95" t="e">
        <f t="shared" ref="H14:H19" si="11">G14+F14</f>
        <v>#VALUE!</v>
      </c>
    </row>
    <row r="15" spans="1:8" s="61" customFormat="1" ht="12.9" customHeight="1">
      <c r="A15" s="78">
        <v>18397</v>
      </c>
      <c r="B15" s="97" t="s">
        <v>122</v>
      </c>
      <c r="C15" s="108">
        <f>IFERROR(HLOOKUP(A15,HESAP!$3:$106,104,FALSE),"")</f>
        <v>0</v>
      </c>
      <c r="D15" s="106" t="str">
        <f>IFERROR(HLOOKUP(A15,HESAP!$4:$106,103,FALSE),"")</f>
        <v/>
      </c>
      <c r="E15" s="106" t="str">
        <f>IFERROR(HLOOKUP(A15,HESAP!$2:$105,104,FALSE),"")</f>
        <v/>
      </c>
      <c r="F15" s="95" t="e">
        <f t="shared" si="10"/>
        <v>#VALUE!</v>
      </c>
      <c r="G15" s="107" t="str">
        <f>IFERROR(HLOOKUP(A15,HESAP!$2:$105,102,FALSE),"")</f>
        <v/>
      </c>
      <c r="H15" s="95" t="e">
        <f t="shared" si="11"/>
        <v>#VALUE!</v>
      </c>
    </row>
    <row r="16" spans="1:8" s="61" customFormat="1" ht="12.9" customHeight="1">
      <c r="A16" s="78">
        <v>19674</v>
      </c>
      <c r="B16" s="97" t="s">
        <v>123</v>
      </c>
      <c r="C16" s="108">
        <f>IFERROR(HLOOKUP(A16,HESAP!$3:$106,104,FALSE),"")</f>
        <v>0</v>
      </c>
      <c r="D16" s="106" t="str">
        <f>IFERROR(HLOOKUP(A16,HESAP!$4:$106,103,FALSE),"")</f>
        <v/>
      </c>
      <c r="E16" s="106" t="str">
        <f>IFERROR(HLOOKUP(A16,HESAP!$2:$105,104,FALSE),"")</f>
        <v/>
      </c>
      <c r="F16" s="95" t="e">
        <f t="shared" si="10"/>
        <v>#VALUE!</v>
      </c>
      <c r="G16" s="107">
        <f>IFERROR(HLOOKUP(A16,HESAP!$2:$105,102,FALSE),"")</f>
        <v>95.888116666666662</v>
      </c>
      <c r="H16" s="95" t="e">
        <f t="shared" si="11"/>
        <v>#VALUE!</v>
      </c>
    </row>
    <row r="17" spans="1:8" s="61" customFormat="1" ht="12.9" customHeight="1">
      <c r="A17" s="78">
        <v>20777</v>
      </c>
      <c r="B17" s="97" t="s">
        <v>124</v>
      </c>
      <c r="C17" s="108">
        <f>IFERROR(HLOOKUP(A17,HESAP!$3:$106,104,FALSE),"")</f>
        <v>0</v>
      </c>
      <c r="D17" s="106" t="str">
        <f>IFERROR(HLOOKUP(A17,HESAP!$4:$106,103,FALSE),"")</f>
        <v/>
      </c>
      <c r="E17" s="106" t="str">
        <f>IFERROR(HLOOKUP(A17,HESAP!$2:$105,104,FALSE),"")</f>
        <v/>
      </c>
      <c r="F17" s="95" t="e">
        <f t="shared" si="10"/>
        <v>#VALUE!</v>
      </c>
      <c r="G17" s="107" t="str">
        <f>IFERROR(HLOOKUP(A17,HESAP!$2:$105,102,FALSE),"")</f>
        <v/>
      </c>
      <c r="H17" s="95" t="e">
        <f t="shared" si="11"/>
        <v>#VALUE!</v>
      </c>
    </row>
    <row r="18" spans="1:8" s="61" customFormat="1" ht="12.9" customHeight="1">
      <c r="A18" s="78">
        <v>21925</v>
      </c>
      <c r="B18" s="97" t="s">
        <v>125</v>
      </c>
      <c r="C18" s="108">
        <f>IFERROR(HLOOKUP(A18,HESAP!$3:$106,104,FALSE),"")</f>
        <v>0</v>
      </c>
      <c r="D18" s="106" t="str">
        <f>IFERROR(HLOOKUP(A18,HESAP!$4:$106,103,FALSE),"")</f>
        <v/>
      </c>
      <c r="E18" s="106" t="str">
        <f>IFERROR(HLOOKUP(A18,HESAP!$2:$105,104,FALSE),"")</f>
        <v/>
      </c>
      <c r="F18" s="95" t="e">
        <f t="shared" si="10"/>
        <v>#VALUE!</v>
      </c>
      <c r="G18" s="107" t="str">
        <f>IFERROR(HLOOKUP(A18,HESAP!$2:$105,102,FALSE),"")</f>
        <v/>
      </c>
      <c r="H18" s="95" t="e">
        <f t="shared" si="11"/>
        <v>#VALUE!</v>
      </c>
    </row>
    <row r="19" spans="1:8" s="61" customFormat="1" ht="12.9" customHeight="1">
      <c r="A19" s="78">
        <v>23083</v>
      </c>
      <c r="B19" s="97" t="s">
        <v>126</v>
      </c>
      <c r="C19" s="108">
        <f>IFERROR(HLOOKUP(A19,HESAP!$3:$106,104,FALSE),"")</f>
        <v>0</v>
      </c>
      <c r="D19" s="106" t="str">
        <f>IFERROR(HLOOKUP(A19,HESAP!$4:$106,103,FALSE),"")</f>
        <v/>
      </c>
      <c r="E19" s="106" t="str">
        <f>IFERROR(HLOOKUP(A19,HESAP!$2:$105,104,FALSE),"")</f>
        <v/>
      </c>
      <c r="F19" s="95" t="e">
        <f t="shared" si="10"/>
        <v>#VALUE!</v>
      </c>
      <c r="G19" s="107">
        <f>IFERROR(HLOOKUP(A19,HESAP!$2:$105,102,FALSE),"")</f>
        <v>226.02198928571428</v>
      </c>
      <c r="H19" s="95" t="e">
        <f t="shared" si="11"/>
        <v>#VALUE!</v>
      </c>
    </row>
    <row r="20" spans="1:8" s="61" customFormat="1" ht="12.9" customHeight="1">
      <c r="A20" s="78">
        <v>25109</v>
      </c>
      <c r="B20" s="97" t="s">
        <v>127</v>
      </c>
      <c r="C20" s="108">
        <f>IFERROR(HLOOKUP(A20,HESAP!$3:$106,104,FALSE),"")</f>
        <v>0</v>
      </c>
      <c r="D20" s="106" t="str">
        <f>IFERROR(HLOOKUP(A20,HESAP!$4:$106,103,FALSE),"")</f>
        <v/>
      </c>
      <c r="E20" s="106" t="str">
        <f>IFERROR(HLOOKUP(A20,HESAP!$2:$105,104,FALSE),"")</f>
        <v/>
      </c>
      <c r="F20" s="95" t="e">
        <f>E20+D20</f>
        <v>#VALUE!</v>
      </c>
      <c r="G20" s="107" t="str">
        <f>IFERROR(HLOOKUP(A20,HESAP!$2:$105,102,FALSE),"")</f>
        <v/>
      </c>
      <c r="H20" s="95" t="e">
        <f>G20+F20</f>
        <v>#VALUE!</v>
      </c>
    </row>
    <row r="21" spans="1:8" s="61" customFormat="1" ht="12.9" customHeight="1">
      <c r="A21" s="78">
        <v>25674</v>
      </c>
      <c r="B21" s="97" t="s">
        <v>128</v>
      </c>
      <c r="C21" s="108">
        <f>IFERROR(HLOOKUP(A21,HESAP!$3:$106,104,FALSE),"")</f>
        <v>0</v>
      </c>
      <c r="D21" s="106" t="str">
        <f>IFERROR(HLOOKUP(A21,HESAP!$4:$106,103,FALSE),"")</f>
        <v/>
      </c>
      <c r="E21" s="106" t="str">
        <f>IFERROR(HLOOKUP(A21,HESAP!$2:$105,104,FALSE),"")</f>
        <v/>
      </c>
      <c r="F21" s="95" t="e">
        <f>E21+D21</f>
        <v>#VALUE!</v>
      </c>
      <c r="G21" s="107" t="str">
        <f>IFERROR(HLOOKUP(A21,HESAP!$2:$105,102,FALSE),"")</f>
        <v/>
      </c>
      <c r="H21" s="95" t="e">
        <f>G21+F21</f>
        <v>#VALUE!</v>
      </c>
    </row>
    <row r="22" spans="1:8" s="61" customFormat="1" ht="12.9" customHeight="1">
      <c r="A22" s="78">
        <v>26241</v>
      </c>
      <c r="B22" s="97" t="s">
        <v>129</v>
      </c>
      <c r="C22" s="108">
        <f>IFERROR(HLOOKUP(A22,HESAP!$3:$106,104,FALSE),"")</f>
        <v>0</v>
      </c>
      <c r="D22" s="106" t="str">
        <f>IFERROR(HLOOKUP(A22,HESAP!$4:$106,103,FALSE),"")</f>
        <v/>
      </c>
      <c r="E22" s="106" t="str">
        <f>IFERROR(HLOOKUP(A22,HESAP!$2:$105,104,FALSE),"")</f>
        <v/>
      </c>
      <c r="F22" s="95" t="e">
        <f t="shared" si="8"/>
        <v>#VALUE!</v>
      </c>
      <c r="G22" s="107" t="str">
        <f>IFERROR(HLOOKUP(A22,HESAP!$2:$105,102,FALSE),"")</f>
        <v/>
      </c>
      <c r="H22" s="95" t="e">
        <f t="shared" si="9"/>
        <v>#VALUE!</v>
      </c>
    </row>
    <row r="23" spans="1:8" s="61" customFormat="1" ht="12.9" customHeight="1">
      <c r="A23" s="78">
        <v>27451</v>
      </c>
      <c r="B23" s="97" t="s">
        <v>130</v>
      </c>
      <c r="C23" s="108">
        <f>IFERROR(HLOOKUP(A23,HESAP!$3:$106,104,FALSE),"")</f>
        <v>0</v>
      </c>
      <c r="D23" s="106" t="str">
        <f>IFERROR(HLOOKUP(A23,HESAP!$4:$106,103,FALSE),"")</f>
        <v/>
      </c>
      <c r="E23" s="106" t="str">
        <f>IFERROR(HLOOKUP(A23,HESAP!$2:$105,104,FALSE),"")</f>
        <v/>
      </c>
      <c r="F23" s="95" t="e">
        <f t="shared" si="8"/>
        <v>#VALUE!</v>
      </c>
      <c r="G23" s="107" t="str">
        <f>IFERROR(HLOOKUP(A23,HESAP!$2:$105,102,FALSE),"")</f>
        <v/>
      </c>
      <c r="H23" s="95" t="e">
        <f t="shared" si="9"/>
        <v>#VALUE!</v>
      </c>
    </row>
    <row r="24" spans="1:8" s="61" customFormat="1" ht="12.9" customHeight="1">
      <c r="A24" s="78">
        <v>31364</v>
      </c>
      <c r="B24" s="97" t="s">
        <v>131</v>
      </c>
      <c r="C24" s="108">
        <f>IFERROR(HLOOKUP(A24,HESAP!$3:$106,104,FALSE),"")</f>
        <v>0</v>
      </c>
      <c r="D24" s="106" t="str">
        <f>IFERROR(HLOOKUP(A24,HESAP!$4:$106,103,FALSE),"")</f>
        <v/>
      </c>
      <c r="E24" s="106" t="str">
        <f>IFERROR(HLOOKUP(A24,HESAP!$2:$105,104,FALSE),"")</f>
        <v/>
      </c>
      <c r="F24" s="95" t="e">
        <f t="shared" si="8"/>
        <v>#VALUE!</v>
      </c>
      <c r="G24" s="107">
        <f>IFERROR(HLOOKUP(A24,HESAP!$2:$105,102,FALSE),"")</f>
        <v>26.968532812499994</v>
      </c>
      <c r="H24" s="95" t="e">
        <f t="shared" si="9"/>
        <v>#VALUE!</v>
      </c>
    </row>
    <row r="25" spans="1:8" s="61" customFormat="1" ht="12.9" customHeight="1">
      <c r="A25" s="78">
        <v>31551</v>
      </c>
      <c r="B25" s="97" t="s">
        <v>132</v>
      </c>
      <c r="C25" s="108">
        <f>IFERROR(HLOOKUP(A25,HESAP!$3:$106,104,FALSE),"")</f>
        <v>0</v>
      </c>
      <c r="D25" s="106" t="str">
        <f>IFERROR(HLOOKUP(A25,HESAP!$4:$106,103,FALSE),"")</f>
        <v/>
      </c>
      <c r="E25" s="106" t="str">
        <f>IFERROR(HLOOKUP(A25,HESAP!$2:$105,104,FALSE),"")</f>
        <v/>
      </c>
      <c r="F25" s="95" t="e">
        <f t="shared" ref="F25" si="12">E25+D25</f>
        <v>#VALUE!</v>
      </c>
      <c r="G25" s="107" t="str">
        <f>IFERROR(HLOOKUP(A25,HESAP!$2:$105,102,FALSE),"")</f>
        <v/>
      </c>
      <c r="H25" s="95" t="e">
        <f t="shared" ref="H25" si="13">G25+F25</f>
        <v>#VALUE!</v>
      </c>
    </row>
    <row r="26" spans="1:8" s="61" customFormat="1" ht="12.9" customHeight="1">
      <c r="A26" s="78">
        <v>31553</v>
      </c>
      <c r="B26" s="97" t="s">
        <v>133</v>
      </c>
      <c r="C26" s="108">
        <f>IFERROR(HLOOKUP(A26,HESAP!$3:$106,104,FALSE),"")</f>
        <v>0</v>
      </c>
      <c r="D26" s="106" t="str">
        <f>IFERROR(HLOOKUP(A26,HESAP!$4:$106,103,FALSE),"")</f>
        <v/>
      </c>
      <c r="E26" s="106" t="str">
        <f>IFERROR(HLOOKUP(A26,HESAP!$2:$105,104,FALSE),"")</f>
        <v/>
      </c>
      <c r="F26" s="95" t="e">
        <f t="shared" ref="F26:F31" si="14">E26+D26</f>
        <v>#VALUE!</v>
      </c>
      <c r="G26" s="107">
        <f>IFERROR(HLOOKUP(A26,HESAP!$2:$105,102,FALSE),"")</f>
        <v>85.785618660714263</v>
      </c>
      <c r="H26" s="95" t="e">
        <f t="shared" ref="H26:H31" si="15">G26+F26</f>
        <v>#VALUE!</v>
      </c>
    </row>
    <row r="27" spans="1:8" s="61" customFormat="1" ht="12.9" customHeight="1">
      <c r="A27" s="78">
        <v>31554</v>
      </c>
      <c r="B27" s="97" t="s">
        <v>134</v>
      </c>
      <c r="C27" s="108">
        <f>IFERROR(HLOOKUP(A27,HESAP!$3:$106,104,FALSE),"")</f>
        <v>0</v>
      </c>
      <c r="D27" s="106" t="str">
        <f>IFERROR(HLOOKUP(A27,HESAP!$4:$106,103,FALSE),"")</f>
        <v/>
      </c>
      <c r="E27" s="106" t="str">
        <f>IFERROR(HLOOKUP(A27,HESAP!$2:$105,104,FALSE),"")</f>
        <v/>
      </c>
      <c r="F27" s="95" t="e">
        <f t="shared" ref="F27" si="16">E27+D27</f>
        <v>#VALUE!</v>
      </c>
      <c r="G27" s="107" t="str">
        <f>IFERROR(HLOOKUP(A27,HESAP!$2:$105,102,FALSE),"")</f>
        <v/>
      </c>
      <c r="H27" s="95" t="e">
        <f t="shared" ref="H27" si="17">G27+F27</f>
        <v>#VALUE!</v>
      </c>
    </row>
    <row r="28" spans="1:8" s="61" customFormat="1" ht="12.9" customHeight="1">
      <c r="A28" s="78">
        <v>35944</v>
      </c>
      <c r="B28" s="97" t="s">
        <v>135</v>
      </c>
      <c r="C28" s="108">
        <f>IFERROR(HLOOKUP(A28,HESAP!$3:$106,104,FALSE),"")</f>
        <v>0</v>
      </c>
      <c r="D28" s="106" t="str">
        <f>IFERROR(HLOOKUP(A28,HESAP!$4:$106,103,FALSE),"")</f>
        <v/>
      </c>
      <c r="E28" s="106" t="str">
        <f>IFERROR(HLOOKUP(A28,HESAP!$2:$105,104,FALSE),"")</f>
        <v/>
      </c>
      <c r="F28" s="95" t="e">
        <f t="shared" si="14"/>
        <v>#VALUE!</v>
      </c>
      <c r="G28" s="107" t="str">
        <f>IFERROR(HLOOKUP(A28,HESAP!$2:$105,102,FALSE),"")</f>
        <v/>
      </c>
      <c r="H28" s="95" t="e">
        <f t="shared" si="15"/>
        <v>#VALUE!</v>
      </c>
    </row>
    <row r="29" spans="1:8" s="61" customFormat="1" ht="12.9" customHeight="1">
      <c r="A29" s="78">
        <v>36611</v>
      </c>
      <c r="B29" s="97" t="s">
        <v>136</v>
      </c>
      <c r="C29" s="108">
        <f>IFERROR(HLOOKUP(A29,HESAP!$3:$106,104,FALSE),"")</f>
        <v>0</v>
      </c>
      <c r="D29" s="106" t="str">
        <f>IFERROR(HLOOKUP(A29,HESAP!$4:$106,103,FALSE),"")</f>
        <v/>
      </c>
      <c r="E29" s="106" t="str">
        <f>IFERROR(HLOOKUP(A29,HESAP!$2:$105,104,FALSE),"")</f>
        <v/>
      </c>
      <c r="F29" s="95" t="e">
        <f t="shared" ref="F29:F30" si="18">E29+D29</f>
        <v>#VALUE!</v>
      </c>
      <c r="G29" s="107">
        <f>IFERROR(HLOOKUP(A29,HESAP!$2:$105,102,FALSE),"")</f>
        <v>0</v>
      </c>
      <c r="H29" s="95" t="e">
        <f t="shared" ref="H29:H30" si="19">G29+F29</f>
        <v>#VALUE!</v>
      </c>
    </row>
    <row r="30" spans="1:8" s="61" customFormat="1" ht="12.9" customHeight="1">
      <c r="A30" s="78">
        <v>38795</v>
      </c>
      <c r="B30" s="97" t="s">
        <v>137</v>
      </c>
      <c r="C30" s="108">
        <f>IFERROR(HLOOKUP(A30,HESAP!$3:$106,104,FALSE),"")</f>
        <v>0</v>
      </c>
      <c r="D30" s="106" t="str">
        <f>IFERROR(HLOOKUP(A30,HESAP!$4:$106,103,FALSE),"")</f>
        <v/>
      </c>
      <c r="E30" s="106" t="str">
        <f>IFERROR(HLOOKUP(A30,HESAP!$2:$105,104,FALSE),"")</f>
        <v/>
      </c>
      <c r="F30" s="95" t="e">
        <f t="shared" si="18"/>
        <v>#VALUE!</v>
      </c>
      <c r="G30" s="107">
        <f>IFERROR(HLOOKUP(A30,HESAP!$2:$105,102,FALSE),"")</f>
        <v>112.32607952380951</v>
      </c>
      <c r="H30" s="95" t="e">
        <f t="shared" si="19"/>
        <v>#VALUE!</v>
      </c>
    </row>
    <row r="31" spans="1:8" s="61" customFormat="1" ht="12.9" customHeight="1">
      <c r="A31" s="78">
        <v>40354</v>
      </c>
      <c r="B31" s="97" t="s">
        <v>138</v>
      </c>
      <c r="C31" s="108">
        <f>IFERROR(HLOOKUP(A31,HESAP!$3:$106,104,FALSE),"")</f>
        <v>0</v>
      </c>
      <c r="D31" s="106" t="str">
        <f>IFERROR(HLOOKUP(A31,HESAP!$4:$106,103,FALSE),"")</f>
        <v/>
      </c>
      <c r="E31" s="106" t="str">
        <f>IFERROR(HLOOKUP(A31,HESAP!$2:$105,104,FALSE),"")</f>
        <v/>
      </c>
      <c r="F31" s="95" t="e">
        <f t="shared" si="14"/>
        <v>#VALUE!</v>
      </c>
      <c r="G31" s="107" t="str">
        <f>IFERROR(HLOOKUP(A31,HESAP!$2:$105,102,FALSE),"")</f>
        <v/>
      </c>
      <c r="H31" s="95" t="e">
        <f t="shared" si="15"/>
        <v>#VALUE!</v>
      </c>
    </row>
    <row r="32" spans="1:8" s="61" customFormat="1" ht="12.9" customHeight="1">
      <c r="A32" s="78">
        <v>41536</v>
      </c>
      <c r="B32" s="97" t="s">
        <v>139</v>
      </c>
      <c r="C32" s="108">
        <f>IFERROR(HLOOKUP(A32,HESAP!$3:$106,104,FALSE),"")</f>
        <v>0</v>
      </c>
      <c r="D32" s="106" t="str">
        <f>IFERROR(HLOOKUP(A32,HESAP!$4:$106,103,FALSE),"")</f>
        <v/>
      </c>
      <c r="E32" s="106" t="str">
        <f>IFERROR(HLOOKUP(A32,HESAP!$2:$105,104,FALSE),"")</f>
        <v/>
      </c>
      <c r="F32" s="95" t="e">
        <f t="shared" ref="F32" si="20">E32+D32</f>
        <v>#VALUE!</v>
      </c>
      <c r="G32" s="107">
        <f>IFERROR(HLOOKUP(A32,HESAP!$2:$105,102,FALSE),"")</f>
        <v>46.445806510416674</v>
      </c>
      <c r="H32" s="95" t="e">
        <f t="shared" ref="H32" si="21">G32+F32</f>
        <v>#VALUE!</v>
      </c>
    </row>
    <row r="33" spans="1:8" s="61" customFormat="1" ht="12.9" customHeight="1">
      <c r="A33" s="78">
        <v>41968</v>
      </c>
      <c r="B33" s="97" t="s">
        <v>140</v>
      </c>
      <c r="C33" s="108">
        <f>IFERROR(HLOOKUP(A33,HESAP!$3:$106,104,FALSE),"")</f>
        <v>0</v>
      </c>
      <c r="D33" s="106" t="str">
        <f>IFERROR(HLOOKUP(A33,HESAP!$4:$106,103,FALSE),"")</f>
        <v/>
      </c>
      <c r="E33" s="106" t="str">
        <f>IFERROR(HLOOKUP(A33,HESAP!$2:$105,104,FALSE),"")</f>
        <v/>
      </c>
      <c r="F33" s="95" t="e">
        <f t="shared" ref="F33" si="22">E33+D33</f>
        <v>#VALUE!</v>
      </c>
      <c r="G33" s="107" t="str">
        <f>IFERROR(HLOOKUP(A33,HESAP!$2:$105,102,FALSE),"")</f>
        <v/>
      </c>
      <c r="H33" s="95" t="e">
        <f t="shared" ref="H33" si="23">G33+F33</f>
        <v>#VALUE!</v>
      </c>
    </row>
    <row r="34" spans="1:8" s="61" customFormat="1" ht="12.9" customHeight="1">
      <c r="A34" s="78">
        <v>41969</v>
      </c>
      <c r="B34" s="97" t="s">
        <v>141</v>
      </c>
      <c r="C34" s="108">
        <f>IFERROR(HLOOKUP(A34,HESAP!$3:$106,104,FALSE),"")</f>
        <v>0</v>
      </c>
      <c r="D34" s="106" t="str">
        <f>IFERROR(HLOOKUP(A34,HESAP!$4:$106,103,FALSE),"")</f>
        <v/>
      </c>
      <c r="E34" s="106" t="str">
        <f>IFERROR(HLOOKUP(A34,HESAP!$2:$105,104,FALSE),"")</f>
        <v/>
      </c>
      <c r="F34" s="95" t="e">
        <f t="shared" ref="F34" si="24">E34+D34</f>
        <v>#VALUE!</v>
      </c>
      <c r="G34" s="107">
        <f>IFERROR(HLOOKUP(A34,HESAP!$2:$105,102,FALSE),"")</f>
        <v>49.972460801282054</v>
      </c>
      <c r="H34" s="95" t="e">
        <f t="shared" ref="H34" si="25">G34+F34</f>
        <v>#VALUE!</v>
      </c>
    </row>
    <row r="35" spans="1:8" s="61" customFormat="1" ht="12.9" customHeight="1">
      <c r="A35" s="79"/>
      <c r="B35" s="112"/>
      <c r="C35" s="108"/>
      <c r="D35" s="95"/>
      <c r="E35" s="95"/>
      <c r="F35" s="95"/>
      <c r="G35" s="95"/>
      <c r="H35" s="96"/>
    </row>
    <row r="36" spans="1:8" ht="21.9" customHeight="1" thickBot="1">
      <c r="A36" s="80">
        <f>COUNT(A5:A35)</f>
        <v>30</v>
      </c>
      <c r="B36" s="113"/>
      <c r="C36" s="109"/>
      <c r="D36" s="81"/>
      <c r="E36" s="81"/>
      <c r="F36" s="81"/>
      <c r="G36" s="81"/>
      <c r="H36" s="82"/>
    </row>
    <row r="37" spans="1:8" ht="21.9" customHeight="1" thickBot="1">
      <c r="A37" s="86" t="s">
        <v>19</v>
      </c>
      <c r="B37" s="114" t="s">
        <v>20</v>
      </c>
      <c r="C37" s="110">
        <f t="shared" ref="C37:H37" si="26">SUM(C5:C34)</f>
        <v>0</v>
      </c>
      <c r="D37" s="87">
        <f t="shared" si="26"/>
        <v>0</v>
      </c>
      <c r="E37" s="87">
        <f t="shared" si="26"/>
        <v>0</v>
      </c>
      <c r="F37" s="87" t="e">
        <f t="shared" si="26"/>
        <v>#VALUE!</v>
      </c>
      <c r="G37" s="87">
        <f t="shared" si="26"/>
        <v>1339.8303771356595</v>
      </c>
      <c r="H37" s="87" t="e">
        <f t="shared" si="26"/>
        <v>#VALUE!</v>
      </c>
    </row>
    <row r="38" spans="1:8" ht="16.2" thickBot="1">
      <c r="A38" s="83"/>
      <c r="B38" s="115"/>
      <c r="C38" s="111"/>
      <c r="D38" s="84"/>
      <c r="E38" s="84"/>
      <c r="F38" s="84"/>
      <c r="G38" s="84"/>
      <c r="H38" s="85"/>
    </row>
    <row r="42" spans="1:8" ht="21" customHeight="1">
      <c r="C42" s="62"/>
      <c r="D42" s="62"/>
    </row>
    <row r="43" spans="1:8" ht="22.5" customHeight="1">
      <c r="E43" s="63"/>
    </row>
  </sheetData>
  <mergeCells count="2">
    <mergeCell ref="A1:H1"/>
    <mergeCell ref="G2:H2"/>
  </mergeCells>
  <phoneticPr fontId="0" type="noConversion"/>
  <pageMargins left="0.56999999999999995" right="0.27" top="0.34" bottom="0.26" header="0.32" footer="0.23"/>
  <pageSetup paperSize="9" scale="8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40"/>
  <sheetViews>
    <sheetView workbookViewId="0">
      <pane ySplit="2" topLeftCell="A15" activePane="bottomLeft" state="frozen"/>
      <selection pane="bottomLeft" activeCell="J39" sqref="J39"/>
    </sheetView>
  </sheetViews>
  <sheetFormatPr defaultColWidth="9" defaultRowHeight="13.2"/>
  <cols>
    <col min="1" max="1" width="10.6640625" style="60" customWidth="1"/>
    <col min="2" max="2" width="30.6640625" style="90" customWidth="1"/>
    <col min="3" max="4" width="15.6640625" style="60" customWidth="1"/>
  </cols>
  <sheetData>
    <row r="1" spans="1:7" ht="27" customHeight="1" thickBot="1">
      <c r="A1" s="249" t="s">
        <v>46</v>
      </c>
      <c r="B1" s="249"/>
      <c r="C1" s="249"/>
      <c r="D1" s="249"/>
      <c r="E1" s="103"/>
      <c r="F1" s="103"/>
      <c r="G1" s="103"/>
    </row>
    <row r="2" spans="1:7" s="66" customFormat="1" ht="24" customHeight="1" thickBot="1">
      <c r="A2" s="99" t="s">
        <v>10</v>
      </c>
      <c r="B2" s="100" t="s">
        <v>11</v>
      </c>
      <c r="C2" s="101" t="s">
        <v>29</v>
      </c>
      <c r="D2" s="102" t="s">
        <v>14</v>
      </c>
    </row>
    <row r="3" spans="1:7" ht="12.9" customHeight="1">
      <c r="A3" s="92">
        <v>1889</v>
      </c>
      <c r="B3" s="137" t="s">
        <v>112</v>
      </c>
      <c r="C3" s="98">
        <f>HLOOKUP(A3,HESAP!$5:$101,97,FALSE)</f>
        <v>120</v>
      </c>
      <c r="D3" s="98" t="e">
        <f>HLOOKUP(A3,HESAP!$1:$101,101,FALSE)</f>
        <v>#DIV/0!</v>
      </c>
    </row>
    <row r="4" spans="1:7" ht="12.9" customHeight="1">
      <c r="A4" s="92">
        <v>2253</v>
      </c>
      <c r="B4" s="137" t="s">
        <v>113</v>
      </c>
      <c r="C4" s="98" t="e">
        <f>HLOOKUP(A4,HESAP!$5:$101,97,FALSE)</f>
        <v>#N/A</v>
      </c>
      <c r="D4" s="98" t="e">
        <f>HLOOKUP(A4,HESAP!$1:$101,101,FALSE)</f>
        <v>#DIV/0!</v>
      </c>
    </row>
    <row r="5" spans="1:7" ht="12.9" customHeight="1">
      <c r="A5" s="92">
        <v>2286</v>
      </c>
      <c r="B5" s="137" t="s">
        <v>114</v>
      </c>
      <c r="C5" s="98" t="e">
        <f>HLOOKUP(A5,HESAP!$5:$101,97,FALSE)</f>
        <v>#N/A</v>
      </c>
      <c r="D5" s="98" t="e">
        <f>HLOOKUP(A5,HESAP!$1:$101,101,FALSE)</f>
        <v>#DIV/0!</v>
      </c>
    </row>
    <row r="6" spans="1:7" ht="12.9" customHeight="1">
      <c r="A6" s="92">
        <v>2349</v>
      </c>
      <c r="B6" s="137" t="s">
        <v>115</v>
      </c>
      <c r="C6" s="98" t="e">
        <f>HLOOKUP(A6,HESAP!$5:$101,97,FALSE)</f>
        <v>#N/A</v>
      </c>
      <c r="D6" s="98" t="e">
        <f>HLOOKUP(A6,HESAP!$1:$101,101,FALSE)</f>
        <v>#DIV/0!</v>
      </c>
    </row>
    <row r="7" spans="1:7" ht="12.9" customHeight="1">
      <c r="A7" s="92">
        <v>2371</v>
      </c>
      <c r="B7" s="137" t="s">
        <v>116</v>
      </c>
      <c r="C7" s="98" t="e">
        <f>HLOOKUP(A7,HESAP!$5:$101,97,FALSE)</f>
        <v>#N/A</v>
      </c>
      <c r="D7" s="98" t="e">
        <f>HLOOKUP(A7,HESAP!$1:$101,101,FALSE)</f>
        <v>#DIV/0!</v>
      </c>
    </row>
    <row r="8" spans="1:7" ht="12.9" customHeight="1">
      <c r="A8" s="92">
        <v>2373</v>
      </c>
      <c r="B8" s="137" t="s">
        <v>117</v>
      </c>
      <c r="C8" s="98" t="e">
        <f>HLOOKUP(A8,HESAP!$5:$101,97,FALSE)</f>
        <v>#N/A</v>
      </c>
      <c r="D8" s="98">
        <f>HLOOKUP(A8,HESAP!$1:$101,101,FALSE)</f>
        <v>120</v>
      </c>
    </row>
    <row r="9" spans="1:7" ht="12.9" customHeight="1">
      <c r="A9" s="92">
        <v>2742</v>
      </c>
      <c r="B9" s="137" t="s">
        <v>118</v>
      </c>
      <c r="C9" s="98" t="e">
        <f>HLOOKUP(A9,HESAP!$5:$101,97,FALSE)</f>
        <v>#N/A</v>
      </c>
      <c r="D9" s="98">
        <f>HLOOKUP(A9,HESAP!$1:$101,101,FALSE)</f>
        <v>112.5</v>
      </c>
    </row>
    <row r="10" spans="1:7" ht="12.9" customHeight="1">
      <c r="A10" s="92">
        <v>13566</v>
      </c>
      <c r="B10" s="137" t="s">
        <v>119</v>
      </c>
      <c r="C10" s="98" t="e">
        <f>HLOOKUP(A10,HESAP!$5:$101,97,FALSE)</f>
        <v>#N/A</v>
      </c>
      <c r="D10" s="98">
        <f>HLOOKUP(A10,HESAP!$1:$101,101,FALSE)</f>
        <v>577.13994694057862</v>
      </c>
    </row>
    <row r="11" spans="1:7" ht="12.9" customHeight="1">
      <c r="A11" s="92">
        <v>16493</v>
      </c>
      <c r="B11" s="137" t="s">
        <v>120</v>
      </c>
      <c r="C11" s="98" t="e">
        <f>HLOOKUP(A11,HESAP!$5:$101,97,FALSE)</f>
        <v>#N/A</v>
      </c>
      <c r="D11" s="98">
        <f>HLOOKUP(A11,HESAP!$1:$101,101,FALSE)</f>
        <v>535.91315204326929</v>
      </c>
    </row>
    <row r="12" spans="1:7" ht="12.9" customHeight="1">
      <c r="A12" s="92">
        <v>17717</v>
      </c>
      <c r="B12" s="137" t="s">
        <v>121</v>
      </c>
      <c r="C12" s="98" t="e">
        <f>HLOOKUP(A12,HESAP!$5:$101,97,FALSE)</f>
        <v>#N/A</v>
      </c>
      <c r="D12" s="98" t="e">
        <f>HLOOKUP(A12,HESAP!$1:$101,101,FALSE)</f>
        <v>#DIV/0!</v>
      </c>
    </row>
    <row r="13" spans="1:7" ht="12.9" customHeight="1">
      <c r="A13" s="92">
        <v>18397</v>
      </c>
      <c r="B13" s="137" t="s">
        <v>122</v>
      </c>
      <c r="C13" s="98" t="e">
        <f>HLOOKUP(A13,HESAP!$5:$101,97,FALSE)</f>
        <v>#N/A</v>
      </c>
      <c r="D13" s="98" t="e">
        <f>HLOOKUP(A13,HESAP!$1:$101,101,FALSE)</f>
        <v>#DIV/0!</v>
      </c>
    </row>
    <row r="14" spans="1:7" ht="12.9" customHeight="1">
      <c r="A14" s="92">
        <v>19674</v>
      </c>
      <c r="B14" s="137" t="s">
        <v>123</v>
      </c>
      <c r="C14" s="98" t="e">
        <f>HLOOKUP(A14,HESAP!$5:$101,97,FALSE)</f>
        <v>#N/A</v>
      </c>
      <c r="D14" s="98" t="e">
        <f>HLOOKUP(A14,HESAP!$1:$101,101,FALSE)</f>
        <v>#DIV/0!</v>
      </c>
    </row>
    <row r="15" spans="1:7" ht="12.9" customHeight="1">
      <c r="A15" s="92">
        <v>20777</v>
      </c>
      <c r="B15" s="137" t="s">
        <v>124</v>
      </c>
      <c r="C15" s="98" t="e">
        <f>HLOOKUP(A15,HESAP!$5:$101,97,FALSE)</f>
        <v>#N/A</v>
      </c>
      <c r="D15" s="98">
        <f>HLOOKUP(A15,HESAP!$1:$101,101,FALSE)</f>
        <v>584.3182109375</v>
      </c>
    </row>
    <row r="16" spans="1:7" ht="12.9" customHeight="1">
      <c r="A16" s="92">
        <v>21925</v>
      </c>
      <c r="B16" s="137" t="s">
        <v>125</v>
      </c>
      <c r="C16" s="98" t="e">
        <f>HLOOKUP(A16,HESAP!$5:$101,97,FALSE)</f>
        <v>#N/A</v>
      </c>
      <c r="D16" s="98" t="e">
        <f>HLOOKUP(A16,HESAP!$1:$101,101,FALSE)</f>
        <v>#DIV/0!</v>
      </c>
    </row>
    <row r="17" spans="1:4" ht="12.9" customHeight="1">
      <c r="A17" s="92">
        <v>23083</v>
      </c>
      <c r="B17" s="137" t="s">
        <v>126</v>
      </c>
      <c r="C17" s="98" t="e">
        <f>HLOOKUP(A17,HESAP!$5:$101,97,FALSE)</f>
        <v>#N/A</v>
      </c>
      <c r="D17" s="98" t="e">
        <f>HLOOKUP(A17,HESAP!$1:$101,101,FALSE)</f>
        <v>#DIV/0!</v>
      </c>
    </row>
    <row r="18" spans="1:4" ht="12.9" customHeight="1">
      <c r="A18" s="92">
        <v>25109</v>
      </c>
      <c r="B18" s="137" t="s">
        <v>127</v>
      </c>
      <c r="C18" s="98" t="e">
        <f>HLOOKUP(A18,HESAP!$5:$101,97,FALSE)</f>
        <v>#N/A</v>
      </c>
      <c r="D18" s="98" t="e">
        <f>HLOOKUP(A18,HESAP!$1:$101,101,FALSE)</f>
        <v>#DIV/0!</v>
      </c>
    </row>
    <row r="19" spans="1:4" ht="12.9" customHeight="1">
      <c r="A19" s="92">
        <v>25674</v>
      </c>
      <c r="B19" s="137" t="s">
        <v>128</v>
      </c>
      <c r="C19" s="98" t="e">
        <f>HLOOKUP(A19,HESAP!$5:$101,97,FALSE)</f>
        <v>#N/A</v>
      </c>
      <c r="D19" s="98" t="e">
        <f>HLOOKUP(A19,HESAP!$1:$101,101,FALSE)</f>
        <v>#DIV/0!</v>
      </c>
    </row>
    <row r="20" spans="1:4" ht="12.9" customHeight="1">
      <c r="A20" s="92">
        <v>26241</v>
      </c>
      <c r="B20" s="137" t="s">
        <v>129</v>
      </c>
      <c r="C20" s="98" t="e">
        <f>HLOOKUP(A20,HESAP!$5:$101,97,FALSE)</f>
        <v>#N/A</v>
      </c>
      <c r="D20" s="98" t="e">
        <f>HLOOKUP(A20,HESAP!$1:$101,101,FALSE)</f>
        <v>#DIV/0!</v>
      </c>
    </row>
    <row r="21" spans="1:4" ht="12.9" customHeight="1">
      <c r="A21" s="92">
        <v>27451</v>
      </c>
      <c r="B21" s="137" t="s">
        <v>130</v>
      </c>
      <c r="C21" s="98" t="e">
        <f>HLOOKUP(A21,HESAP!$5:$101,97,FALSE)</f>
        <v>#N/A</v>
      </c>
      <c r="D21" s="98" t="e">
        <f>HLOOKUP(A21,HESAP!$1:$101,101,FALSE)</f>
        <v>#DIV/0!</v>
      </c>
    </row>
    <row r="22" spans="1:4" ht="12.9" customHeight="1">
      <c r="A22" s="92">
        <v>31364</v>
      </c>
      <c r="B22" s="137" t="s">
        <v>131</v>
      </c>
      <c r="C22" s="98" t="e">
        <f>HLOOKUP(A22,HESAP!$5:$101,97,FALSE)</f>
        <v>#N/A</v>
      </c>
      <c r="D22" s="98" t="e">
        <f>HLOOKUP(A22,HESAP!$1:$101,101,FALSE)</f>
        <v>#DIV/0!</v>
      </c>
    </row>
    <row r="23" spans="1:4" ht="12.9" customHeight="1">
      <c r="A23" s="92">
        <v>31551</v>
      </c>
      <c r="B23" s="137" t="s">
        <v>132</v>
      </c>
      <c r="C23" s="98" t="e">
        <f>HLOOKUP(A23,HESAP!$5:$101,97,FALSE)</f>
        <v>#N/A</v>
      </c>
      <c r="D23" s="98" t="e">
        <f>HLOOKUP(A23,HESAP!$1:$101,101,FALSE)</f>
        <v>#DIV/0!</v>
      </c>
    </row>
    <row r="24" spans="1:4" ht="12.9" customHeight="1">
      <c r="A24" s="92">
        <v>31553</v>
      </c>
      <c r="B24" s="137" t="s">
        <v>133</v>
      </c>
      <c r="C24" s="98" t="e">
        <f>HLOOKUP(A24,HESAP!$5:$101,97,FALSE)</f>
        <v>#N/A</v>
      </c>
      <c r="D24" s="98" t="e">
        <f>HLOOKUP(A24,HESAP!$1:$101,101,FALSE)</f>
        <v>#DIV/0!</v>
      </c>
    </row>
    <row r="25" spans="1:4" ht="12.9" customHeight="1">
      <c r="A25" s="92">
        <v>31554</v>
      </c>
      <c r="B25" s="137" t="s">
        <v>134</v>
      </c>
      <c r="C25" s="98" t="e">
        <f>HLOOKUP(A25,HESAP!$5:$101,97,FALSE)</f>
        <v>#N/A</v>
      </c>
      <c r="D25" s="98" t="e">
        <f>HLOOKUP(A25,HESAP!$1:$101,101,FALSE)</f>
        <v>#DIV/0!</v>
      </c>
    </row>
    <row r="26" spans="1:4" ht="12.9" customHeight="1">
      <c r="A26" s="92">
        <v>35944</v>
      </c>
      <c r="B26" s="137" t="s">
        <v>135</v>
      </c>
      <c r="C26" s="98" t="e">
        <f>HLOOKUP(A26,HESAP!$5:$101,97,FALSE)</f>
        <v>#N/A</v>
      </c>
      <c r="D26" s="98" t="e">
        <f>HLOOKUP(A26,HESAP!$1:$101,101,FALSE)</f>
        <v>#DIV/0!</v>
      </c>
    </row>
    <row r="27" spans="1:4" ht="12.9" customHeight="1">
      <c r="A27" s="92">
        <v>36611</v>
      </c>
      <c r="B27" s="137" t="s">
        <v>136</v>
      </c>
      <c r="C27" s="98" t="e">
        <f>HLOOKUP(A27,HESAP!$5:$101,97,FALSE)</f>
        <v>#N/A</v>
      </c>
      <c r="D27" s="98">
        <f>HLOOKUP(A27,HESAP!$1:$101,101,FALSE)</f>
        <v>0</v>
      </c>
    </row>
    <row r="28" spans="1:4" ht="12.9" customHeight="1">
      <c r="A28" s="92">
        <v>38795</v>
      </c>
      <c r="B28" s="137" t="s">
        <v>137</v>
      </c>
      <c r="C28" s="98" t="e">
        <f>HLOOKUP(A28,HESAP!$5:$101,97,FALSE)</f>
        <v>#N/A</v>
      </c>
      <c r="D28" s="98">
        <f>HLOOKUP(A28,HESAP!$1:$101,101,FALSE)</f>
        <v>625.84119002976195</v>
      </c>
    </row>
    <row r="29" spans="1:4" ht="12.9" customHeight="1">
      <c r="A29" s="92">
        <v>40354</v>
      </c>
      <c r="B29" s="137" t="s">
        <v>138</v>
      </c>
      <c r="C29" s="98" t="e">
        <f>HLOOKUP(A29,HESAP!$5:$101,97,FALSE)</f>
        <v>#N/A</v>
      </c>
      <c r="D29" s="98" t="e">
        <f>HLOOKUP(A29,HESAP!$1:$101,101,FALSE)</f>
        <v>#DIV/0!</v>
      </c>
    </row>
    <row r="30" spans="1:4" ht="12.9" customHeight="1">
      <c r="A30" s="93">
        <v>41536</v>
      </c>
      <c r="B30" s="138" t="s">
        <v>139</v>
      </c>
      <c r="C30" s="98" t="e">
        <f>HLOOKUP(A30,HESAP!$5:$101,97,FALSE)</f>
        <v>#N/A</v>
      </c>
      <c r="D30" s="98" t="e">
        <f>HLOOKUP(A30,HESAP!$1:$101,101,FALSE)</f>
        <v>#DIV/0!</v>
      </c>
    </row>
    <row r="31" spans="1:4" ht="12.9" customHeight="1">
      <c r="A31" s="93">
        <v>41968</v>
      </c>
      <c r="B31" s="138" t="s">
        <v>140</v>
      </c>
      <c r="C31" s="98" t="e">
        <f>HLOOKUP(A31,HESAP!$5:$101,97,FALSE)</f>
        <v>#N/A</v>
      </c>
      <c r="D31" s="98" t="e">
        <f>HLOOKUP(A31,HESAP!$1:$101,101,FALSE)</f>
        <v>#DIV/0!</v>
      </c>
    </row>
    <row r="32" spans="1:4" ht="12.9" customHeight="1">
      <c r="A32" s="93">
        <v>41969</v>
      </c>
      <c r="B32" s="138" t="s">
        <v>141</v>
      </c>
      <c r="C32" s="98" t="e">
        <f>HLOOKUP(A32,HESAP!$5:$101,97,FALSE)</f>
        <v>#N/A</v>
      </c>
      <c r="D32" s="98" t="e">
        <f>HLOOKUP(A32,HESAP!$1:$101,101,FALSE)</f>
        <v>#DIV/0!</v>
      </c>
    </row>
    <row r="33" spans="1:11" ht="12.9" customHeight="1">
      <c r="A33" s="136"/>
      <c r="B33" s="137"/>
      <c r="C33" s="98"/>
      <c r="D33" s="98"/>
    </row>
    <row r="34" spans="1:11" ht="12.9" customHeight="1">
      <c r="A34" s="136"/>
      <c r="B34" s="137"/>
      <c r="C34" s="98"/>
      <c r="D34" s="98"/>
    </row>
    <row r="35" spans="1:11" ht="13.8" thickBot="1">
      <c r="A35" s="89"/>
      <c r="B35" s="137"/>
      <c r="C35" s="140"/>
      <c r="D35" s="142"/>
    </row>
    <row r="36" spans="1:11" s="117" customFormat="1" ht="20.100000000000001" customHeight="1" thickBot="1">
      <c r="A36" s="102">
        <f>COUNT(A3:A35)</f>
        <v>30</v>
      </c>
      <c r="B36" s="116" t="s">
        <v>19</v>
      </c>
      <c r="C36" s="139" t="e">
        <f>SUM(C3:C34)</f>
        <v>#N/A</v>
      </c>
      <c r="D36" s="141" t="e">
        <f>SUM(D3:D34)</f>
        <v>#DIV/0!</v>
      </c>
    </row>
    <row r="37" spans="1:11" ht="13.8" thickBot="1">
      <c r="C37" s="244" t="s">
        <v>28</v>
      </c>
      <c r="D37" s="244"/>
      <c r="F37" s="143"/>
      <c r="G37" s="144"/>
      <c r="H37" s="144"/>
      <c r="I37" s="144"/>
      <c r="J37" s="144"/>
      <c r="K37" s="145"/>
    </row>
    <row r="38" spans="1:11" ht="13.8" thickTop="1">
      <c r="C38" s="245" t="e">
        <f>D36/C36</f>
        <v>#DIV/0!</v>
      </c>
      <c r="D38" s="246"/>
      <c r="F38" s="146"/>
      <c r="G38" s="151" t="s">
        <v>64</v>
      </c>
      <c r="H38" s="151"/>
      <c r="I38" s="151"/>
      <c r="J38" s="151" t="e">
        <f>C38*0.9</f>
        <v>#DIV/0!</v>
      </c>
      <c r="K38" s="147"/>
    </row>
    <row r="39" spans="1:11" ht="13.8" thickBot="1">
      <c r="C39" s="247"/>
      <c r="D39" s="248"/>
      <c r="F39" s="146"/>
      <c r="G39" s="152" t="s">
        <v>63</v>
      </c>
      <c r="H39" s="152"/>
      <c r="I39" s="152"/>
      <c r="J39" s="153" t="e">
        <f>J38*7.5</f>
        <v>#DIV/0!</v>
      </c>
      <c r="K39" s="147"/>
    </row>
    <row r="40" spans="1:11" ht="14.4" thickTop="1" thickBot="1">
      <c r="F40" s="148"/>
      <c r="G40" s="149"/>
      <c r="H40" s="149"/>
      <c r="I40" s="149"/>
      <c r="J40" s="149"/>
      <c r="K40" s="150"/>
    </row>
  </sheetData>
  <mergeCells count="3">
    <mergeCell ref="C37:D37"/>
    <mergeCell ref="C38:D39"/>
    <mergeCell ref="A1:D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37"/>
  <sheetViews>
    <sheetView workbookViewId="0">
      <pane ySplit="4" topLeftCell="A17" activePane="bottomLeft" state="frozen"/>
      <selection pane="bottomLeft" activeCell="E22" sqref="E22"/>
    </sheetView>
  </sheetViews>
  <sheetFormatPr defaultRowHeight="13.2"/>
  <cols>
    <col min="2" max="2" width="25.6640625" customWidth="1"/>
    <col min="3" max="3" width="10.109375" style="65" customWidth="1"/>
    <col min="4" max="4" width="9.6640625" style="60" customWidth="1"/>
    <col min="5" max="5" width="12.6640625" style="60" customWidth="1"/>
    <col min="6" max="6" width="9.6640625" style="60" customWidth="1"/>
    <col min="7" max="7" width="12.6640625" style="60" customWidth="1"/>
    <col min="8" max="8" width="9.6640625" style="60" customWidth="1"/>
    <col min="9" max="9" width="12.6640625" style="60" customWidth="1"/>
  </cols>
  <sheetData>
    <row r="1" spans="1:10" ht="13.8" thickBot="1"/>
    <row r="2" spans="1:10" ht="14.4" thickBot="1">
      <c r="A2" s="39"/>
      <c r="B2" s="104">
        <f>ÇİZELGE!$G$2</f>
        <v>44593</v>
      </c>
      <c r="C2" s="72"/>
      <c r="D2" s="250">
        <v>44562</v>
      </c>
      <c r="E2" s="251"/>
      <c r="F2" s="250">
        <v>44501</v>
      </c>
      <c r="G2" s="251"/>
      <c r="H2" s="250">
        <v>44531</v>
      </c>
      <c r="I2" s="251"/>
    </row>
    <row r="3" spans="1:10" s="65" customFormat="1">
      <c r="A3" s="254" t="s">
        <v>10</v>
      </c>
      <c r="B3" s="252" t="s">
        <v>11</v>
      </c>
      <c r="C3" s="121" t="s">
        <v>7</v>
      </c>
      <c r="D3" s="73" t="s">
        <v>8</v>
      </c>
      <c r="E3" s="7" t="s">
        <v>9</v>
      </c>
      <c r="F3" s="73" t="s">
        <v>8</v>
      </c>
      <c r="G3" s="7" t="s">
        <v>9</v>
      </c>
      <c r="H3" s="73" t="s">
        <v>8</v>
      </c>
      <c r="I3" s="8" t="s">
        <v>9</v>
      </c>
    </row>
    <row r="4" spans="1:10" s="65" customFormat="1" ht="13.8" thickBot="1">
      <c r="A4" s="255"/>
      <c r="B4" s="253"/>
      <c r="C4" s="122" t="s">
        <v>12</v>
      </c>
      <c r="D4" s="74" t="s">
        <v>13</v>
      </c>
      <c r="E4" s="9" t="s">
        <v>14</v>
      </c>
      <c r="F4" s="74" t="s">
        <v>13</v>
      </c>
      <c r="G4" s="9" t="s">
        <v>14</v>
      </c>
      <c r="H4" s="74" t="s">
        <v>13</v>
      </c>
      <c r="I4" s="10" t="s">
        <v>14</v>
      </c>
    </row>
    <row r="5" spans="1:10">
      <c r="A5" s="92">
        <v>1889</v>
      </c>
      <c r="B5" s="91" t="s">
        <v>112</v>
      </c>
      <c r="C5" s="119" t="e">
        <f t="shared" ref="C5" si="0">((E5+G5+I5)/(D5+F5+H5))</f>
        <v>#DIV/0!</v>
      </c>
      <c r="D5" s="123"/>
      <c r="E5" s="124"/>
      <c r="F5" s="125"/>
      <c r="G5" s="126"/>
      <c r="H5" s="123"/>
      <c r="I5" s="124"/>
      <c r="J5" s="88"/>
    </row>
    <row r="6" spans="1:10">
      <c r="A6" s="92">
        <v>2253</v>
      </c>
      <c r="B6" s="91" t="s">
        <v>113</v>
      </c>
      <c r="C6" s="119" t="e">
        <f t="shared" ref="C6:C7" si="1">((E6+G6+I6)/(D6+F6+H6))</f>
        <v>#DIV/0!</v>
      </c>
      <c r="D6" s="123"/>
      <c r="E6" s="124"/>
      <c r="F6" s="125"/>
      <c r="G6" s="126"/>
      <c r="H6" s="123"/>
      <c r="I6" s="124"/>
      <c r="J6" s="88"/>
    </row>
    <row r="7" spans="1:10">
      <c r="A7" s="92">
        <v>2286</v>
      </c>
      <c r="B7" s="91" t="s">
        <v>114</v>
      </c>
      <c r="C7" s="119" t="e">
        <f t="shared" si="1"/>
        <v>#DIV/0!</v>
      </c>
      <c r="D7" s="123"/>
      <c r="E7" s="124"/>
      <c r="F7" s="125"/>
      <c r="G7" s="126"/>
      <c r="H7" s="123"/>
      <c r="I7" s="124"/>
      <c r="J7" s="88"/>
    </row>
    <row r="8" spans="1:10">
      <c r="A8" s="92">
        <v>2349</v>
      </c>
      <c r="B8" s="91" t="s">
        <v>115</v>
      </c>
      <c r="C8" s="119" t="e">
        <f t="shared" ref="C8:C11" si="2">((E8+G8+I8)/(D8+F8+H8))</f>
        <v>#DIV/0!</v>
      </c>
      <c r="D8" s="123"/>
      <c r="E8" s="124"/>
      <c r="F8" s="125"/>
      <c r="G8" s="126"/>
      <c r="H8" s="123"/>
      <c r="I8" s="124"/>
      <c r="J8" s="88"/>
    </row>
    <row r="9" spans="1:10">
      <c r="A9" s="92">
        <v>2371</v>
      </c>
      <c r="B9" s="91" t="s">
        <v>116</v>
      </c>
      <c r="C9" s="119" t="e">
        <f t="shared" si="2"/>
        <v>#DIV/0!</v>
      </c>
      <c r="D9" s="123"/>
      <c r="E9" s="124"/>
      <c r="F9" s="125"/>
      <c r="G9" s="126"/>
      <c r="H9" s="123"/>
      <c r="I9" s="124"/>
      <c r="J9" s="88"/>
    </row>
    <row r="10" spans="1:10">
      <c r="A10" s="92">
        <v>2373</v>
      </c>
      <c r="B10" s="91" t="s">
        <v>117</v>
      </c>
      <c r="C10" s="119" t="e">
        <f t="shared" si="2"/>
        <v>#DIV/0!</v>
      </c>
      <c r="D10" s="123"/>
      <c r="E10" s="124"/>
      <c r="F10" s="125"/>
      <c r="G10" s="126"/>
      <c r="H10" s="123"/>
      <c r="I10" s="124"/>
      <c r="J10" s="88"/>
    </row>
    <row r="11" spans="1:10">
      <c r="A11" s="92">
        <v>2742</v>
      </c>
      <c r="B11" s="91" t="s">
        <v>118</v>
      </c>
      <c r="C11" s="119" t="e">
        <f t="shared" si="2"/>
        <v>#DIV/0!</v>
      </c>
      <c r="D11" s="123"/>
      <c r="E11" s="124"/>
      <c r="F11" s="125"/>
      <c r="G11" s="126"/>
      <c r="H11" s="123"/>
      <c r="I11" s="124"/>
      <c r="J11" s="88"/>
    </row>
    <row r="12" spans="1:10">
      <c r="A12" s="92">
        <v>13566</v>
      </c>
      <c r="B12" s="91" t="s">
        <v>119</v>
      </c>
      <c r="C12" s="119" t="e">
        <f>((E12+G12+I12)/(D12+F12+H12))</f>
        <v>#DIV/0!</v>
      </c>
      <c r="D12" s="123"/>
      <c r="E12" s="124"/>
      <c r="F12" s="125"/>
      <c r="G12" s="126"/>
      <c r="H12" s="123"/>
      <c r="I12" s="124"/>
      <c r="J12" s="88"/>
    </row>
    <row r="13" spans="1:10">
      <c r="A13" s="92">
        <v>16493</v>
      </c>
      <c r="B13" s="91" t="s">
        <v>120</v>
      </c>
      <c r="C13" s="119" t="e">
        <f>((E13+G13+I13)/(D13+F13+H13))</f>
        <v>#DIV/0!</v>
      </c>
      <c r="D13" s="123"/>
      <c r="E13" s="124"/>
      <c r="F13" s="125"/>
      <c r="G13" s="126"/>
      <c r="H13" s="123"/>
      <c r="I13" s="124"/>
      <c r="J13" s="88"/>
    </row>
    <row r="14" spans="1:10">
      <c r="A14" s="92">
        <v>17717</v>
      </c>
      <c r="B14" s="91" t="s">
        <v>121</v>
      </c>
      <c r="C14" s="119" t="e">
        <f t="shared" ref="C14:C16" si="3">((E14+G14+I14)/(D14+F14+H14))</f>
        <v>#DIV/0!</v>
      </c>
      <c r="D14" s="123"/>
      <c r="E14" s="124"/>
      <c r="F14" s="125"/>
      <c r="G14" s="126"/>
      <c r="H14" s="123"/>
      <c r="I14" s="124"/>
      <c r="J14" s="88"/>
    </row>
    <row r="15" spans="1:10">
      <c r="A15" s="92">
        <v>18397</v>
      </c>
      <c r="B15" s="91" t="s">
        <v>122</v>
      </c>
      <c r="C15" s="119" t="e">
        <f t="shared" si="3"/>
        <v>#DIV/0!</v>
      </c>
      <c r="D15" s="123"/>
      <c r="E15" s="124"/>
      <c r="F15" s="125"/>
      <c r="G15" s="126"/>
      <c r="H15" s="123"/>
      <c r="I15" s="124"/>
      <c r="J15" s="88"/>
    </row>
    <row r="16" spans="1:10">
      <c r="A16" s="92">
        <v>19674</v>
      </c>
      <c r="B16" s="91" t="s">
        <v>123</v>
      </c>
      <c r="C16" s="119" t="e">
        <f t="shared" si="3"/>
        <v>#DIV/0!</v>
      </c>
      <c r="D16" s="123"/>
      <c r="E16" s="124"/>
      <c r="F16" s="125"/>
      <c r="G16" s="126"/>
      <c r="H16" s="123"/>
      <c r="I16" s="124"/>
      <c r="J16" s="88"/>
    </row>
    <row r="17" spans="1:10">
      <c r="A17" s="92">
        <v>20777</v>
      </c>
      <c r="B17" s="91" t="s">
        <v>124</v>
      </c>
      <c r="C17" s="119" t="e">
        <f t="shared" ref="C17:C18" si="4">((E17+G17+I17)/(D17+F17+H17))</f>
        <v>#DIV/0!</v>
      </c>
      <c r="D17" s="123"/>
      <c r="E17" s="124"/>
      <c r="F17" s="125"/>
      <c r="G17" s="126"/>
      <c r="H17" s="123"/>
      <c r="I17" s="124"/>
      <c r="J17" s="88"/>
    </row>
    <row r="18" spans="1:10">
      <c r="A18" s="92">
        <v>21925</v>
      </c>
      <c r="B18" s="91" t="s">
        <v>125</v>
      </c>
      <c r="C18" s="119" t="e">
        <f t="shared" si="4"/>
        <v>#DIV/0!</v>
      </c>
      <c r="D18" s="123"/>
      <c r="E18" s="124"/>
      <c r="F18" s="125"/>
      <c r="G18" s="126"/>
      <c r="H18" s="123"/>
      <c r="I18" s="124"/>
      <c r="J18" s="88"/>
    </row>
    <row r="19" spans="1:10">
      <c r="A19" s="92">
        <v>23083</v>
      </c>
      <c r="B19" s="91" t="s">
        <v>126</v>
      </c>
      <c r="C19" s="119" t="e">
        <f t="shared" ref="C19:C24" si="5">((E19+G19+I19)/(D19+F19+H19))</f>
        <v>#DIV/0!</v>
      </c>
      <c r="D19" s="123"/>
      <c r="E19" s="124"/>
      <c r="F19" s="125"/>
      <c r="G19" s="126"/>
      <c r="H19" s="123"/>
      <c r="I19" s="124"/>
      <c r="J19" s="88"/>
    </row>
    <row r="20" spans="1:10">
      <c r="A20" s="92">
        <v>25109</v>
      </c>
      <c r="B20" s="91" t="s">
        <v>127</v>
      </c>
      <c r="C20" s="119" t="e">
        <f>((E20+G20+I20)/(D20+F20+H20))</f>
        <v>#DIV/0!</v>
      </c>
      <c r="D20" s="123"/>
      <c r="E20" s="124"/>
      <c r="F20" s="125"/>
      <c r="G20" s="126"/>
      <c r="H20" s="123"/>
      <c r="I20" s="124"/>
      <c r="J20" s="88"/>
    </row>
    <row r="21" spans="1:10">
      <c r="A21" s="92">
        <v>25674</v>
      </c>
      <c r="B21" s="91" t="s">
        <v>128</v>
      </c>
      <c r="C21" s="119" t="e">
        <f>((E21+G21+I21)/(D21+F21+H21))</f>
        <v>#DIV/0!</v>
      </c>
      <c r="D21" s="123"/>
      <c r="E21" s="124"/>
      <c r="F21" s="125"/>
      <c r="G21" s="126"/>
      <c r="H21" s="123"/>
      <c r="I21" s="124"/>
      <c r="J21" s="88"/>
    </row>
    <row r="22" spans="1:10">
      <c r="A22" s="92">
        <v>26241</v>
      </c>
      <c r="B22" s="91" t="s">
        <v>129</v>
      </c>
      <c r="C22" s="119" t="e">
        <f t="shared" ref="C22" si="6">((E22+G22+I22)/(D22+F22+H22))</f>
        <v>#DIV/0!</v>
      </c>
      <c r="D22" s="123"/>
      <c r="E22" s="124"/>
      <c r="F22" s="125"/>
      <c r="G22" s="126"/>
      <c r="H22" s="123"/>
      <c r="I22" s="124"/>
      <c r="J22" s="88"/>
    </row>
    <row r="23" spans="1:10">
      <c r="A23" s="92">
        <v>27451</v>
      </c>
      <c r="B23" s="91" t="s">
        <v>130</v>
      </c>
      <c r="C23" s="119" t="e">
        <f t="shared" si="5"/>
        <v>#DIV/0!</v>
      </c>
      <c r="D23" s="123"/>
      <c r="E23" s="124"/>
      <c r="F23" s="125"/>
      <c r="G23" s="126"/>
      <c r="H23" s="123"/>
      <c r="I23" s="124"/>
      <c r="J23" s="88"/>
    </row>
    <row r="24" spans="1:10">
      <c r="A24" s="92">
        <v>31364</v>
      </c>
      <c r="B24" s="91" t="s">
        <v>131</v>
      </c>
      <c r="C24" s="119" t="e">
        <f t="shared" si="5"/>
        <v>#DIV/0!</v>
      </c>
      <c r="D24" s="123"/>
      <c r="E24" s="124"/>
      <c r="F24" s="125"/>
      <c r="G24" s="126"/>
      <c r="H24" s="123"/>
      <c r="I24" s="124"/>
      <c r="J24" s="88"/>
    </row>
    <row r="25" spans="1:10">
      <c r="A25" s="92">
        <v>31551</v>
      </c>
      <c r="B25" s="91" t="s">
        <v>132</v>
      </c>
      <c r="C25" s="119" t="e">
        <f t="shared" ref="C25" si="7">((E25+G25+I25)/(D25+F25+H25))</f>
        <v>#DIV/0!</v>
      </c>
      <c r="D25" s="123"/>
      <c r="E25" s="124"/>
      <c r="F25" s="125"/>
      <c r="G25" s="126"/>
      <c r="H25" s="123"/>
      <c r="I25" s="124"/>
      <c r="J25" s="88"/>
    </row>
    <row r="26" spans="1:10">
      <c r="A26" s="92">
        <v>31553</v>
      </c>
      <c r="B26" s="91" t="s">
        <v>133</v>
      </c>
      <c r="C26" s="119" t="e">
        <f t="shared" ref="C26:C28" si="8">((E26+G26+I26)/(D26+F26+H26))</f>
        <v>#DIV/0!</v>
      </c>
      <c r="D26" s="123"/>
      <c r="E26" s="124"/>
      <c r="F26" s="125"/>
      <c r="G26" s="126"/>
      <c r="H26" s="123"/>
      <c r="I26" s="124"/>
      <c r="J26" s="88"/>
    </row>
    <row r="27" spans="1:10">
      <c r="A27" s="92">
        <v>31554</v>
      </c>
      <c r="B27" s="91" t="s">
        <v>134</v>
      </c>
      <c r="C27" s="119" t="e">
        <f t="shared" ref="C27" si="9">((E27+G27+I27)/(D27+F27+H27))</f>
        <v>#DIV/0!</v>
      </c>
      <c r="D27" s="123"/>
      <c r="E27" s="124"/>
      <c r="F27" s="125"/>
      <c r="G27" s="126"/>
      <c r="H27" s="123"/>
      <c r="I27" s="124"/>
      <c r="J27" s="88"/>
    </row>
    <row r="28" spans="1:10">
      <c r="A28" s="92">
        <v>35944</v>
      </c>
      <c r="B28" s="91" t="s">
        <v>135</v>
      </c>
      <c r="C28" s="119" t="e">
        <f t="shared" si="8"/>
        <v>#DIV/0!</v>
      </c>
      <c r="D28" s="123"/>
      <c r="E28" s="124"/>
      <c r="F28" s="125"/>
      <c r="G28" s="126"/>
      <c r="H28" s="123"/>
      <c r="I28" s="124"/>
      <c r="J28" s="88"/>
    </row>
    <row r="29" spans="1:10">
      <c r="A29" s="92">
        <v>36611</v>
      </c>
      <c r="B29" s="91" t="s">
        <v>136</v>
      </c>
      <c r="C29" s="119" t="e">
        <f t="shared" ref="C29:C32" si="10">((E29+G29+I29)/(D29+F29+H29))</f>
        <v>#DIV/0!</v>
      </c>
      <c r="D29" s="123"/>
      <c r="E29" s="124"/>
      <c r="F29" s="125"/>
      <c r="G29" s="126"/>
      <c r="H29" s="123"/>
      <c r="I29" s="124"/>
      <c r="J29" s="88"/>
    </row>
    <row r="30" spans="1:10">
      <c r="A30" s="92">
        <v>38795</v>
      </c>
      <c r="B30" s="91" t="s">
        <v>137</v>
      </c>
      <c r="C30" s="119" t="e">
        <f t="shared" si="10"/>
        <v>#DIV/0!</v>
      </c>
      <c r="D30" s="123"/>
      <c r="E30" s="124"/>
      <c r="F30" s="125"/>
      <c r="G30" s="126"/>
      <c r="H30" s="123"/>
      <c r="I30" s="124"/>
      <c r="J30" s="88"/>
    </row>
    <row r="31" spans="1:10">
      <c r="A31" s="92">
        <v>40354</v>
      </c>
      <c r="B31" s="91" t="s">
        <v>138</v>
      </c>
      <c r="C31" s="119" t="e">
        <f t="shared" si="10"/>
        <v>#DIV/0!</v>
      </c>
      <c r="D31" s="123"/>
      <c r="E31" s="124"/>
      <c r="F31" s="125"/>
      <c r="G31" s="126"/>
      <c r="H31" s="123"/>
      <c r="I31" s="124"/>
      <c r="J31" s="88"/>
    </row>
    <row r="32" spans="1:10">
      <c r="A32" s="92">
        <v>41536</v>
      </c>
      <c r="B32" s="91" t="s">
        <v>139</v>
      </c>
      <c r="C32" s="119" t="e">
        <f t="shared" si="10"/>
        <v>#DIV/0!</v>
      </c>
      <c r="D32" s="123"/>
      <c r="E32" s="124"/>
      <c r="F32" s="125"/>
      <c r="G32" s="126"/>
      <c r="H32" s="123"/>
      <c r="I32" s="124"/>
      <c r="J32" s="88"/>
    </row>
    <row r="33" spans="1:10">
      <c r="A33" s="92">
        <v>41968</v>
      </c>
      <c r="B33" s="91" t="s">
        <v>140</v>
      </c>
      <c r="C33" s="119" t="e">
        <f t="shared" ref="C33" si="11">((E33+G33+I33)/(D33+F33+H33))</f>
        <v>#DIV/0!</v>
      </c>
      <c r="D33" s="123"/>
      <c r="E33" s="124"/>
      <c r="F33" s="125"/>
      <c r="G33" s="126"/>
      <c r="H33" s="123"/>
      <c r="I33" s="124"/>
      <c r="J33" s="88"/>
    </row>
    <row r="34" spans="1:10">
      <c r="A34" s="92">
        <v>41969</v>
      </c>
      <c r="B34" s="91" t="s">
        <v>141</v>
      </c>
      <c r="C34" s="119" t="e">
        <f t="shared" ref="C34" si="12">((E34+G34+I34)/(D34+F34+H34))</f>
        <v>#DIV/0!</v>
      </c>
      <c r="D34" s="123"/>
      <c r="E34" s="124"/>
      <c r="F34" s="125"/>
      <c r="G34" s="126"/>
      <c r="H34" s="123"/>
      <c r="I34" s="124"/>
      <c r="J34" s="88"/>
    </row>
    <row r="35" spans="1:10">
      <c r="A35" s="92"/>
      <c r="B35" s="91"/>
      <c r="C35" s="119"/>
      <c r="D35" s="123"/>
      <c r="E35" s="124"/>
      <c r="F35" s="125"/>
      <c r="G35" s="126"/>
      <c r="H35" s="123"/>
      <c r="I35" s="124"/>
      <c r="J35" s="88"/>
    </row>
    <row r="36" spans="1:10" ht="13.8" thickBot="1">
      <c r="A36" s="93"/>
      <c r="B36" s="94"/>
      <c r="C36" s="120"/>
      <c r="D36" s="127"/>
      <c r="E36" s="128"/>
      <c r="F36" s="129"/>
      <c r="G36" s="130"/>
      <c r="H36" s="127"/>
      <c r="I36" s="128"/>
      <c r="J36" s="88"/>
    </row>
    <row r="37" spans="1:10" s="118" customFormat="1" ht="20.100000000000001" customHeight="1" thickBot="1">
      <c r="A37" s="131">
        <f>COUNT(A6:A35)</f>
        <v>29</v>
      </c>
      <c r="B37" s="132" t="s">
        <v>19</v>
      </c>
      <c r="C37" s="133" t="e">
        <f>(E37+G37+I37)/(D37+F37+H37)</f>
        <v>#DIV/0!</v>
      </c>
      <c r="D37" s="134">
        <f t="shared" ref="D37:I37" si="13">SUM(D6:D34)</f>
        <v>0</v>
      </c>
      <c r="E37" s="135">
        <f t="shared" si="13"/>
        <v>0</v>
      </c>
      <c r="F37" s="134">
        <f t="shared" si="13"/>
        <v>0</v>
      </c>
      <c r="G37" s="135">
        <f t="shared" si="13"/>
        <v>0</v>
      </c>
      <c r="H37" s="134">
        <f t="shared" si="13"/>
        <v>0</v>
      </c>
      <c r="I37" s="135">
        <f t="shared" si="13"/>
        <v>0</v>
      </c>
    </row>
  </sheetData>
  <mergeCells count="5">
    <mergeCell ref="F2:G2"/>
    <mergeCell ref="H2:I2"/>
    <mergeCell ref="B3:B4"/>
    <mergeCell ref="A3:A4"/>
    <mergeCell ref="D2:E2"/>
  </mergeCells>
  <phoneticPr fontId="0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F2122"/>
  <sheetViews>
    <sheetView workbookViewId="0">
      <pane ySplit="1" topLeftCell="A2103" activePane="bottomLeft" state="frozen"/>
      <selection pane="bottomLeft" activeCell="F2132" sqref="F2132"/>
    </sheetView>
  </sheetViews>
  <sheetFormatPr defaultRowHeight="13.2"/>
  <cols>
    <col min="1" max="1" width="7.88671875" customWidth="1"/>
    <col min="2" max="2" width="6.5546875" customWidth="1"/>
    <col min="3" max="3" width="5.109375" customWidth="1"/>
    <col min="4" max="4" width="6" customWidth="1"/>
    <col min="5" max="5" width="7.109375" customWidth="1"/>
    <col min="6" max="6" width="6.109375" customWidth="1"/>
  </cols>
  <sheetData>
    <row r="1" spans="1:6" s="65" customFormat="1">
      <c r="A1" s="105" t="s">
        <v>39</v>
      </c>
      <c r="B1" s="105" t="s">
        <v>40</v>
      </c>
      <c r="C1" s="105" t="s">
        <v>41</v>
      </c>
      <c r="D1" s="105" t="s">
        <v>42</v>
      </c>
      <c r="E1" s="105" t="s">
        <v>43</v>
      </c>
      <c r="F1" s="105" t="s">
        <v>44</v>
      </c>
    </row>
    <row r="2" spans="1:6">
      <c r="A2" s="54">
        <v>22357</v>
      </c>
      <c r="B2" s="54"/>
      <c r="C2" s="54"/>
      <c r="D2" s="54"/>
      <c r="E2" s="54"/>
      <c r="F2" s="54"/>
    </row>
    <row r="3" spans="1:6">
      <c r="A3" s="54">
        <v>28455</v>
      </c>
      <c r="B3" s="54"/>
      <c r="C3" s="54"/>
      <c r="D3" s="54"/>
      <c r="E3" s="54"/>
      <c r="F3" s="54"/>
    </row>
    <row r="4" spans="1:6">
      <c r="A4" s="54">
        <v>41568</v>
      </c>
      <c r="B4" s="54"/>
      <c r="C4" s="54"/>
      <c r="D4" s="54"/>
      <c r="E4" s="54"/>
      <c r="F4" s="54"/>
    </row>
    <row r="5" spans="1:6">
      <c r="A5" s="54">
        <v>42274</v>
      </c>
      <c r="B5" s="54"/>
      <c r="C5" s="54"/>
      <c r="D5" s="54"/>
      <c r="E5" s="54"/>
      <c r="F5" s="54"/>
    </row>
    <row r="6" spans="1:6">
      <c r="A6" s="54">
        <v>32126</v>
      </c>
      <c r="B6" s="54"/>
      <c r="C6" s="54"/>
      <c r="D6" s="54"/>
      <c r="E6" s="54"/>
      <c r="F6" s="54"/>
    </row>
    <row r="7" spans="1:6">
      <c r="A7" s="54">
        <v>40396</v>
      </c>
      <c r="B7" s="54"/>
      <c r="C7" s="54"/>
      <c r="D7" s="54"/>
      <c r="E7" s="54"/>
      <c r="F7" s="54"/>
    </row>
    <row r="8" spans="1:6">
      <c r="A8" s="54">
        <v>2267</v>
      </c>
      <c r="B8" s="54"/>
      <c r="C8" s="54"/>
      <c r="D8" s="54"/>
      <c r="E8" s="54"/>
      <c r="F8" s="54"/>
    </row>
    <row r="9" spans="1:6">
      <c r="A9" s="54">
        <v>38067</v>
      </c>
      <c r="B9" s="54"/>
      <c r="C9" s="54"/>
      <c r="D9" s="54"/>
      <c r="E9" s="54"/>
      <c r="F9" s="54"/>
    </row>
    <row r="10" spans="1:6">
      <c r="A10" s="54">
        <v>39063</v>
      </c>
      <c r="B10" s="54"/>
      <c r="C10" s="54"/>
      <c r="D10" s="54"/>
      <c r="E10" s="54"/>
      <c r="F10" s="54"/>
    </row>
    <row r="11" spans="1:6">
      <c r="A11" s="54">
        <v>39654</v>
      </c>
      <c r="B11" s="54"/>
      <c r="C11" s="54"/>
      <c r="D11" s="54"/>
      <c r="E11" s="54"/>
      <c r="F11" s="54"/>
    </row>
    <row r="12" spans="1:6">
      <c r="A12" s="54">
        <v>28226</v>
      </c>
      <c r="B12" s="54"/>
      <c r="C12" s="54"/>
      <c r="D12" s="54"/>
      <c r="E12" s="54"/>
      <c r="F12" s="54"/>
    </row>
    <row r="13" spans="1:6">
      <c r="A13" s="54">
        <v>14472</v>
      </c>
      <c r="B13" s="54"/>
      <c r="C13" s="54"/>
      <c r="D13" s="54"/>
      <c r="E13" s="54"/>
      <c r="F13" s="54"/>
    </row>
    <row r="14" spans="1:6">
      <c r="A14" s="54">
        <v>40503</v>
      </c>
      <c r="B14" s="54"/>
      <c r="C14" s="54"/>
      <c r="D14" s="54"/>
      <c r="E14" s="54"/>
      <c r="F14" s="54"/>
    </row>
    <row r="15" spans="1:6">
      <c r="A15" s="54">
        <v>21372</v>
      </c>
      <c r="B15" s="54"/>
      <c r="C15" s="54"/>
      <c r="D15" s="54"/>
      <c r="E15" s="54"/>
      <c r="F15" s="54"/>
    </row>
    <row r="16" spans="1:6">
      <c r="A16" s="54">
        <v>41340</v>
      </c>
      <c r="B16" s="54"/>
      <c r="C16" s="54"/>
      <c r="D16" s="54"/>
      <c r="E16" s="54"/>
      <c r="F16" s="54"/>
    </row>
    <row r="17" spans="1:6">
      <c r="A17" s="54">
        <v>30775</v>
      </c>
      <c r="B17" s="54"/>
      <c r="C17" s="54"/>
      <c r="D17" s="54"/>
      <c r="E17" s="54"/>
      <c r="F17" s="54"/>
    </row>
    <row r="18" spans="1:6">
      <c r="A18" s="54">
        <v>39662</v>
      </c>
      <c r="B18" s="54"/>
      <c r="C18" s="54"/>
      <c r="D18" s="54"/>
      <c r="E18" s="54"/>
      <c r="F18" s="54"/>
    </row>
    <row r="19" spans="1:6">
      <c r="A19" s="54">
        <v>42184</v>
      </c>
      <c r="B19" s="54"/>
      <c r="C19" s="54"/>
      <c r="D19" s="54"/>
      <c r="E19" s="54"/>
      <c r="F19" s="54"/>
    </row>
    <row r="20" spans="1:6">
      <c r="A20" s="54">
        <v>34996</v>
      </c>
      <c r="B20" s="54"/>
      <c r="C20" s="54"/>
      <c r="D20" s="54"/>
      <c r="E20" s="54"/>
      <c r="F20" s="54"/>
    </row>
    <row r="21" spans="1:6">
      <c r="A21" s="54">
        <v>38253</v>
      </c>
      <c r="B21" s="54"/>
      <c r="C21" s="54"/>
      <c r="D21" s="54"/>
      <c r="E21" s="54"/>
      <c r="F21" s="54"/>
    </row>
    <row r="22" spans="1:6">
      <c r="A22" s="54">
        <v>29387</v>
      </c>
      <c r="B22" s="54"/>
      <c r="C22" s="54"/>
      <c r="D22" s="54"/>
      <c r="E22" s="54"/>
      <c r="F22" s="54"/>
    </row>
    <row r="23" spans="1:6">
      <c r="A23" s="54">
        <v>42174</v>
      </c>
      <c r="B23" s="54"/>
      <c r="C23" s="54"/>
      <c r="D23" s="54"/>
      <c r="E23" s="54"/>
      <c r="F23" s="54"/>
    </row>
    <row r="24" spans="1:6">
      <c r="A24" s="54">
        <v>9587</v>
      </c>
      <c r="B24" s="54"/>
      <c r="C24" s="54"/>
      <c r="D24" s="54"/>
      <c r="E24" s="54"/>
      <c r="F24" s="54"/>
    </row>
    <row r="25" spans="1:6">
      <c r="A25" s="54">
        <v>1623</v>
      </c>
      <c r="B25" s="54"/>
      <c r="C25" s="54"/>
      <c r="D25" s="54"/>
      <c r="E25" s="54"/>
      <c r="F25" s="54"/>
    </row>
    <row r="26" spans="1:6">
      <c r="A26" s="54">
        <v>1649</v>
      </c>
      <c r="B26" s="54"/>
      <c r="C26" s="54"/>
      <c r="D26" s="54"/>
      <c r="E26" s="54"/>
      <c r="F26" s="54"/>
    </row>
    <row r="27" spans="1:6">
      <c r="A27" s="54">
        <v>1671</v>
      </c>
      <c r="B27" s="54"/>
      <c r="C27" s="54"/>
      <c r="D27" s="54"/>
      <c r="E27" s="54"/>
      <c r="F27" s="54"/>
    </row>
    <row r="28" spans="1:6">
      <c r="A28" s="54">
        <v>1887</v>
      </c>
      <c r="B28" s="54"/>
      <c r="C28" s="54"/>
      <c r="D28" s="54"/>
      <c r="E28" s="54"/>
      <c r="F28" s="54"/>
    </row>
    <row r="29" spans="1:6">
      <c r="A29" s="54">
        <v>1889</v>
      </c>
      <c r="B29" s="54"/>
      <c r="C29" s="54"/>
      <c r="D29" s="54"/>
      <c r="E29" s="54"/>
      <c r="F29" s="54"/>
    </row>
    <row r="30" spans="1:6">
      <c r="A30" s="54">
        <v>1939</v>
      </c>
      <c r="B30" s="54"/>
      <c r="C30" s="54"/>
      <c r="D30" s="54"/>
      <c r="E30" s="54"/>
      <c r="F30" s="54"/>
    </row>
    <row r="31" spans="1:6">
      <c r="A31" s="54">
        <v>1950</v>
      </c>
      <c r="B31" s="54"/>
      <c r="C31" s="54"/>
      <c r="D31" s="54"/>
      <c r="E31" s="54"/>
      <c r="F31" s="54"/>
    </row>
    <row r="32" spans="1:6">
      <c r="A32" s="54">
        <v>1960</v>
      </c>
      <c r="B32" s="54"/>
      <c r="C32" s="54"/>
      <c r="D32" s="54"/>
      <c r="E32" s="54"/>
      <c r="F32" s="54"/>
    </row>
    <row r="33" spans="1:6">
      <c r="A33" s="54">
        <v>1967</v>
      </c>
      <c r="B33" s="54"/>
      <c r="C33" s="54"/>
      <c r="D33" s="54"/>
      <c r="E33" s="54"/>
      <c r="F33" s="54"/>
    </row>
    <row r="34" spans="1:6">
      <c r="A34" s="54">
        <v>1977</v>
      </c>
      <c r="B34" s="54"/>
      <c r="C34" s="54"/>
      <c r="D34" s="54"/>
      <c r="E34" s="54"/>
      <c r="F34" s="54"/>
    </row>
    <row r="35" spans="1:6">
      <c r="A35" s="54">
        <v>1987</v>
      </c>
      <c r="B35" s="54"/>
      <c r="C35" s="54"/>
      <c r="D35" s="54"/>
      <c r="E35" s="54"/>
      <c r="F35" s="54"/>
    </row>
    <row r="36" spans="1:6">
      <c r="A36" s="54">
        <v>2063</v>
      </c>
      <c r="B36" s="54"/>
      <c r="C36" s="54"/>
      <c r="D36" s="54"/>
      <c r="E36" s="54"/>
      <c r="F36" s="54"/>
    </row>
    <row r="37" spans="1:6">
      <c r="A37" s="54">
        <v>2078</v>
      </c>
      <c r="B37" s="54"/>
      <c r="C37" s="54"/>
      <c r="D37" s="54"/>
      <c r="E37" s="54"/>
      <c r="F37" s="54"/>
    </row>
    <row r="38" spans="1:6">
      <c r="A38" s="54">
        <v>2083</v>
      </c>
      <c r="B38" s="54"/>
      <c r="C38" s="54"/>
      <c r="D38" s="54"/>
      <c r="E38" s="54"/>
      <c r="F38" s="54"/>
    </row>
    <row r="39" spans="1:6">
      <c r="A39" s="54">
        <v>2086</v>
      </c>
      <c r="B39" s="54"/>
      <c r="C39" s="54"/>
      <c r="D39" s="54"/>
      <c r="E39" s="54"/>
      <c r="F39" s="54"/>
    </row>
    <row r="40" spans="1:6">
      <c r="A40" s="54">
        <v>2099</v>
      </c>
      <c r="B40" s="54"/>
      <c r="C40" s="54"/>
      <c r="D40" s="54"/>
      <c r="E40" s="54"/>
      <c r="F40" s="54"/>
    </row>
    <row r="41" spans="1:6">
      <c r="A41" s="54">
        <v>2103</v>
      </c>
      <c r="B41" s="54"/>
      <c r="C41" s="54"/>
      <c r="D41" s="54"/>
      <c r="E41" s="54"/>
      <c r="F41" s="54"/>
    </row>
    <row r="42" spans="1:6">
      <c r="A42" s="54">
        <v>2110</v>
      </c>
      <c r="B42" s="54"/>
      <c r="C42" s="54"/>
      <c r="D42" s="54"/>
      <c r="E42" s="54"/>
      <c r="F42" s="54"/>
    </row>
    <row r="43" spans="1:6">
      <c r="A43" s="54">
        <v>2121</v>
      </c>
      <c r="B43" s="54"/>
      <c r="C43" s="54"/>
      <c r="D43" s="54"/>
      <c r="E43" s="54"/>
      <c r="F43" s="54"/>
    </row>
    <row r="44" spans="1:6">
      <c r="A44" s="54">
        <v>2123</v>
      </c>
      <c r="B44" s="54"/>
      <c r="C44" s="54"/>
      <c r="D44" s="54"/>
      <c r="E44" s="54"/>
      <c r="F44" s="54"/>
    </row>
    <row r="45" spans="1:6">
      <c r="A45" s="54">
        <v>2129</v>
      </c>
      <c r="B45" s="54"/>
      <c r="C45" s="54"/>
      <c r="D45" s="54"/>
      <c r="E45" s="54"/>
      <c r="F45" s="54"/>
    </row>
    <row r="46" spans="1:6">
      <c r="A46" s="54">
        <v>2130</v>
      </c>
      <c r="B46" s="54"/>
      <c r="C46" s="54"/>
      <c r="D46" s="54"/>
      <c r="E46" s="54"/>
      <c r="F46" s="54"/>
    </row>
    <row r="47" spans="1:6">
      <c r="A47" s="54">
        <v>2144</v>
      </c>
      <c r="B47" s="54"/>
      <c r="C47" s="54"/>
      <c r="D47" s="54"/>
      <c r="E47" s="54"/>
      <c r="F47" s="54"/>
    </row>
    <row r="48" spans="1:6">
      <c r="A48" s="54">
        <v>2155</v>
      </c>
      <c r="B48" s="54"/>
      <c r="C48" s="54"/>
      <c r="D48" s="54"/>
      <c r="E48" s="54"/>
      <c r="F48" s="54"/>
    </row>
    <row r="49" spans="1:6">
      <c r="A49" s="54">
        <v>2171</v>
      </c>
      <c r="B49" s="54"/>
      <c r="C49" s="54"/>
      <c r="D49" s="54"/>
      <c r="E49" s="54"/>
      <c r="F49" s="54"/>
    </row>
    <row r="50" spans="1:6">
      <c r="A50" s="54">
        <v>2174</v>
      </c>
      <c r="B50" s="54"/>
      <c r="C50" s="54"/>
      <c r="D50" s="54"/>
      <c r="E50" s="54"/>
      <c r="F50" s="54"/>
    </row>
    <row r="51" spans="1:6">
      <c r="A51" s="54">
        <v>2179</v>
      </c>
      <c r="B51" s="54"/>
      <c r="C51" s="54"/>
      <c r="D51" s="54"/>
      <c r="E51" s="54"/>
      <c r="F51" s="54"/>
    </row>
    <row r="52" spans="1:6">
      <c r="A52" s="54">
        <v>2184</v>
      </c>
      <c r="B52" s="54"/>
      <c r="C52" s="54"/>
      <c r="D52" s="54"/>
      <c r="E52" s="54"/>
      <c r="F52" s="54"/>
    </row>
    <row r="53" spans="1:6">
      <c r="A53" s="54">
        <v>2195</v>
      </c>
      <c r="B53" s="54"/>
      <c r="C53" s="54"/>
      <c r="D53" s="54"/>
      <c r="E53" s="54"/>
      <c r="F53" s="54"/>
    </row>
    <row r="54" spans="1:6">
      <c r="A54" s="54">
        <v>2200</v>
      </c>
      <c r="B54" s="54"/>
      <c r="C54" s="54"/>
      <c r="D54" s="54"/>
      <c r="E54" s="54"/>
      <c r="F54" s="54"/>
    </row>
    <row r="55" spans="1:6">
      <c r="A55" s="54">
        <v>2206</v>
      </c>
      <c r="B55" s="54"/>
      <c r="C55" s="54"/>
      <c r="D55" s="54"/>
      <c r="E55" s="54"/>
      <c r="F55" s="54"/>
    </row>
    <row r="56" spans="1:6">
      <c r="A56" s="54">
        <v>2215</v>
      </c>
      <c r="B56" s="54"/>
      <c r="C56" s="54"/>
      <c r="D56" s="54"/>
      <c r="E56" s="54"/>
      <c r="F56" s="54"/>
    </row>
    <row r="57" spans="1:6">
      <c r="A57" s="54">
        <v>2219</v>
      </c>
      <c r="B57" s="54"/>
      <c r="C57" s="54"/>
      <c r="D57" s="54"/>
      <c r="E57" s="54"/>
      <c r="F57" s="54"/>
    </row>
    <row r="58" spans="1:6">
      <c r="A58" s="54">
        <v>2221</v>
      </c>
      <c r="B58" s="54"/>
      <c r="C58" s="54"/>
      <c r="D58" s="54"/>
      <c r="E58" s="54"/>
      <c r="F58" s="54"/>
    </row>
    <row r="59" spans="1:6">
      <c r="A59" s="54">
        <v>2265</v>
      </c>
      <c r="B59" s="54"/>
      <c r="C59" s="54"/>
      <c r="D59" s="54"/>
      <c r="E59" s="54"/>
      <c r="F59" s="54"/>
    </row>
    <row r="60" spans="1:6">
      <c r="A60" s="54">
        <v>2268</v>
      </c>
      <c r="B60" s="54"/>
      <c r="C60" s="54"/>
      <c r="D60" s="54"/>
      <c r="E60" s="54"/>
      <c r="F60" s="54"/>
    </row>
    <row r="61" spans="1:6">
      <c r="A61" s="54">
        <v>2271</v>
      </c>
      <c r="B61" s="54"/>
      <c r="C61" s="54"/>
      <c r="D61" s="54"/>
      <c r="E61" s="54"/>
      <c r="F61" s="54"/>
    </row>
    <row r="62" spans="1:6">
      <c r="A62" s="54">
        <v>2278</v>
      </c>
      <c r="B62" s="54"/>
      <c r="C62" s="54"/>
      <c r="D62" s="54"/>
      <c r="E62" s="54"/>
      <c r="F62" s="54"/>
    </row>
    <row r="63" spans="1:6">
      <c r="A63" s="54">
        <v>2286</v>
      </c>
      <c r="B63" s="54"/>
      <c r="C63" s="54"/>
      <c r="D63" s="54"/>
      <c r="E63" s="54"/>
      <c r="F63" s="54"/>
    </row>
    <row r="64" spans="1:6">
      <c r="A64" s="54">
        <v>2287</v>
      </c>
      <c r="B64" s="54"/>
      <c r="C64" s="54"/>
      <c r="D64" s="54"/>
      <c r="E64" s="54"/>
      <c r="F64" s="54"/>
    </row>
    <row r="65" spans="1:6">
      <c r="A65" s="54">
        <v>2297</v>
      </c>
      <c r="B65" s="54"/>
      <c r="C65" s="54"/>
      <c r="D65" s="54"/>
      <c r="E65" s="54"/>
      <c r="F65" s="54"/>
    </row>
    <row r="66" spans="1:6">
      <c r="A66" s="54">
        <v>2306</v>
      </c>
      <c r="B66" s="54"/>
      <c r="C66" s="54"/>
      <c r="D66" s="54"/>
      <c r="E66" s="54"/>
      <c r="F66" s="54"/>
    </row>
    <row r="67" spans="1:6">
      <c r="A67" s="54">
        <v>2317</v>
      </c>
      <c r="B67" s="54"/>
      <c r="C67" s="54"/>
      <c r="D67" s="54"/>
      <c r="E67" s="54"/>
      <c r="F67" s="54"/>
    </row>
    <row r="68" spans="1:6">
      <c r="A68" s="54">
        <v>2320</v>
      </c>
      <c r="B68" s="54"/>
      <c r="C68" s="54"/>
      <c r="D68" s="54"/>
      <c r="E68" s="54"/>
      <c r="F68" s="54"/>
    </row>
    <row r="69" spans="1:6">
      <c r="A69" s="54">
        <v>2323</v>
      </c>
      <c r="B69" s="54"/>
      <c r="C69" s="54"/>
      <c r="D69" s="54"/>
      <c r="E69" s="54"/>
      <c r="F69" s="54"/>
    </row>
    <row r="70" spans="1:6">
      <c r="A70" s="54">
        <v>2336</v>
      </c>
      <c r="B70" s="54"/>
      <c r="C70" s="54"/>
      <c r="D70" s="54"/>
      <c r="E70" s="54"/>
      <c r="F70" s="54"/>
    </row>
    <row r="71" spans="1:6">
      <c r="A71" s="54">
        <v>2337</v>
      </c>
      <c r="B71" s="54"/>
      <c r="C71" s="54"/>
      <c r="D71" s="54"/>
      <c r="E71" s="54"/>
      <c r="F71" s="54"/>
    </row>
    <row r="72" spans="1:6">
      <c r="A72" s="54">
        <v>2349</v>
      </c>
      <c r="B72" s="54"/>
      <c r="C72" s="54"/>
      <c r="D72" s="54"/>
      <c r="E72" s="54"/>
      <c r="F72" s="54"/>
    </row>
    <row r="73" spans="1:6">
      <c r="A73" s="54">
        <v>2353</v>
      </c>
      <c r="B73" s="54"/>
      <c r="C73" s="54"/>
      <c r="D73" s="54"/>
      <c r="E73" s="54"/>
      <c r="F73" s="54"/>
    </row>
    <row r="74" spans="1:6">
      <c r="A74" s="54">
        <v>2355</v>
      </c>
      <c r="B74" s="54"/>
      <c r="C74" s="54"/>
      <c r="D74" s="54"/>
      <c r="E74" s="54"/>
      <c r="F74" s="54"/>
    </row>
    <row r="75" spans="1:6">
      <c r="A75" s="54">
        <v>2367</v>
      </c>
      <c r="B75" s="54"/>
      <c r="C75" s="54"/>
      <c r="D75" s="54"/>
      <c r="E75" s="54"/>
      <c r="F75" s="54"/>
    </row>
    <row r="76" spans="1:6">
      <c r="A76" s="54">
        <v>2371</v>
      </c>
      <c r="B76" s="54"/>
      <c r="C76" s="54"/>
      <c r="D76" s="54"/>
      <c r="E76" s="54"/>
      <c r="F76" s="54"/>
    </row>
    <row r="77" spans="1:6">
      <c r="A77" s="54">
        <v>2373</v>
      </c>
      <c r="B77" s="54"/>
      <c r="C77" s="54"/>
      <c r="D77" s="54"/>
      <c r="E77" s="54"/>
      <c r="F77" s="54"/>
    </row>
    <row r="78" spans="1:6">
      <c r="A78" s="54">
        <v>2374</v>
      </c>
      <c r="B78" s="54"/>
      <c r="C78" s="54"/>
      <c r="D78" s="54"/>
      <c r="E78" s="54"/>
      <c r="F78" s="54"/>
    </row>
    <row r="79" spans="1:6">
      <c r="A79" s="54">
        <v>2377</v>
      </c>
      <c r="B79" s="54"/>
      <c r="C79" s="54"/>
      <c r="D79" s="54"/>
      <c r="E79" s="54"/>
      <c r="F79" s="54"/>
    </row>
    <row r="80" spans="1:6">
      <c r="A80" s="54">
        <v>2390</v>
      </c>
      <c r="B80" s="54"/>
      <c r="C80" s="54"/>
      <c r="D80" s="54"/>
      <c r="E80" s="54"/>
      <c r="F80" s="54"/>
    </row>
    <row r="81" spans="1:6">
      <c r="A81" s="54">
        <v>2394</v>
      </c>
      <c r="B81" s="54"/>
      <c r="C81" s="54"/>
      <c r="D81" s="54"/>
      <c r="E81" s="54"/>
      <c r="F81" s="54"/>
    </row>
    <row r="82" spans="1:6">
      <c r="A82" s="54">
        <v>2410</v>
      </c>
      <c r="B82" s="54"/>
      <c r="C82" s="54"/>
      <c r="D82" s="54"/>
      <c r="E82" s="54"/>
      <c r="F82" s="54"/>
    </row>
    <row r="83" spans="1:6">
      <c r="A83" s="54">
        <v>2413</v>
      </c>
      <c r="B83" s="54"/>
      <c r="C83" s="54"/>
      <c r="D83" s="54"/>
      <c r="E83" s="54"/>
      <c r="F83" s="54"/>
    </row>
    <row r="84" spans="1:6">
      <c r="A84" s="54">
        <v>2450</v>
      </c>
      <c r="B84" s="54"/>
      <c r="C84" s="54"/>
      <c r="D84" s="54"/>
      <c r="E84" s="54"/>
      <c r="F84" s="54"/>
    </row>
    <row r="85" spans="1:6">
      <c r="A85" s="54">
        <v>2460</v>
      </c>
      <c r="B85" s="54"/>
      <c r="C85" s="54"/>
      <c r="D85" s="54"/>
      <c r="E85" s="54"/>
      <c r="F85" s="54"/>
    </row>
    <row r="86" spans="1:6">
      <c r="A86" s="54">
        <v>2469</v>
      </c>
      <c r="B86" s="54"/>
      <c r="C86" s="54"/>
      <c r="D86" s="54"/>
      <c r="E86" s="54"/>
      <c r="F86" s="54"/>
    </row>
    <row r="87" spans="1:6">
      <c r="A87" s="54">
        <v>2471</v>
      </c>
      <c r="B87" s="54"/>
      <c r="C87" s="54"/>
      <c r="D87" s="54"/>
      <c r="E87" s="54"/>
      <c r="F87" s="54"/>
    </row>
    <row r="88" spans="1:6">
      <c r="A88" s="54">
        <v>2475</v>
      </c>
      <c r="B88" s="54"/>
      <c r="C88" s="54"/>
      <c r="D88" s="54"/>
      <c r="E88" s="54"/>
      <c r="F88" s="54"/>
    </row>
    <row r="89" spans="1:6">
      <c r="A89" s="54">
        <v>2478</v>
      </c>
      <c r="B89" s="54"/>
      <c r="C89" s="54"/>
      <c r="D89" s="54"/>
      <c r="E89" s="54"/>
      <c r="F89" s="54"/>
    </row>
    <row r="90" spans="1:6">
      <c r="A90" s="54">
        <v>2500</v>
      </c>
      <c r="B90" s="54"/>
      <c r="C90" s="54"/>
      <c r="D90" s="54"/>
      <c r="E90" s="54"/>
      <c r="F90" s="54"/>
    </row>
    <row r="91" spans="1:6">
      <c r="A91" s="54">
        <v>2541</v>
      </c>
      <c r="B91" s="54"/>
      <c r="C91" s="54"/>
      <c r="D91" s="54"/>
      <c r="E91" s="54"/>
      <c r="F91" s="54"/>
    </row>
    <row r="92" spans="1:6">
      <c r="A92" s="54">
        <v>2742</v>
      </c>
      <c r="B92" s="54"/>
      <c r="C92" s="54"/>
      <c r="D92" s="54"/>
      <c r="E92" s="54"/>
      <c r="F92" s="54"/>
    </row>
    <row r="93" spans="1:6">
      <c r="A93" s="54">
        <v>2832</v>
      </c>
      <c r="B93" s="54"/>
      <c r="C93" s="54"/>
      <c r="D93" s="54"/>
      <c r="E93" s="54"/>
      <c r="F93" s="54"/>
    </row>
    <row r="94" spans="1:6">
      <c r="A94" s="54">
        <v>2841</v>
      </c>
      <c r="B94" s="54"/>
      <c r="C94" s="54"/>
      <c r="D94" s="54"/>
      <c r="E94" s="54"/>
      <c r="F94" s="54"/>
    </row>
    <row r="95" spans="1:6">
      <c r="A95" s="54">
        <v>2844</v>
      </c>
      <c r="B95" s="54"/>
      <c r="C95" s="54"/>
      <c r="D95" s="54"/>
      <c r="E95" s="54"/>
      <c r="F95" s="54"/>
    </row>
    <row r="96" spans="1:6">
      <c r="A96" s="54">
        <v>6086</v>
      </c>
      <c r="B96" s="54"/>
      <c r="C96" s="54"/>
      <c r="D96" s="54"/>
      <c r="E96" s="54"/>
      <c r="F96" s="54"/>
    </row>
    <row r="97" spans="1:6">
      <c r="A97" s="54">
        <v>9404</v>
      </c>
      <c r="B97" s="54"/>
      <c r="C97" s="54"/>
      <c r="D97" s="54"/>
      <c r="E97" s="54"/>
      <c r="F97" s="54"/>
    </row>
    <row r="98" spans="1:6">
      <c r="A98" s="54">
        <v>9573</v>
      </c>
      <c r="B98" s="54"/>
      <c r="C98" s="54"/>
      <c r="D98" s="54"/>
      <c r="E98" s="54"/>
      <c r="F98" s="54"/>
    </row>
    <row r="99" spans="1:6">
      <c r="A99" s="54">
        <v>9575</v>
      </c>
      <c r="B99" s="54"/>
      <c r="C99" s="54"/>
      <c r="D99" s="54"/>
      <c r="E99" s="54"/>
      <c r="F99" s="54"/>
    </row>
    <row r="100" spans="1:6">
      <c r="A100" s="54">
        <v>9596</v>
      </c>
      <c r="B100" s="54"/>
      <c r="C100" s="54"/>
      <c r="D100" s="54"/>
      <c r="E100" s="54"/>
      <c r="F100" s="54"/>
    </row>
    <row r="101" spans="1:6">
      <c r="A101" s="54">
        <v>9598</v>
      </c>
      <c r="B101" s="54"/>
      <c r="C101" s="54"/>
      <c r="D101" s="54"/>
      <c r="E101" s="54"/>
      <c r="F101" s="54"/>
    </row>
    <row r="102" spans="1:6">
      <c r="A102" s="54">
        <v>9599</v>
      </c>
      <c r="B102" s="54"/>
      <c r="C102" s="54"/>
      <c r="D102" s="54"/>
      <c r="E102" s="54"/>
      <c r="F102" s="54"/>
    </row>
    <row r="103" spans="1:6">
      <c r="A103" s="54">
        <v>9607</v>
      </c>
      <c r="B103" s="54"/>
      <c r="C103" s="54"/>
      <c r="D103" s="54"/>
      <c r="E103" s="54"/>
      <c r="F103" s="54"/>
    </row>
    <row r="104" spans="1:6">
      <c r="A104" s="54">
        <v>9774</v>
      </c>
      <c r="B104" s="54"/>
      <c r="C104" s="54"/>
      <c r="D104" s="54"/>
      <c r="E104" s="54"/>
      <c r="F104" s="54"/>
    </row>
    <row r="105" spans="1:6">
      <c r="A105" s="54">
        <v>9782</v>
      </c>
      <c r="B105" s="54"/>
      <c r="C105" s="54"/>
      <c r="D105" s="54"/>
      <c r="E105" s="54"/>
      <c r="F105" s="54"/>
    </row>
    <row r="106" spans="1:6">
      <c r="A106" s="54">
        <v>9785</v>
      </c>
      <c r="B106" s="54"/>
      <c r="C106" s="54"/>
      <c r="D106" s="54"/>
      <c r="E106" s="54"/>
      <c r="F106" s="54"/>
    </row>
    <row r="107" spans="1:6">
      <c r="A107" s="54">
        <v>9795</v>
      </c>
      <c r="B107" s="54"/>
      <c r="C107" s="54"/>
      <c r="D107" s="54"/>
      <c r="E107" s="54"/>
      <c r="F107" s="54"/>
    </row>
    <row r="108" spans="1:6">
      <c r="A108" s="54">
        <v>9802</v>
      </c>
      <c r="B108" s="54"/>
      <c r="C108" s="54"/>
      <c r="D108" s="54"/>
      <c r="E108" s="54"/>
      <c r="F108" s="54"/>
    </row>
    <row r="109" spans="1:6">
      <c r="A109" s="54">
        <v>9804</v>
      </c>
      <c r="B109" s="54"/>
      <c r="C109" s="54"/>
      <c r="D109" s="54"/>
      <c r="E109" s="54"/>
      <c r="F109" s="54"/>
    </row>
    <row r="110" spans="1:6">
      <c r="A110" s="54">
        <v>9834</v>
      </c>
      <c r="B110" s="54"/>
      <c r="C110" s="54"/>
      <c r="D110" s="54"/>
      <c r="E110" s="54"/>
      <c r="F110" s="54"/>
    </row>
    <row r="111" spans="1:6">
      <c r="A111" s="54">
        <v>9835</v>
      </c>
      <c r="B111" s="54"/>
      <c r="C111" s="54"/>
      <c r="D111" s="54"/>
      <c r="E111" s="54"/>
      <c r="F111" s="54"/>
    </row>
    <row r="112" spans="1:6">
      <c r="A112" s="54">
        <v>9836</v>
      </c>
      <c r="B112" s="54"/>
      <c r="C112" s="54"/>
      <c r="D112" s="54"/>
      <c r="E112" s="54"/>
      <c r="F112" s="54"/>
    </row>
    <row r="113" spans="1:6">
      <c r="A113" s="54">
        <v>10020</v>
      </c>
      <c r="B113" s="54"/>
      <c r="C113" s="54"/>
      <c r="D113" s="54"/>
      <c r="E113" s="54"/>
      <c r="F113" s="54"/>
    </row>
    <row r="114" spans="1:6">
      <c r="A114" s="54">
        <v>10021</v>
      </c>
      <c r="B114" s="54"/>
      <c r="C114" s="54"/>
      <c r="D114" s="54"/>
      <c r="E114" s="54"/>
      <c r="F114" s="54"/>
    </row>
    <row r="115" spans="1:6">
      <c r="A115" s="54">
        <v>10422</v>
      </c>
      <c r="B115" s="54"/>
      <c r="C115" s="54"/>
      <c r="D115" s="54"/>
      <c r="E115" s="54"/>
      <c r="F115" s="54"/>
    </row>
    <row r="116" spans="1:6">
      <c r="A116" s="54">
        <v>10883</v>
      </c>
      <c r="B116" s="54"/>
      <c r="C116" s="54"/>
      <c r="D116" s="54"/>
      <c r="E116" s="54"/>
      <c r="F116" s="54"/>
    </row>
    <row r="117" spans="1:6">
      <c r="A117" s="54">
        <v>10916</v>
      </c>
      <c r="B117" s="54"/>
      <c r="C117" s="54"/>
      <c r="D117" s="54"/>
      <c r="E117" s="54"/>
      <c r="F117" s="54"/>
    </row>
    <row r="118" spans="1:6">
      <c r="A118" s="54">
        <v>10917</v>
      </c>
      <c r="B118" s="54"/>
      <c r="C118" s="54"/>
      <c r="D118" s="54"/>
      <c r="E118" s="54"/>
      <c r="F118" s="54"/>
    </row>
    <row r="119" spans="1:6">
      <c r="A119" s="54">
        <v>11047</v>
      </c>
      <c r="B119" s="54"/>
      <c r="C119" s="54"/>
      <c r="D119" s="54"/>
      <c r="E119" s="54"/>
      <c r="F119" s="54"/>
    </row>
    <row r="120" spans="1:6">
      <c r="A120" s="54">
        <v>11186</v>
      </c>
      <c r="B120" s="54"/>
      <c r="C120" s="54"/>
      <c r="D120" s="54"/>
      <c r="E120" s="54"/>
      <c r="F120" s="54"/>
    </row>
    <row r="121" spans="1:6">
      <c r="A121" s="54">
        <v>11310</v>
      </c>
      <c r="B121" s="54"/>
      <c r="C121" s="54"/>
      <c r="D121" s="54"/>
      <c r="E121" s="54"/>
      <c r="F121" s="54"/>
    </row>
    <row r="122" spans="1:6">
      <c r="A122" s="54">
        <v>11314</v>
      </c>
      <c r="B122" s="54"/>
      <c r="C122" s="54"/>
      <c r="D122" s="54"/>
      <c r="E122" s="54"/>
      <c r="F122" s="54"/>
    </row>
    <row r="123" spans="1:6">
      <c r="A123" s="54">
        <v>11360</v>
      </c>
      <c r="B123" s="54"/>
      <c r="C123" s="54"/>
      <c r="D123" s="54"/>
      <c r="E123" s="54"/>
      <c r="F123" s="54"/>
    </row>
    <row r="124" spans="1:6">
      <c r="A124" s="54">
        <v>11361</v>
      </c>
      <c r="B124" s="54"/>
      <c r="C124" s="54"/>
      <c r="D124" s="54"/>
      <c r="E124" s="54"/>
      <c r="F124" s="54"/>
    </row>
    <row r="125" spans="1:6">
      <c r="A125" s="54">
        <v>11379</v>
      </c>
      <c r="B125" s="54"/>
      <c r="C125" s="54"/>
      <c r="D125" s="54"/>
      <c r="E125" s="54"/>
      <c r="F125" s="54"/>
    </row>
    <row r="126" spans="1:6">
      <c r="A126" s="54">
        <v>11385</v>
      </c>
      <c r="B126" s="54"/>
      <c r="C126" s="54"/>
      <c r="D126" s="54"/>
      <c r="E126" s="54"/>
      <c r="F126" s="54"/>
    </row>
    <row r="127" spans="1:6">
      <c r="A127" s="54">
        <v>11611</v>
      </c>
      <c r="B127" s="54"/>
      <c r="C127" s="54"/>
      <c r="D127" s="54"/>
      <c r="E127" s="54"/>
      <c r="F127" s="54"/>
    </row>
    <row r="128" spans="1:6">
      <c r="A128" s="54">
        <v>11615</v>
      </c>
      <c r="B128" s="54"/>
      <c r="C128" s="54"/>
      <c r="D128" s="54"/>
      <c r="E128" s="54"/>
      <c r="F128" s="54"/>
    </row>
    <row r="129" spans="1:6">
      <c r="A129" s="54">
        <v>11622</v>
      </c>
      <c r="B129" s="54"/>
      <c r="C129" s="54"/>
      <c r="D129" s="54"/>
      <c r="E129" s="54"/>
      <c r="F129" s="54"/>
    </row>
    <row r="130" spans="1:6">
      <c r="A130" s="54">
        <v>11630</v>
      </c>
      <c r="B130" s="54"/>
      <c r="C130" s="54"/>
      <c r="D130" s="54"/>
      <c r="E130" s="54"/>
      <c r="F130" s="54"/>
    </row>
    <row r="131" spans="1:6">
      <c r="A131" s="54">
        <v>11854</v>
      </c>
      <c r="B131" s="54"/>
      <c r="C131" s="54"/>
      <c r="D131" s="54"/>
      <c r="E131" s="54"/>
      <c r="F131" s="54"/>
    </row>
    <row r="132" spans="1:6">
      <c r="A132" s="54">
        <v>11857</v>
      </c>
      <c r="B132" s="54"/>
      <c r="C132" s="54"/>
      <c r="D132" s="54"/>
      <c r="E132" s="54"/>
      <c r="F132" s="54"/>
    </row>
    <row r="133" spans="1:6">
      <c r="A133" s="54">
        <v>11899</v>
      </c>
      <c r="B133" s="54"/>
      <c r="C133" s="54"/>
      <c r="D133" s="54"/>
      <c r="E133" s="54"/>
      <c r="F133" s="54"/>
    </row>
    <row r="134" spans="1:6">
      <c r="A134" s="54">
        <v>12260</v>
      </c>
      <c r="B134" s="54"/>
      <c r="C134" s="54"/>
      <c r="D134" s="54"/>
      <c r="E134" s="54"/>
      <c r="F134" s="54"/>
    </row>
    <row r="135" spans="1:6">
      <c r="A135" s="54">
        <v>12265</v>
      </c>
      <c r="B135" s="54"/>
      <c r="C135" s="54"/>
      <c r="D135" s="54"/>
      <c r="E135" s="54"/>
      <c r="F135" s="54"/>
    </row>
    <row r="136" spans="1:6">
      <c r="A136" s="54">
        <v>12272</v>
      </c>
      <c r="B136" s="54"/>
      <c r="C136" s="54"/>
      <c r="D136" s="54"/>
      <c r="E136" s="54"/>
      <c r="F136" s="54"/>
    </row>
    <row r="137" spans="1:6">
      <c r="A137" s="54">
        <v>12283</v>
      </c>
      <c r="B137" s="54"/>
      <c r="C137" s="54"/>
      <c r="D137" s="54"/>
      <c r="E137" s="54"/>
      <c r="F137" s="54"/>
    </row>
    <row r="138" spans="1:6">
      <c r="A138" s="54">
        <v>12291</v>
      </c>
      <c r="B138" s="54"/>
      <c r="C138" s="54"/>
      <c r="D138" s="54"/>
      <c r="E138" s="54"/>
      <c r="F138" s="54"/>
    </row>
    <row r="139" spans="1:6">
      <c r="A139" s="54">
        <v>12296</v>
      </c>
      <c r="B139" s="54"/>
      <c r="C139" s="54"/>
      <c r="D139" s="54"/>
      <c r="E139" s="54"/>
      <c r="F139" s="54"/>
    </row>
    <row r="140" spans="1:6">
      <c r="A140" s="54">
        <v>12300</v>
      </c>
      <c r="B140" s="54"/>
      <c r="C140" s="54"/>
      <c r="D140" s="54"/>
      <c r="E140" s="54"/>
      <c r="F140" s="54"/>
    </row>
    <row r="141" spans="1:6">
      <c r="A141" s="54">
        <v>12301</v>
      </c>
      <c r="B141" s="54"/>
      <c r="C141" s="54"/>
      <c r="D141" s="54"/>
      <c r="E141" s="54"/>
      <c r="F141" s="54"/>
    </row>
    <row r="142" spans="1:6">
      <c r="A142" s="54">
        <v>12693</v>
      </c>
      <c r="B142" s="54"/>
      <c r="C142" s="54"/>
      <c r="D142" s="54"/>
      <c r="E142" s="54"/>
      <c r="F142" s="54"/>
    </row>
    <row r="143" spans="1:6">
      <c r="A143" s="54">
        <v>12812</v>
      </c>
      <c r="B143" s="54"/>
      <c r="C143" s="54"/>
      <c r="D143" s="54"/>
      <c r="E143" s="54"/>
      <c r="F143" s="54"/>
    </row>
    <row r="144" spans="1:6">
      <c r="A144" s="54">
        <v>12814</v>
      </c>
      <c r="B144" s="54"/>
      <c r="C144" s="54"/>
      <c r="D144" s="54"/>
      <c r="E144" s="54"/>
      <c r="F144" s="54"/>
    </row>
    <row r="145" spans="1:6">
      <c r="A145" s="54">
        <v>12818</v>
      </c>
      <c r="B145" s="54"/>
      <c r="C145" s="54"/>
      <c r="D145" s="54"/>
      <c r="E145" s="54"/>
      <c r="F145" s="54"/>
    </row>
    <row r="146" spans="1:6">
      <c r="A146" s="54">
        <v>13075</v>
      </c>
      <c r="B146" s="54"/>
      <c r="C146" s="54"/>
      <c r="D146" s="54"/>
      <c r="E146" s="54"/>
      <c r="F146" s="54"/>
    </row>
    <row r="147" spans="1:6">
      <c r="A147" s="54">
        <v>13079</v>
      </c>
      <c r="B147" s="54"/>
      <c r="C147" s="54"/>
      <c r="D147" s="54"/>
      <c r="E147" s="54"/>
      <c r="F147" s="54"/>
    </row>
    <row r="148" spans="1:6">
      <c r="A148" s="54">
        <v>13116</v>
      </c>
      <c r="B148" s="54"/>
      <c r="C148" s="54"/>
      <c r="D148" s="54"/>
      <c r="E148" s="54"/>
      <c r="F148" s="54"/>
    </row>
    <row r="149" spans="1:6">
      <c r="A149" s="54">
        <v>13118</v>
      </c>
      <c r="B149" s="54"/>
      <c r="C149" s="54"/>
      <c r="D149" s="54"/>
      <c r="E149" s="54"/>
      <c r="F149" s="54"/>
    </row>
    <row r="150" spans="1:6">
      <c r="A150" s="54">
        <v>13128</v>
      </c>
      <c r="B150" s="54"/>
      <c r="C150" s="54"/>
      <c r="D150" s="54"/>
      <c r="E150" s="54"/>
      <c r="F150" s="54"/>
    </row>
    <row r="151" spans="1:6">
      <c r="A151" s="54">
        <v>13132</v>
      </c>
      <c r="B151" s="54"/>
      <c r="C151" s="54"/>
      <c r="D151" s="54"/>
      <c r="E151" s="54"/>
      <c r="F151" s="54"/>
    </row>
    <row r="152" spans="1:6">
      <c r="A152" s="54">
        <v>13566</v>
      </c>
      <c r="B152" s="54"/>
      <c r="C152" s="54"/>
      <c r="D152" s="54"/>
      <c r="E152" s="54"/>
      <c r="F152" s="54"/>
    </row>
    <row r="153" spans="1:6">
      <c r="A153" s="54">
        <v>13580</v>
      </c>
      <c r="B153" s="54"/>
      <c r="C153" s="54"/>
      <c r="D153" s="54"/>
      <c r="E153" s="54"/>
      <c r="F153" s="54"/>
    </row>
    <row r="154" spans="1:6">
      <c r="A154" s="54">
        <v>13588</v>
      </c>
      <c r="B154" s="54"/>
      <c r="C154" s="54"/>
      <c r="D154" s="54"/>
      <c r="E154" s="54"/>
      <c r="F154" s="54"/>
    </row>
    <row r="155" spans="1:6">
      <c r="A155" s="54">
        <v>13734</v>
      </c>
      <c r="B155" s="54"/>
      <c r="C155" s="54"/>
      <c r="D155" s="54"/>
      <c r="E155" s="54"/>
      <c r="F155" s="54"/>
    </row>
    <row r="156" spans="1:6">
      <c r="A156" s="54">
        <v>13737</v>
      </c>
      <c r="B156" s="54"/>
      <c r="C156" s="54"/>
      <c r="D156" s="54"/>
      <c r="E156" s="54"/>
      <c r="F156" s="54"/>
    </row>
    <row r="157" spans="1:6">
      <c r="A157" s="54">
        <v>13749</v>
      </c>
      <c r="B157" s="54"/>
      <c r="C157" s="54"/>
      <c r="D157" s="54"/>
      <c r="E157" s="54"/>
      <c r="F157" s="54"/>
    </row>
    <row r="158" spans="1:6">
      <c r="A158" s="54">
        <v>13892</v>
      </c>
      <c r="B158" s="54"/>
      <c r="C158" s="54"/>
      <c r="D158" s="54"/>
      <c r="E158" s="54"/>
      <c r="F158" s="54"/>
    </row>
    <row r="159" spans="1:6">
      <c r="A159" s="54">
        <v>13895</v>
      </c>
      <c r="B159" s="54"/>
      <c r="C159" s="54"/>
      <c r="D159" s="54"/>
      <c r="E159" s="54"/>
      <c r="F159" s="54"/>
    </row>
    <row r="160" spans="1:6">
      <c r="A160" s="54">
        <v>14154</v>
      </c>
      <c r="B160" s="54"/>
      <c r="C160" s="54"/>
      <c r="D160" s="54"/>
      <c r="E160" s="54"/>
      <c r="F160" s="54"/>
    </row>
    <row r="161" spans="1:6">
      <c r="A161" s="54">
        <v>14161</v>
      </c>
      <c r="B161" s="54"/>
      <c r="C161" s="54"/>
      <c r="D161" s="54"/>
      <c r="E161" s="54"/>
      <c r="F161" s="54"/>
    </row>
    <row r="162" spans="1:6">
      <c r="A162" s="54">
        <v>14246</v>
      </c>
      <c r="B162" s="54"/>
      <c r="C162" s="54"/>
      <c r="D162" s="54"/>
      <c r="E162" s="54"/>
      <c r="F162" s="54"/>
    </row>
    <row r="163" spans="1:6">
      <c r="A163" s="54">
        <v>14255</v>
      </c>
      <c r="B163" s="54"/>
      <c r="C163" s="54"/>
      <c r="D163" s="54"/>
      <c r="E163" s="54"/>
      <c r="F163" s="54"/>
    </row>
    <row r="164" spans="1:6">
      <c r="A164" s="54">
        <v>14256</v>
      </c>
      <c r="B164" s="54"/>
      <c r="C164" s="54"/>
      <c r="D164" s="54"/>
      <c r="E164" s="54"/>
      <c r="F164" s="54"/>
    </row>
    <row r="165" spans="1:6">
      <c r="A165" s="54">
        <v>14257</v>
      </c>
      <c r="B165" s="54"/>
      <c r="C165" s="54"/>
      <c r="D165" s="54"/>
      <c r="E165" s="54"/>
      <c r="F165" s="54"/>
    </row>
    <row r="166" spans="1:6">
      <c r="A166" s="54">
        <v>14300</v>
      </c>
      <c r="B166" s="54"/>
      <c r="C166" s="54"/>
      <c r="D166" s="54"/>
      <c r="E166" s="54"/>
      <c r="F166" s="54"/>
    </row>
    <row r="167" spans="1:6">
      <c r="A167" s="54">
        <v>14407</v>
      </c>
      <c r="B167" s="54"/>
      <c r="C167" s="54"/>
      <c r="D167" s="54"/>
      <c r="E167" s="54"/>
      <c r="F167" s="54"/>
    </row>
    <row r="168" spans="1:6">
      <c r="A168" s="54">
        <v>14408</v>
      </c>
      <c r="B168" s="54"/>
      <c r="C168" s="54"/>
      <c r="D168" s="54"/>
      <c r="E168" s="54"/>
      <c r="F168" s="54"/>
    </row>
    <row r="169" spans="1:6">
      <c r="A169" s="54">
        <v>14409</v>
      </c>
      <c r="B169" s="54"/>
      <c r="C169" s="54"/>
      <c r="D169" s="54"/>
      <c r="E169" s="54"/>
      <c r="F169" s="54"/>
    </row>
    <row r="170" spans="1:6">
      <c r="A170" s="54">
        <v>14712</v>
      </c>
      <c r="B170" s="54"/>
      <c r="C170" s="54"/>
      <c r="D170" s="54"/>
      <c r="E170" s="54"/>
      <c r="F170" s="54"/>
    </row>
    <row r="171" spans="1:6">
      <c r="A171" s="54">
        <v>14783</v>
      </c>
      <c r="B171" s="54"/>
      <c r="C171" s="54"/>
      <c r="D171" s="54"/>
      <c r="E171" s="54"/>
      <c r="F171" s="54"/>
    </row>
    <row r="172" spans="1:6">
      <c r="A172" s="54">
        <v>14789</v>
      </c>
      <c r="B172" s="54"/>
      <c r="C172" s="54"/>
      <c r="D172" s="54"/>
      <c r="E172" s="54"/>
      <c r="F172" s="54"/>
    </row>
    <row r="173" spans="1:6">
      <c r="A173" s="54">
        <v>14790</v>
      </c>
      <c r="B173" s="54"/>
      <c r="C173" s="54"/>
      <c r="D173" s="54"/>
      <c r="E173" s="54"/>
      <c r="F173" s="54"/>
    </row>
    <row r="174" spans="1:6">
      <c r="A174" s="54">
        <v>14792</v>
      </c>
      <c r="B174" s="54"/>
      <c r="C174" s="54"/>
      <c r="D174" s="54"/>
      <c r="E174" s="54"/>
      <c r="F174" s="54"/>
    </row>
    <row r="175" spans="1:6">
      <c r="A175" s="54">
        <v>14794</v>
      </c>
      <c r="B175" s="54"/>
      <c r="C175" s="54"/>
      <c r="D175" s="54"/>
      <c r="E175" s="54"/>
      <c r="F175" s="54"/>
    </row>
    <row r="176" spans="1:6">
      <c r="A176" s="54">
        <v>14795</v>
      </c>
      <c r="B176" s="54"/>
      <c r="C176" s="54"/>
      <c r="D176" s="54"/>
      <c r="E176" s="54"/>
      <c r="F176" s="54"/>
    </row>
    <row r="177" spans="1:6">
      <c r="A177" s="54">
        <v>14798</v>
      </c>
      <c r="B177" s="54"/>
      <c r="C177" s="54"/>
      <c r="D177" s="54"/>
      <c r="E177" s="54"/>
      <c r="F177" s="54"/>
    </row>
    <row r="178" spans="1:6">
      <c r="A178" s="54">
        <v>14801</v>
      </c>
      <c r="B178" s="54"/>
      <c r="C178" s="54"/>
      <c r="D178" s="54"/>
      <c r="E178" s="54"/>
      <c r="F178" s="54"/>
    </row>
    <row r="179" spans="1:6">
      <c r="A179" s="54">
        <v>15289</v>
      </c>
      <c r="B179" s="54"/>
      <c r="C179" s="54"/>
      <c r="D179" s="54"/>
      <c r="E179" s="54"/>
      <c r="F179" s="54"/>
    </row>
    <row r="180" spans="1:6">
      <c r="A180" s="54">
        <v>15291</v>
      </c>
      <c r="B180" s="54"/>
      <c r="C180" s="54"/>
      <c r="D180" s="54"/>
      <c r="E180" s="54"/>
      <c r="F180" s="54"/>
    </row>
    <row r="181" spans="1:6">
      <c r="A181" s="54">
        <v>15292</v>
      </c>
      <c r="B181" s="54"/>
      <c r="C181" s="54"/>
      <c r="D181" s="54"/>
      <c r="E181" s="54"/>
      <c r="F181" s="54"/>
    </row>
    <row r="182" spans="1:6">
      <c r="A182" s="54">
        <v>15294</v>
      </c>
      <c r="B182" s="54"/>
      <c r="C182" s="54"/>
      <c r="D182" s="54"/>
      <c r="E182" s="54"/>
      <c r="F182" s="54"/>
    </row>
    <row r="183" spans="1:6">
      <c r="A183" s="54">
        <v>15296</v>
      </c>
      <c r="B183" s="54"/>
      <c r="C183" s="54"/>
      <c r="D183" s="54"/>
      <c r="E183" s="54"/>
      <c r="F183" s="54"/>
    </row>
    <row r="184" spans="1:6">
      <c r="A184" s="54">
        <v>15300</v>
      </c>
      <c r="B184" s="54"/>
      <c r="C184" s="54"/>
      <c r="D184" s="54"/>
      <c r="E184" s="54"/>
      <c r="F184" s="54"/>
    </row>
    <row r="185" spans="1:6">
      <c r="A185" s="54">
        <v>15301</v>
      </c>
      <c r="B185" s="54"/>
      <c r="C185" s="54"/>
      <c r="D185" s="54"/>
      <c r="E185" s="54"/>
      <c r="F185" s="54"/>
    </row>
    <row r="186" spans="1:6">
      <c r="A186" s="54">
        <v>15469</v>
      </c>
      <c r="B186" s="54"/>
      <c r="C186" s="54"/>
      <c r="D186" s="54"/>
      <c r="E186" s="54"/>
      <c r="F186" s="54"/>
    </row>
    <row r="187" spans="1:6">
      <c r="A187" s="54">
        <v>15485</v>
      </c>
      <c r="B187" s="54"/>
      <c r="C187" s="54"/>
      <c r="D187" s="54"/>
      <c r="E187" s="54"/>
      <c r="F187" s="54"/>
    </row>
    <row r="188" spans="1:6">
      <c r="A188" s="54">
        <v>15490</v>
      </c>
      <c r="B188" s="54"/>
      <c r="C188" s="54"/>
      <c r="D188" s="54"/>
      <c r="E188" s="54"/>
      <c r="F188" s="54"/>
    </row>
    <row r="189" spans="1:6">
      <c r="A189" s="54">
        <v>15567</v>
      </c>
      <c r="B189" s="54"/>
      <c r="C189" s="54"/>
      <c r="D189" s="54"/>
      <c r="E189" s="54"/>
      <c r="F189" s="54"/>
    </row>
    <row r="190" spans="1:6">
      <c r="A190" s="54">
        <v>15568</v>
      </c>
      <c r="B190" s="54"/>
      <c r="C190" s="54"/>
      <c r="D190" s="54"/>
      <c r="E190" s="54"/>
      <c r="F190" s="54"/>
    </row>
    <row r="191" spans="1:6">
      <c r="A191" s="54">
        <v>15743</v>
      </c>
      <c r="B191" s="54"/>
      <c r="C191" s="54"/>
      <c r="D191" s="54"/>
      <c r="E191" s="54"/>
      <c r="F191" s="54"/>
    </row>
    <row r="192" spans="1:6">
      <c r="A192" s="54">
        <v>15749</v>
      </c>
      <c r="B192" s="54"/>
      <c r="C192" s="54"/>
      <c r="D192" s="54"/>
      <c r="E192" s="54"/>
      <c r="F192" s="54"/>
    </row>
    <row r="193" spans="1:6">
      <c r="A193" s="54">
        <v>17074</v>
      </c>
      <c r="B193" s="54"/>
      <c r="C193" s="54"/>
      <c r="D193" s="54"/>
      <c r="E193" s="54"/>
      <c r="F193" s="54"/>
    </row>
    <row r="194" spans="1:6">
      <c r="A194" s="54">
        <v>17534</v>
      </c>
      <c r="B194" s="54"/>
      <c r="C194" s="54"/>
      <c r="D194" s="54"/>
      <c r="E194" s="54"/>
      <c r="F194" s="54"/>
    </row>
    <row r="195" spans="1:6">
      <c r="A195" s="54">
        <v>17544</v>
      </c>
      <c r="B195" s="54"/>
      <c r="C195" s="54"/>
      <c r="D195" s="54"/>
      <c r="E195" s="54"/>
      <c r="F195" s="54"/>
    </row>
    <row r="196" spans="1:6">
      <c r="A196" s="54">
        <v>17553</v>
      </c>
      <c r="B196" s="54"/>
      <c r="C196" s="54"/>
      <c r="D196" s="54"/>
      <c r="E196" s="54"/>
      <c r="F196" s="54"/>
    </row>
    <row r="197" spans="1:6">
      <c r="A197" s="54">
        <v>17557</v>
      </c>
      <c r="B197" s="54"/>
      <c r="C197" s="54"/>
      <c r="D197" s="54"/>
      <c r="E197" s="54"/>
      <c r="F197" s="54"/>
    </row>
    <row r="198" spans="1:6">
      <c r="A198" s="54">
        <v>17719</v>
      </c>
      <c r="B198" s="54"/>
      <c r="C198" s="54"/>
      <c r="D198" s="54"/>
      <c r="E198" s="54"/>
      <c r="F198" s="54"/>
    </row>
    <row r="199" spans="1:6">
      <c r="A199" s="54">
        <v>17803</v>
      </c>
      <c r="B199" s="54"/>
      <c r="C199" s="54"/>
      <c r="D199" s="54"/>
      <c r="E199" s="54"/>
      <c r="F199" s="54"/>
    </row>
    <row r="200" spans="1:6">
      <c r="A200" s="54">
        <v>17806</v>
      </c>
      <c r="B200" s="54"/>
      <c r="C200" s="54"/>
      <c r="D200" s="54"/>
      <c r="E200" s="54"/>
      <c r="F200" s="54"/>
    </row>
    <row r="201" spans="1:6">
      <c r="A201" s="54">
        <v>17807</v>
      </c>
      <c r="B201" s="54"/>
      <c r="C201" s="54"/>
      <c r="D201" s="54"/>
      <c r="E201" s="54"/>
      <c r="F201" s="54"/>
    </row>
    <row r="202" spans="1:6">
      <c r="A202" s="54">
        <v>18397</v>
      </c>
      <c r="B202" s="54"/>
      <c r="C202" s="54"/>
      <c r="D202" s="54"/>
      <c r="E202" s="54"/>
      <c r="F202" s="54"/>
    </row>
    <row r="203" spans="1:6">
      <c r="A203" s="54">
        <v>18409</v>
      </c>
      <c r="B203" s="54"/>
      <c r="C203" s="54"/>
      <c r="D203" s="54"/>
      <c r="E203" s="54"/>
      <c r="F203" s="54"/>
    </row>
    <row r="204" spans="1:6">
      <c r="A204" s="54">
        <v>18418</v>
      </c>
      <c r="B204" s="54"/>
      <c r="C204" s="54"/>
      <c r="D204" s="54"/>
      <c r="E204" s="54"/>
      <c r="F204" s="54"/>
    </row>
    <row r="205" spans="1:6">
      <c r="A205" s="54">
        <v>18425</v>
      </c>
      <c r="B205" s="54"/>
      <c r="C205" s="54"/>
      <c r="D205" s="54"/>
      <c r="E205" s="54"/>
      <c r="F205" s="54"/>
    </row>
    <row r="206" spans="1:6">
      <c r="A206" s="54">
        <v>18430</v>
      </c>
      <c r="B206" s="54"/>
      <c r="C206" s="54"/>
      <c r="D206" s="54"/>
      <c r="E206" s="54"/>
      <c r="F206" s="54"/>
    </row>
    <row r="207" spans="1:6">
      <c r="A207" s="54">
        <v>18437</v>
      </c>
      <c r="B207" s="54"/>
      <c r="C207" s="54"/>
      <c r="D207" s="54"/>
      <c r="E207" s="54"/>
      <c r="F207" s="54"/>
    </row>
    <row r="208" spans="1:6">
      <c r="A208" s="54">
        <v>18597</v>
      </c>
      <c r="B208" s="54"/>
      <c r="C208" s="54"/>
      <c r="D208" s="54"/>
      <c r="E208" s="54"/>
      <c r="F208" s="54"/>
    </row>
    <row r="209" spans="1:6">
      <c r="A209" s="54">
        <v>18598</v>
      </c>
      <c r="B209" s="54"/>
      <c r="C209" s="54"/>
      <c r="D209" s="54"/>
      <c r="E209" s="54"/>
      <c r="F209" s="54"/>
    </row>
    <row r="210" spans="1:6">
      <c r="A210" s="54">
        <v>18796</v>
      </c>
      <c r="B210" s="54"/>
      <c r="C210" s="54"/>
      <c r="D210" s="54"/>
      <c r="E210" s="54"/>
      <c r="F210" s="54"/>
    </row>
    <row r="211" spans="1:6">
      <c r="A211" s="54">
        <v>18813</v>
      </c>
      <c r="B211" s="54"/>
      <c r="C211" s="54"/>
      <c r="D211" s="54"/>
      <c r="E211" s="54"/>
      <c r="F211" s="54"/>
    </row>
    <row r="212" spans="1:6">
      <c r="A212" s="54">
        <v>18814</v>
      </c>
      <c r="B212" s="54"/>
      <c r="C212" s="54"/>
      <c r="D212" s="54"/>
      <c r="E212" s="54"/>
      <c r="F212" s="54"/>
    </row>
    <row r="213" spans="1:6">
      <c r="A213" s="54">
        <v>19109</v>
      </c>
      <c r="B213" s="54"/>
      <c r="C213" s="54"/>
      <c r="D213" s="54"/>
      <c r="E213" s="54"/>
      <c r="F213" s="54"/>
    </row>
    <row r="214" spans="1:6">
      <c r="A214" s="54">
        <v>19118</v>
      </c>
      <c r="B214" s="54"/>
      <c r="C214" s="54"/>
      <c r="D214" s="54"/>
      <c r="E214" s="54"/>
      <c r="F214" s="54"/>
    </row>
    <row r="215" spans="1:6">
      <c r="A215" s="54">
        <v>19119</v>
      </c>
      <c r="B215" s="54"/>
      <c r="C215" s="54"/>
      <c r="D215" s="54"/>
      <c r="E215" s="54"/>
      <c r="F215" s="54"/>
    </row>
    <row r="216" spans="1:6">
      <c r="A216" s="54">
        <v>19125</v>
      </c>
      <c r="B216" s="54"/>
      <c r="C216" s="54"/>
      <c r="D216" s="54"/>
      <c r="E216" s="54"/>
      <c r="F216" s="54"/>
    </row>
    <row r="217" spans="1:6">
      <c r="A217" s="54">
        <v>19137</v>
      </c>
      <c r="B217" s="54"/>
      <c r="C217" s="54"/>
      <c r="D217" s="54"/>
      <c r="E217" s="54"/>
      <c r="F217" s="54"/>
    </row>
    <row r="218" spans="1:6">
      <c r="A218" s="54">
        <v>19147</v>
      </c>
      <c r="B218" s="54"/>
      <c r="C218" s="54"/>
      <c r="D218" s="54"/>
      <c r="E218" s="54"/>
      <c r="F218" s="54"/>
    </row>
    <row r="219" spans="1:6">
      <c r="A219" s="54">
        <v>19148</v>
      </c>
      <c r="B219" s="54"/>
      <c r="C219" s="54"/>
      <c r="D219" s="54"/>
      <c r="E219" s="54"/>
      <c r="F219" s="54"/>
    </row>
    <row r="220" spans="1:6">
      <c r="A220" s="54">
        <v>19150</v>
      </c>
      <c r="B220" s="54"/>
      <c r="C220" s="54"/>
      <c r="D220" s="54"/>
      <c r="E220" s="54"/>
      <c r="F220" s="54"/>
    </row>
    <row r="221" spans="1:6">
      <c r="A221" s="54">
        <v>19164</v>
      </c>
      <c r="B221" s="54"/>
      <c r="C221" s="54"/>
      <c r="D221" s="54"/>
      <c r="E221" s="54"/>
      <c r="F221" s="54"/>
    </row>
    <row r="222" spans="1:6">
      <c r="A222" s="54">
        <v>19173</v>
      </c>
      <c r="B222" s="54"/>
      <c r="C222" s="54"/>
      <c r="D222" s="54"/>
      <c r="E222" s="54"/>
      <c r="F222" s="54"/>
    </row>
    <row r="223" spans="1:6">
      <c r="A223" s="54">
        <v>19179</v>
      </c>
      <c r="B223" s="54"/>
      <c r="C223" s="54"/>
      <c r="D223" s="54"/>
      <c r="E223" s="54"/>
      <c r="F223" s="54"/>
    </row>
    <row r="224" spans="1:6">
      <c r="A224" s="54">
        <v>19181</v>
      </c>
      <c r="B224" s="54"/>
      <c r="C224" s="54"/>
      <c r="D224" s="54"/>
      <c r="E224" s="54"/>
      <c r="F224" s="54"/>
    </row>
    <row r="225" spans="1:6">
      <c r="A225" s="54">
        <v>19184</v>
      </c>
      <c r="B225" s="54"/>
      <c r="C225" s="54"/>
      <c r="D225" s="54"/>
      <c r="E225" s="54"/>
      <c r="F225" s="54"/>
    </row>
    <row r="226" spans="1:6">
      <c r="A226" s="54">
        <v>19300</v>
      </c>
      <c r="B226" s="54"/>
      <c r="C226" s="54"/>
      <c r="D226" s="54"/>
      <c r="E226" s="54"/>
      <c r="F226" s="54"/>
    </row>
    <row r="227" spans="1:6">
      <c r="A227" s="54">
        <v>19301</v>
      </c>
      <c r="B227" s="54"/>
      <c r="C227" s="54"/>
      <c r="D227" s="54"/>
      <c r="E227" s="54"/>
      <c r="F227" s="54"/>
    </row>
    <row r="228" spans="1:6">
      <c r="A228" s="54">
        <v>19382</v>
      </c>
      <c r="B228" s="54"/>
      <c r="C228" s="54"/>
      <c r="D228" s="54"/>
      <c r="E228" s="54"/>
      <c r="F228" s="54"/>
    </row>
    <row r="229" spans="1:6">
      <c r="A229" s="54">
        <v>19391</v>
      </c>
      <c r="B229" s="54"/>
      <c r="C229" s="54"/>
      <c r="D229" s="54"/>
      <c r="E229" s="54"/>
      <c r="F229" s="54"/>
    </row>
    <row r="230" spans="1:6">
      <c r="A230" s="54">
        <v>19665</v>
      </c>
      <c r="B230" s="54"/>
      <c r="C230" s="54"/>
      <c r="D230" s="54"/>
      <c r="E230" s="54"/>
      <c r="F230" s="54"/>
    </row>
    <row r="231" spans="1:6">
      <c r="A231" s="54">
        <v>19668</v>
      </c>
      <c r="B231" s="54"/>
      <c r="C231" s="54"/>
      <c r="D231" s="54"/>
      <c r="E231" s="54"/>
      <c r="F231" s="54"/>
    </row>
    <row r="232" spans="1:6">
      <c r="A232" s="54">
        <v>19669</v>
      </c>
      <c r="B232" s="54"/>
      <c r="C232" s="54"/>
      <c r="D232" s="54"/>
      <c r="E232" s="54"/>
      <c r="F232" s="54"/>
    </row>
    <row r="233" spans="1:6">
      <c r="A233" s="54">
        <v>19672</v>
      </c>
      <c r="B233" s="54"/>
      <c r="C233" s="54"/>
      <c r="D233" s="54"/>
      <c r="E233" s="54"/>
      <c r="F233" s="54"/>
    </row>
    <row r="234" spans="1:6">
      <c r="A234" s="54">
        <v>19688</v>
      </c>
      <c r="B234" s="54"/>
      <c r="C234" s="54"/>
      <c r="D234" s="54"/>
      <c r="E234" s="54"/>
      <c r="F234" s="54"/>
    </row>
    <row r="235" spans="1:6">
      <c r="A235" s="54">
        <v>19703</v>
      </c>
      <c r="B235" s="54"/>
      <c r="C235" s="54"/>
      <c r="D235" s="54"/>
      <c r="E235" s="54"/>
      <c r="F235" s="54"/>
    </row>
    <row r="236" spans="1:6">
      <c r="A236" s="54">
        <v>19904</v>
      </c>
      <c r="B236" s="54"/>
      <c r="C236" s="54"/>
      <c r="D236" s="54"/>
      <c r="E236" s="54"/>
      <c r="F236" s="54"/>
    </row>
    <row r="237" spans="1:6">
      <c r="A237" s="54">
        <v>19905</v>
      </c>
      <c r="B237" s="54"/>
      <c r="C237" s="54"/>
      <c r="D237" s="54"/>
      <c r="E237" s="54"/>
      <c r="F237" s="54"/>
    </row>
    <row r="238" spans="1:6">
      <c r="A238" s="54">
        <v>19915</v>
      </c>
      <c r="B238" s="54"/>
      <c r="C238" s="54"/>
      <c r="D238" s="54"/>
      <c r="E238" s="54"/>
      <c r="F238" s="54"/>
    </row>
    <row r="239" spans="1:6">
      <c r="A239" s="54">
        <v>19918</v>
      </c>
      <c r="B239" s="54"/>
      <c r="C239" s="54"/>
      <c r="D239" s="54"/>
      <c r="E239" s="54"/>
      <c r="F239" s="54"/>
    </row>
    <row r="240" spans="1:6">
      <c r="A240" s="54">
        <v>19919</v>
      </c>
      <c r="B240" s="54"/>
      <c r="C240" s="54"/>
      <c r="D240" s="54"/>
      <c r="E240" s="54"/>
      <c r="F240" s="54"/>
    </row>
    <row r="241" spans="1:6">
      <c r="A241" s="54">
        <v>19932</v>
      </c>
      <c r="B241" s="54"/>
      <c r="C241" s="54"/>
      <c r="D241" s="54"/>
      <c r="E241" s="54"/>
      <c r="F241" s="54"/>
    </row>
    <row r="242" spans="1:6">
      <c r="A242" s="54">
        <v>19934</v>
      </c>
      <c r="B242" s="54"/>
      <c r="C242" s="54"/>
      <c r="D242" s="54"/>
      <c r="E242" s="54"/>
      <c r="F242" s="54"/>
    </row>
    <row r="243" spans="1:6">
      <c r="A243" s="54">
        <v>19940</v>
      </c>
      <c r="B243" s="54"/>
      <c r="C243" s="54"/>
      <c r="D243" s="54"/>
      <c r="E243" s="54"/>
      <c r="F243" s="54"/>
    </row>
    <row r="244" spans="1:6">
      <c r="A244" s="54">
        <v>19946</v>
      </c>
      <c r="B244" s="54"/>
      <c r="C244" s="54"/>
      <c r="D244" s="54"/>
      <c r="E244" s="54"/>
      <c r="F244" s="54"/>
    </row>
    <row r="245" spans="1:6">
      <c r="A245" s="54">
        <v>19951</v>
      </c>
      <c r="B245" s="54"/>
      <c r="C245" s="54"/>
      <c r="D245" s="54"/>
      <c r="E245" s="54"/>
      <c r="F245" s="54"/>
    </row>
    <row r="246" spans="1:6">
      <c r="A246" s="54">
        <v>19952</v>
      </c>
      <c r="B246" s="54"/>
      <c r="C246" s="54"/>
      <c r="D246" s="54"/>
      <c r="E246" s="54"/>
      <c r="F246" s="54"/>
    </row>
    <row r="247" spans="1:6">
      <c r="A247" s="54">
        <v>20591</v>
      </c>
      <c r="B247" s="54"/>
      <c r="C247" s="54"/>
      <c r="D247" s="54"/>
      <c r="E247" s="54"/>
      <c r="F247" s="54"/>
    </row>
    <row r="248" spans="1:6">
      <c r="A248" s="54">
        <v>20600</v>
      </c>
      <c r="B248" s="54"/>
      <c r="C248" s="54"/>
      <c r="D248" s="54"/>
      <c r="E248" s="54"/>
      <c r="F248" s="54"/>
    </row>
    <row r="249" spans="1:6">
      <c r="A249" s="54">
        <v>20774</v>
      </c>
      <c r="B249" s="54"/>
      <c r="C249" s="54"/>
      <c r="D249" s="54"/>
      <c r="E249" s="54"/>
      <c r="F249" s="54"/>
    </row>
    <row r="250" spans="1:6">
      <c r="A250" s="54">
        <v>20775</v>
      </c>
      <c r="B250" s="54"/>
      <c r="C250" s="54"/>
      <c r="D250" s="54"/>
      <c r="E250" s="54"/>
      <c r="F250" s="54"/>
    </row>
    <row r="251" spans="1:6">
      <c r="A251" s="54">
        <v>20782</v>
      </c>
      <c r="B251" s="54"/>
      <c r="C251" s="54"/>
      <c r="D251" s="54"/>
      <c r="E251" s="54"/>
      <c r="F251" s="54"/>
    </row>
    <row r="252" spans="1:6">
      <c r="A252" s="54">
        <v>20786</v>
      </c>
      <c r="B252" s="54"/>
      <c r="C252" s="54"/>
      <c r="D252" s="54"/>
      <c r="E252" s="54"/>
      <c r="F252" s="54"/>
    </row>
    <row r="253" spans="1:6">
      <c r="A253" s="54">
        <v>20796</v>
      </c>
      <c r="B253" s="54"/>
      <c r="C253" s="54"/>
      <c r="D253" s="54"/>
      <c r="E253" s="54"/>
      <c r="F253" s="54"/>
    </row>
    <row r="254" spans="1:6">
      <c r="A254" s="54">
        <v>20803</v>
      </c>
      <c r="B254" s="54"/>
      <c r="C254" s="54"/>
      <c r="D254" s="54"/>
      <c r="E254" s="54"/>
      <c r="F254" s="54"/>
    </row>
    <row r="255" spans="1:6">
      <c r="A255" s="54">
        <v>20804</v>
      </c>
      <c r="B255" s="54"/>
      <c r="C255" s="54"/>
      <c r="D255" s="54"/>
      <c r="E255" s="54"/>
      <c r="F255" s="54"/>
    </row>
    <row r="256" spans="1:6">
      <c r="A256" s="54">
        <v>20805</v>
      </c>
      <c r="B256" s="54"/>
      <c r="C256" s="54"/>
      <c r="D256" s="54"/>
      <c r="E256" s="54"/>
      <c r="F256" s="54"/>
    </row>
    <row r="257" spans="1:6">
      <c r="A257" s="54">
        <v>20806</v>
      </c>
      <c r="B257" s="54"/>
      <c r="C257" s="54"/>
      <c r="D257" s="54"/>
      <c r="E257" s="54"/>
      <c r="F257" s="54"/>
    </row>
    <row r="258" spans="1:6">
      <c r="A258" s="54">
        <v>20811</v>
      </c>
      <c r="B258" s="54"/>
      <c r="C258" s="54"/>
      <c r="D258" s="54"/>
      <c r="E258" s="54"/>
      <c r="F258" s="54"/>
    </row>
    <row r="259" spans="1:6">
      <c r="A259" s="54">
        <v>20820</v>
      </c>
      <c r="B259" s="54"/>
      <c r="C259" s="54"/>
      <c r="D259" s="54"/>
      <c r="E259" s="54"/>
      <c r="F259" s="54"/>
    </row>
    <row r="260" spans="1:6">
      <c r="A260" s="54">
        <v>20821</v>
      </c>
      <c r="B260" s="54"/>
      <c r="C260" s="54"/>
      <c r="D260" s="54"/>
      <c r="E260" s="54"/>
      <c r="F260" s="54"/>
    </row>
    <row r="261" spans="1:6">
      <c r="A261" s="54">
        <v>20822</v>
      </c>
      <c r="B261" s="54"/>
      <c r="C261" s="54"/>
      <c r="D261" s="54"/>
      <c r="E261" s="54"/>
      <c r="F261" s="54"/>
    </row>
    <row r="262" spans="1:6">
      <c r="A262" s="54">
        <v>20826</v>
      </c>
      <c r="B262" s="54"/>
      <c r="C262" s="54"/>
      <c r="D262" s="54"/>
      <c r="E262" s="54"/>
      <c r="F262" s="54"/>
    </row>
    <row r="263" spans="1:6">
      <c r="A263" s="54">
        <v>20933</v>
      </c>
      <c r="B263" s="54"/>
      <c r="C263" s="54"/>
      <c r="D263" s="54"/>
      <c r="E263" s="54"/>
      <c r="F263" s="54"/>
    </row>
    <row r="264" spans="1:6">
      <c r="A264" s="54">
        <v>20939</v>
      </c>
      <c r="B264" s="54"/>
      <c r="C264" s="54"/>
      <c r="D264" s="54"/>
      <c r="E264" s="54"/>
      <c r="F264" s="54"/>
    </row>
    <row r="265" spans="1:6">
      <c r="A265" s="54">
        <v>21106</v>
      </c>
      <c r="B265" s="54"/>
      <c r="C265" s="54"/>
      <c r="D265" s="54"/>
      <c r="E265" s="54"/>
      <c r="F265" s="54"/>
    </row>
    <row r="266" spans="1:6">
      <c r="A266" s="54">
        <v>21119</v>
      </c>
      <c r="B266" s="54"/>
      <c r="C266" s="54"/>
      <c r="D266" s="54"/>
      <c r="E266" s="54"/>
      <c r="F266" s="54"/>
    </row>
    <row r="267" spans="1:6">
      <c r="A267" s="54">
        <v>21358</v>
      </c>
      <c r="B267" s="54"/>
      <c r="C267" s="54"/>
      <c r="D267" s="54"/>
      <c r="E267" s="54"/>
      <c r="F267" s="54"/>
    </row>
    <row r="268" spans="1:6">
      <c r="A268" s="54">
        <v>21367</v>
      </c>
      <c r="B268" s="54"/>
      <c r="C268" s="54"/>
      <c r="D268" s="54"/>
      <c r="E268" s="54"/>
      <c r="F268" s="54"/>
    </row>
    <row r="269" spans="1:6">
      <c r="A269" s="54">
        <v>21558</v>
      </c>
      <c r="B269" s="54"/>
      <c r="C269" s="54"/>
      <c r="D269" s="54"/>
      <c r="E269" s="54"/>
      <c r="F269" s="54"/>
    </row>
    <row r="270" spans="1:6">
      <c r="A270" s="54">
        <v>21561</v>
      </c>
      <c r="B270" s="54"/>
      <c r="C270" s="54"/>
      <c r="D270" s="54"/>
      <c r="E270" s="54"/>
      <c r="F270" s="54"/>
    </row>
    <row r="271" spans="1:6">
      <c r="A271" s="54">
        <v>21562</v>
      </c>
      <c r="B271" s="54"/>
      <c r="C271" s="54"/>
      <c r="D271" s="54"/>
      <c r="E271" s="54"/>
      <c r="F271" s="54"/>
    </row>
    <row r="272" spans="1:6">
      <c r="A272" s="54">
        <v>21566</v>
      </c>
      <c r="B272" s="54"/>
      <c r="C272" s="54"/>
      <c r="D272" s="54"/>
      <c r="E272" s="54"/>
      <c r="F272" s="54"/>
    </row>
    <row r="273" spans="1:6">
      <c r="A273" s="54">
        <v>21586</v>
      </c>
      <c r="B273" s="54"/>
      <c r="C273" s="54"/>
      <c r="D273" s="54"/>
      <c r="E273" s="54"/>
      <c r="F273" s="54"/>
    </row>
    <row r="274" spans="1:6">
      <c r="A274" s="54">
        <v>21588</v>
      </c>
      <c r="B274" s="54"/>
      <c r="C274" s="54"/>
      <c r="D274" s="54"/>
      <c r="E274" s="54"/>
      <c r="F274" s="54"/>
    </row>
    <row r="275" spans="1:6">
      <c r="A275" s="54">
        <v>21589</v>
      </c>
      <c r="B275" s="54"/>
      <c r="C275" s="54"/>
      <c r="D275" s="54"/>
      <c r="E275" s="54"/>
      <c r="F275" s="54"/>
    </row>
    <row r="276" spans="1:6">
      <c r="A276" s="54">
        <v>21655</v>
      </c>
      <c r="B276" s="54"/>
      <c r="C276" s="54"/>
      <c r="D276" s="54"/>
      <c r="E276" s="54"/>
      <c r="F276" s="54"/>
    </row>
    <row r="277" spans="1:6">
      <c r="A277" s="54">
        <v>21934</v>
      </c>
      <c r="B277" s="54"/>
      <c r="C277" s="54"/>
      <c r="D277" s="54"/>
      <c r="E277" s="54"/>
      <c r="F277" s="54"/>
    </row>
    <row r="278" spans="1:6">
      <c r="A278" s="54">
        <v>21961</v>
      </c>
      <c r="B278" s="54"/>
      <c r="C278" s="54"/>
      <c r="D278" s="54"/>
      <c r="E278" s="54"/>
      <c r="F278" s="54"/>
    </row>
    <row r="279" spans="1:6">
      <c r="A279" s="54">
        <v>21985</v>
      </c>
      <c r="B279" s="54"/>
      <c r="C279" s="54"/>
      <c r="D279" s="54"/>
      <c r="E279" s="54"/>
      <c r="F279" s="54"/>
    </row>
    <row r="280" spans="1:6">
      <c r="A280" s="54">
        <v>21992</v>
      </c>
      <c r="B280" s="54"/>
      <c r="C280" s="54"/>
      <c r="D280" s="54"/>
      <c r="E280" s="54"/>
      <c r="F280" s="54"/>
    </row>
    <row r="281" spans="1:6">
      <c r="A281" s="54">
        <v>21997</v>
      </c>
      <c r="B281" s="54"/>
      <c r="C281" s="54"/>
      <c r="D281" s="54"/>
      <c r="E281" s="54"/>
      <c r="F281" s="54"/>
    </row>
    <row r="282" spans="1:6">
      <c r="A282" s="54">
        <v>22001</v>
      </c>
      <c r="B282" s="54"/>
      <c r="C282" s="54"/>
      <c r="D282" s="54"/>
      <c r="E282" s="54"/>
      <c r="F282" s="54"/>
    </row>
    <row r="283" spans="1:6">
      <c r="A283" s="54">
        <v>22009</v>
      </c>
      <c r="B283" s="54"/>
      <c r="C283" s="54"/>
      <c r="D283" s="54"/>
      <c r="E283" s="54"/>
      <c r="F283" s="54"/>
    </row>
    <row r="284" spans="1:6">
      <c r="A284" s="54">
        <v>22016</v>
      </c>
      <c r="B284" s="54"/>
      <c r="C284" s="54"/>
      <c r="D284" s="54"/>
      <c r="E284" s="54"/>
      <c r="F284" s="54"/>
    </row>
    <row r="285" spans="1:6">
      <c r="A285" s="54">
        <v>22332</v>
      </c>
      <c r="B285" s="54"/>
      <c r="C285" s="54"/>
      <c r="D285" s="54"/>
      <c r="E285" s="54"/>
      <c r="F285" s="54"/>
    </row>
    <row r="286" spans="1:6">
      <c r="A286" s="54">
        <v>22334</v>
      </c>
      <c r="B286" s="54"/>
      <c r="C286" s="54"/>
      <c r="D286" s="54"/>
      <c r="E286" s="54"/>
      <c r="F286" s="54"/>
    </row>
    <row r="287" spans="1:6">
      <c r="A287" s="54">
        <v>22343</v>
      </c>
      <c r="B287" s="54"/>
      <c r="C287" s="54"/>
      <c r="D287" s="54"/>
      <c r="E287" s="54"/>
      <c r="F287" s="54"/>
    </row>
    <row r="288" spans="1:6">
      <c r="A288" s="54">
        <v>22358</v>
      </c>
      <c r="B288" s="54"/>
      <c r="C288" s="54"/>
      <c r="D288" s="54"/>
      <c r="E288" s="54"/>
      <c r="F288" s="54"/>
    </row>
    <row r="289" spans="1:6">
      <c r="A289" s="54">
        <v>22359</v>
      </c>
      <c r="B289" s="54"/>
      <c r="C289" s="54"/>
      <c r="D289" s="54"/>
      <c r="E289" s="54"/>
      <c r="F289" s="54"/>
    </row>
    <row r="290" spans="1:6">
      <c r="A290" s="54">
        <v>22524</v>
      </c>
      <c r="B290" s="54"/>
      <c r="C290" s="54"/>
      <c r="D290" s="54"/>
      <c r="E290" s="54"/>
      <c r="F290" s="54"/>
    </row>
    <row r="291" spans="1:6">
      <c r="A291" s="54">
        <v>22631</v>
      </c>
      <c r="B291" s="54"/>
      <c r="C291" s="54"/>
      <c r="D291" s="54"/>
      <c r="E291" s="54"/>
      <c r="F291" s="54"/>
    </row>
    <row r="292" spans="1:6">
      <c r="A292" s="54">
        <v>22936</v>
      </c>
      <c r="B292" s="54"/>
      <c r="C292" s="54"/>
      <c r="D292" s="54"/>
      <c r="E292" s="54"/>
      <c r="F292" s="54"/>
    </row>
    <row r="293" spans="1:6">
      <c r="A293" s="54">
        <v>22938</v>
      </c>
      <c r="B293" s="54"/>
      <c r="C293" s="54"/>
      <c r="D293" s="54"/>
      <c r="E293" s="54"/>
      <c r="F293" s="54"/>
    </row>
    <row r="294" spans="1:6">
      <c r="A294" s="54">
        <v>22939</v>
      </c>
      <c r="B294" s="54"/>
      <c r="C294" s="54"/>
      <c r="D294" s="54"/>
      <c r="E294" s="54"/>
      <c r="F294" s="54"/>
    </row>
    <row r="295" spans="1:6">
      <c r="A295" s="54">
        <v>22940</v>
      </c>
      <c r="B295" s="54"/>
      <c r="C295" s="54"/>
      <c r="D295" s="54"/>
      <c r="E295" s="54"/>
      <c r="F295" s="54"/>
    </row>
    <row r="296" spans="1:6">
      <c r="A296" s="54">
        <v>22944</v>
      </c>
      <c r="B296" s="54"/>
      <c r="C296" s="54"/>
      <c r="D296" s="54"/>
      <c r="E296" s="54"/>
      <c r="F296" s="54"/>
    </row>
    <row r="297" spans="1:6">
      <c r="A297" s="54">
        <v>22952</v>
      </c>
      <c r="B297" s="54"/>
      <c r="C297" s="54"/>
      <c r="D297" s="54"/>
      <c r="E297" s="54"/>
      <c r="F297" s="54"/>
    </row>
    <row r="298" spans="1:6">
      <c r="A298" s="54">
        <v>22953</v>
      </c>
      <c r="B298" s="54"/>
      <c r="C298" s="54"/>
      <c r="D298" s="54"/>
      <c r="E298" s="54"/>
      <c r="F298" s="54"/>
    </row>
    <row r="299" spans="1:6">
      <c r="A299" s="54">
        <v>22957</v>
      </c>
      <c r="B299" s="54"/>
      <c r="C299" s="54"/>
      <c r="D299" s="54"/>
      <c r="E299" s="54"/>
      <c r="F299" s="54"/>
    </row>
    <row r="300" spans="1:6">
      <c r="A300" s="54">
        <v>23045</v>
      </c>
      <c r="B300" s="54"/>
      <c r="C300" s="54"/>
      <c r="D300" s="54"/>
      <c r="E300" s="54"/>
      <c r="F300" s="54"/>
    </row>
    <row r="301" spans="1:6">
      <c r="A301" s="54">
        <v>23047</v>
      </c>
      <c r="B301" s="54"/>
      <c r="C301" s="54"/>
      <c r="D301" s="54"/>
      <c r="E301" s="54"/>
      <c r="F301" s="54"/>
    </row>
    <row r="302" spans="1:6">
      <c r="A302" s="54">
        <v>23057</v>
      </c>
      <c r="B302" s="54"/>
      <c r="C302" s="54"/>
      <c r="D302" s="54"/>
      <c r="E302" s="54"/>
      <c r="F302" s="54"/>
    </row>
    <row r="303" spans="1:6">
      <c r="A303" s="54">
        <v>23058</v>
      </c>
      <c r="B303" s="54"/>
      <c r="C303" s="54"/>
      <c r="D303" s="54"/>
      <c r="E303" s="54"/>
      <c r="F303" s="54"/>
    </row>
    <row r="304" spans="1:6">
      <c r="A304" s="54">
        <v>23059</v>
      </c>
      <c r="B304" s="54"/>
      <c r="C304" s="54"/>
      <c r="D304" s="54"/>
      <c r="E304" s="54"/>
      <c r="F304" s="54"/>
    </row>
    <row r="305" spans="1:6">
      <c r="A305" s="54">
        <v>23065</v>
      </c>
      <c r="B305" s="54"/>
      <c r="C305" s="54"/>
      <c r="D305" s="54"/>
      <c r="E305" s="54"/>
      <c r="F305" s="54"/>
    </row>
    <row r="306" spans="1:6">
      <c r="A306" s="54">
        <v>23077</v>
      </c>
      <c r="B306" s="54"/>
      <c r="C306" s="54"/>
      <c r="D306" s="54"/>
      <c r="E306" s="54"/>
      <c r="F306" s="54"/>
    </row>
    <row r="307" spans="1:6">
      <c r="A307" s="54">
        <v>23079</v>
      </c>
      <c r="B307" s="54"/>
      <c r="C307" s="54"/>
      <c r="D307" s="54"/>
      <c r="E307" s="54"/>
      <c r="F307" s="54"/>
    </row>
    <row r="308" spans="1:6">
      <c r="A308" s="54">
        <v>23083</v>
      </c>
      <c r="B308" s="54"/>
      <c r="C308" s="54"/>
      <c r="D308" s="54"/>
      <c r="E308" s="54"/>
      <c r="F308" s="54"/>
    </row>
    <row r="309" spans="1:6">
      <c r="A309" s="54">
        <v>23085</v>
      </c>
      <c r="B309" s="54"/>
      <c r="C309" s="54"/>
      <c r="D309" s="54"/>
      <c r="E309" s="54"/>
      <c r="F309" s="54"/>
    </row>
    <row r="310" spans="1:6">
      <c r="A310" s="54">
        <v>23640</v>
      </c>
      <c r="B310" s="54"/>
      <c r="C310" s="54"/>
      <c r="D310" s="54"/>
      <c r="E310" s="54"/>
      <c r="F310" s="54"/>
    </row>
    <row r="311" spans="1:6">
      <c r="A311" s="54">
        <v>23641</v>
      </c>
      <c r="B311" s="54"/>
      <c r="C311" s="54"/>
      <c r="D311" s="54"/>
      <c r="E311" s="54"/>
      <c r="F311" s="54"/>
    </row>
    <row r="312" spans="1:6">
      <c r="A312" s="54">
        <v>23646</v>
      </c>
      <c r="B312" s="54"/>
      <c r="C312" s="54"/>
      <c r="D312" s="54"/>
      <c r="E312" s="54"/>
      <c r="F312" s="54"/>
    </row>
    <row r="313" spans="1:6">
      <c r="A313" s="54">
        <v>23648</v>
      </c>
      <c r="B313" s="54"/>
      <c r="C313" s="54"/>
      <c r="D313" s="54"/>
      <c r="E313" s="54"/>
      <c r="F313" s="54"/>
    </row>
    <row r="314" spans="1:6">
      <c r="A314" s="54">
        <v>23655</v>
      </c>
      <c r="B314" s="54"/>
      <c r="C314" s="54"/>
      <c r="D314" s="54"/>
      <c r="E314" s="54"/>
      <c r="F314" s="54"/>
    </row>
    <row r="315" spans="1:6">
      <c r="A315" s="54">
        <v>23660</v>
      </c>
      <c r="B315" s="54"/>
      <c r="C315" s="54"/>
      <c r="D315" s="54"/>
      <c r="E315" s="54"/>
      <c r="F315" s="54"/>
    </row>
    <row r="316" spans="1:6">
      <c r="A316" s="54">
        <v>23955</v>
      </c>
      <c r="B316" s="54"/>
      <c r="C316" s="54"/>
      <c r="D316" s="54"/>
      <c r="E316" s="54"/>
      <c r="F316" s="54"/>
    </row>
    <row r="317" spans="1:6">
      <c r="A317" s="54">
        <v>23962</v>
      </c>
      <c r="B317" s="54"/>
      <c r="C317" s="54"/>
      <c r="D317" s="54"/>
      <c r="E317" s="54"/>
      <c r="F317" s="54"/>
    </row>
    <row r="318" spans="1:6">
      <c r="A318" s="54">
        <v>23964</v>
      </c>
      <c r="B318" s="54"/>
      <c r="C318" s="54"/>
      <c r="D318" s="54"/>
      <c r="E318" s="54"/>
      <c r="F318" s="54"/>
    </row>
    <row r="319" spans="1:6">
      <c r="A319" s="54">
        <v>23968</v>
      </c>
      <c r="B319" s="54"/>
      <c r="C319" s="54"/>
      <c r="D319" s="54"/>
      <c r="E319" s="54"/>
      <c r="F319" s="54"/>
    </row>
    <row r="320" spans="1:6">
      <c r="A320" s="54">
        <v>23973</v>
      </c>
      <c r="B320" s="54"/>
      <c r="C320" s="54"/>
      <c r="D320" s="54"/>
      <c r="E320" s="54"/>
      <c r="F320" s="54"/>
    </row>
    <row r="321" spans="1:6">
      <c r="A321" s="54">
        <v>24420</v>
      </c>
      <c r="B321" s="54"/>
      <c r="C321" s="54"/>
      <c r="D321" s="54"/>
      <c r="E321" s="54"/>
      <c r="F321" s="54"/>
    </row>
    <row r="322" spans="1:6">
      <c r="A322" s="54">
        <v>24427</v>
      </c>
      <c r="B322" s="54"/>
      <c r="C322" s="54"/>
      <c r="D322" s="54"/>
      <c r="E322" s="54"/>
      <c r="F322" s="54"/>
    </row>
    <row r="323" spans="1:6">
      <c r="A323" s="54">
        <v>24428</v>
      </c>
      <c r="B323" s="54"/>
      <c r="C323" s="54"/>
      <c r="D323" s="54"/>
      <c r="E323" s="54"/>
      <c r="F323" s="54"/>
    </row>
    <row r="324" spans="1:6">
      <c r="A324" s="54">
        <v>24432</v>
      </c>
      <c r="B324" s="54"/>
      <c r="C324" s="54"/>
      <c r="D324" s="54"/>
      <c r="E324" s="54"/>
      <c r="F324" s="54"/>
    </row>
    <row r="325" spans="1:6">
      <c r="A325" s="54">
        <v>24434</v>
      </c>
      <c r="B325" s="54"/>
      <c r="C325" s="54"/>
      <c r="D325" s="54"/>
      <c r="E325" s="54"/>
      <c r="F325" s="54"/>
    </row>
    <row r="326" spans="1:6">
      <c r="A326" s="54">
        <v>24438</v>
      </c>
      <c r="B326" s="54"/>
      <c r="C326" s="54"/>
      <c r="D326" s="54"/>
      <c r="E326" s="54"/>
      <c r="F326" s="54"/>
    </row>
    <row r="327" spans="1:6">
      <c r="A327" s="54">
        <v>24448</v>
      </c>
      <c r="B327" s="54"/>
      <c r="C327" s="54"/>
      <c r="D327" s="54"/>
      <c r="E327" s="54"/>
      <c r="F327" s="54"/>
    </row>
    <row r="328" spans="1:6">
      <c r="A328" s="54">
        <v>24457</v>
      </c>
      <c r="B328" s="54"/>
      <c r="C328" s="54"/>
      <c r="D328" s="54"/>
      <c r="E328" s="54"/>
      <c r="F328" s="54"/>
    </row>
    <row r="329" spans="1:6">
      <c r="A329" s="54">
        <v>24458</v>
      </c>
      <c r="B329" s="54"/>
      <c r="C329" s="54"/>
      <c r="D329" s="54"/>
      <c r="E329" s="54"/>
      <c r="F329" s="54"/>
    </row>
    <row r="330" spans="1:6">
      <c r="A330" s="54">
        <v>24459</v>
      </c>
      <c r="B330" s="54"/>
      <c r="C330" s="54"/>
      <c r="D330" s="54"/>
      <c r="E330" s="54"/>
      <c r="F330" s="54"/>
    </row>
    <row r="331" spans="1:6">
      <c r="A331" s="54">
        <v>24933</v>
      </c>
      <c r="B331" s="54"/>
      <c r="C331" s="54"/>
      <c r="D331" s="54"/>
      <c r="E331" s="54"/>
      <c r="F331" s="54"/>
    </row>
    <row r="332" spans="1:6">
      <c r="A332" s="54">
        <v>25060</v>
      </c>
      <c r="B332" s="54"/>
      <c r="C332" s="54"/>
      <c r="D332" s="54"/>
      <c r="E332" s="54"/>
      <c r="F332" s="54"/>
    </row>
    <row r="333" spans="1:6">
      <c r="A333" s="54">
        <v>25061</v>
      </c>
      <c r="B333" s="54"/>
      <c r="C333" s="54"/>
      <c r="D333" s="54"/>
      <c r="E333" s="54"/>
      <c r="F333" s="54"/>
    </row>
    <row r="334" spans="1:6">
      <c r="A334" s="54">
        <v>25062</v>
      </c>
      <c r="B334" s="54"/>
      <c r="C334" s="54"/>
      <c r="D334" s="54"/>
      <c r="E334" s="54"/>
      <c r="F334" s="54"/>
    </row>
    <row r="335" spans="1:6">
      <c r="A335" s="54">
        <v>25064</v>
      </c>
      <c r="B335" s="54"/>
      <c r="C335" s="54"/>
      <c r="D335" s="54"/>
      <c r="E335" s="54"/>
      <c r="F335" s="54"/>
    </row>
    <row r="336" spans="1:6">
      <c r="A336" s="54">
        <v>25067</v>
      </c>
      <c r="B336" s="54"/>
      <c r="C336" s="54"/>
      <c r="D336" s="54"/>
      <c r="E336" s="54"/>
      <c r="F336" s="54"/>
    </row>
    <row r="337" spans="1:6">
      <c r="A337" s="54">
        <v>25068</v>
      </c>
      <c r="B337" s="54"/>
      <c r="C337" s="54"/>
      <c r="D337" s="54"/>
      <c r="E337" s="54"/>
      <c r="F337" s="54"/>
    </row>
    <row r="338" spans="1:6">
      <c r="A338" s="54">
        <v>25069</v>
      </c>
      <c r="B338" s="54"/>
      <c r="C338" s="54"/>
      <c r="D338" s="54"/>
      <c r="E338" s="54"/>
      <c r="F338" s="54"/>
    </row>
    <row r="339" spans="1:6">
      <c r="A339" s="54">
        <v>25078</v>
      </c>
      <c r="B339" s="54"/>
      <c r="C339" s="54"/>
      <c r="D339" s="54"/>
      <c r="E339" s="54"/>
      <c r="F339" s="54"/>
    </row>
    <row r="340" spans="1:6">
      <c r="A340" s="54">
        <v>25083</v>
      </c>
      <c r="B340" s="54"/>
      <c r="C340" s="54"/>
      <c r="D340" s="54"/>
      <c r="E340" s="54"/>
      <c r="F340" s="54"/>
    </row>
    <row r="341" spans="1:6">
      <c r="A341" s="54">
        <v>25085</v>
      </c>
      <c r="B341" s="54"/>
      <c r="C341" s="54"/>
      <c r="D341" s="54"/>
      <c r="E341" s="54"/>
      <c r="F341" s="54"/>
    </row>
    <row r="342" spans="1:6">
      <c r="A342" s="54">
        <v>25086</v>
      </c>
      <c r="B342" s="54"/>
      <c r="C342" s="54"/>
      <c r="D342" s="54"/>
      <c r="E342" s="54"/>
      <c r="F342" s="54"/>
    </row>
    <row r="343" spans="1:6">
      <c r="A343" s="54">
        <v>25089</v>
      </c>
      <c r="B343" s="54"/>
      <c r="C343" s="54"/>
      <c r="D343" s="54"/>
      <c r="E343" s="54"/>
      <c r="F343" s="54"/>
    </row>
    <row r="344" spans="1:6">
      <c r="A344" s="54">
        <v>25099</v>
      </c>
      <c r="B344" s="54"/>
      <c r="C344" s="54"/>
      <c r="D344" s="54"/>
      <c r="E344" s="54"/>
      <c r="F344" s="54"/>
    </row>
    <row r="345" spans="1:6">
      <c r="A345" s="54">
        <v>25106</v>
      </c>
      <c r="B345" s="54"/>
      <c r="C345" s="54"/>
      <c r="D345" s="54"/>
      <c r="E345" s="54"/>
      <c r="F345" s="54"/>
    </row>
    <row r="346" spans="1:6">
      <c r="A346" s="54">
        <v>25108</v>
      </c>
      <c r="B346" s="54"/>
      <c r="C346" s="54"/>
      <c r="D346" s="54"/>
      <c r="E346" s="54"/>
      <c r="F346" s="54"/>
    </row>
    <row r="347" spans="1:6">
      <c r="A347" s="54">
        <v>25109</v>
      </c>
      <c r="B347" s="54"/>
      <c r="C347" s="54"/>
      <c r="D347" s="54"/>
      <c r="E347" s="54"/>
      <c r="F347" s="54"/>
    </row>
    <row r="348" spans="1:6">
      <c r="A348" s="54">
        <v>25111</v>
      </c>
      <c r="B348" s="54"/>
      <c r="C348" s="54"/>
      <c r="D348" s="54"/>
      <c r="E348" s="54"/>
      <c r="F348" s="54"/>
    </row>
    <row r="349" spans="1:6">
      <c r="A349" s="54">
        <v>25112</v>
      </c>
      <c r="B349" s="54"/>
      <c r="C349" s="54"/>
      <c r="D349" s="54"/>
      <c r="E349" s="54"/>
      <c r="F349" s="54"/>
    </row>
    <row r="350" spans="1:6">
      <c r="A350" s="54">
        <v>25113</v>
      </c>
      <c r="B350" s="54"/>
      <c r="C350" s="54"/>
      <c r="D350" s="54"/>
      <c r="E350" s="54"/>
      <c r="F350" s="54"/>
    </row>
    <row r="351" spans="1:6">
      <c r="A351" s="54">
        <v>25457</v>
      </c>
      <c r="B351" s="54"/>
      <c r="C351" s="54"/>
      <c r="D351" s="54"/>
      <c r="E351" s="54"/>
      <c r="F351" s="54"/>
    </row>
    <row r="352" spans="1:6">
      <c r="A352" s="54">
        <v>25467</v>
      </c>
      <c r="B352" s="54"/>
      <c r="C352" s="54"/>
      <c r="D352" s="54"/>
      <c r="E352" s="54"/>
      <c r="F352" s="54"/>
    </row>
    <row r="353" spans="1:6">
      <c r="A353" s="54">
        <v>25468</v>
      </c>
      <c r="B353" s="54"/>
      <c r="C353" s="54"/>
      <c r="D353" s="54"/>
      <c r="E353" s="54"/>
      <c r="F353" s="54"/>
    </row>
    <row r="354" spans="1:6">
      <c r="A354" s="54">
        <v>25469</v>
      </c>
      <c r="B354" s="54"/>
      <c r="C354" s="54"/>
      <c r="D354" s="54"/>
      <c r="E354" s="54"/>
      <c r="F354" s="54"/>
    </row>
    <row r="355" spans="1:6">
      <c r="A355" s="54">
        <v>25470</v>
      </c>
      <c r="B355" s="54"/>
      <c r="C355" s="54"/>
      <c r="D355" s="54"/>
      <c r="E355" s="54"/>
      <c r="F355" s="54"/>
    </row>
    <row r="356" spans="1:6">
      <c r="A356" s="54">
        <v>25475</v>
      </c>
      <c r="B356" s="54"/>
      <c r="C356" s="54"/>
      <c r="D356" s="54"/>
      <c r="E356" s="54"/>
      <c r="F356" s="54"/>
    </row>
    <row r="357" spans="1:6">
      <c r="A357" s="54">
        <v>25479</v>
      </c>
      <c r="B357" s="54"/>
      <c r="C357" s="54"/>
      <c r="D357" s="54"/>
      <c r="E357" s="54"/>
      <c r="F357" s="54"/>
    </row>
    <row r="358" spans="1:6">
      <c r="A358" s="54">
        <v>25484</v>
      </c>
      <c r="B358" s="54"/>
      <c r="C358" s="54"/>
      <c r="D358" s="54"/>
      <c r="E358" s="54"/>
      <c r="F358" s="54"/>
    </row>
    <row r="359" spans="1:6">
      <c r="A359" s="54">
        <v>25493</v>
      </c>
      <c r="B359" s="54"/>
      <c r="C359" s="54"/>
      <c r="D359" s="54"/>
      <c r="E359" s="54"/>
      <c r="F359" s="54"/>
    </row>
    <row r="360" spans="1:6">
      <c r="A360" s="54">
        <v>25496</v>
      </c>
      <c r="B360" s="54"/>
      <c r="C360" s="54"/>
      <c r="D360" s="54"/>
      <c r="E360" s="54"/>
      <c r="F360" s="54"/>
    </row>
    <row r="361" spans="1:6">
      <c r="A361" s="54">
        <v>25500</v>
      </c>
      <c r="B361" s="54"/>
      <c r="C361" s="54"/>
      <c r="D361" s="54"/>
      <c r="E361" s="54"/>
      <c r="F361" s="54"/>
    </row>
    <row r="362" spans="1:6">
      <c r="A362" s="54">
        <v>25644</v>
      </c>
      <c r="B362" s="54"/>
      <c r="C362" s="54"/>
      <c r="D362" s="54"/>
      <c r="E362" s="54"/>
      <c r="F362" s="54"/>
    </row>
    <row r="363" spans="1:6">
      <c r="A363" s="54">
        <v>25658</v>
      </c>
      <c r="B363" s="54"/>
      <c r="C363" s="54"/>
      <c r="D363" s="54"/>
      <c r="E363" s="54"/>
      <c r="F363" s="54"/>
    </row>
    <row r="364" spans="1:6">
      <c r="A364" s="54">
        <v>25673</v>
      </c>
      <c r="B364" s="54"/>
      <c r="C364" s="54"/>
      <c r="D364" s="54"/>
      <c r="E364" s="54"/>
      <c r="F364" s="54"/>
    </row>
    <row r="365" spans="1:6">
      <c r="A365" s="54">
        <v>25777</v>
      </c>
      <c r="B365" s="54"/>
      <c r="C365" s="54"/>
      <c r="D365" s="54"/>
      <c r="E365" s="54"/>
      <c r="F365" s="54"/>
    </row>
    <row r="366" spans="1:6">
      <c r="A366" s="54">
        <v>25781</v>
      </c>
      <c r="B366" s="54"/>
      <c r="C366" s="54"/>
      <c r="D366" s="54"/>
      <c r="E366" s="54"/>
      <c r="F366" s="54"/>
    </row>
    <row r="367" spans="1:6">
      <c r="A367" s="54">
        <v>25789</v>
      </c>
      <c r="B367" s="54"/>
      <c r="C367" s="54"/>
      <c r="D367" s="54"/>
      <c r="E367" s="54"/>
      <c r="F367" s="54"/>
    </row>
    <row r="368" spans="1:6">
      <c r="A368" s="54">
        <v>25796</v>
      </c>
      <c r="B368" s="54"/>
      <c r="C368" s="54"/>
      <c r="D368" s="54"/>
      <c r="E368" s="54"/>
      <c r="F368" s="54"/>
    </row>
    <row r="369" spans="1:6">
      <c r="A369" s="54">
        <v>25894</v>
      </c>
      <c r="B369" s="54"/>
      <c r="C369" s="54"/>
      <c r="D369" s="54"/>
      <c r="E369" s="54"/>
      <c r="F369" s="54"/>
    </row>
    <row r="370" spans="1:6">
      <c r="A370" s="54">
        <v>26192</v>
      </c>
      <c r="B370" s="54"/>
      <c r="C370" s="54"/>
      <c r="D370" s="54"/>
      <c r="E370" s="54"/>
      <c r="F370" s="54"/>
    </row>
    <row r="371" spans="1:6">
      <c r="A371" s="54">
        <v>26198</v>
      </c>
      <c r="B371" s="54"/>
      <c r="C371" s="54"/>
      <c r="D371" s="54"/>
      <c r="E371" s="54"/>
      <c r="F371" s="54"/>
    </row>
    <row r="372" spans="1:6">
      <c r="A372" s="54">
        <v>26200</v>
      </c>
      <c r="B372" s="54"/>
      <c r="C372" s="54"/>
      <c r="D372" s="54"/>
      <c r="E372" s="54"/>
      <c r="F372" s="54"/>
    </row>
    <row r="373" spans="1:6">
      <c r="A373" s="54">
        <v>26202</v>
      </c>
      <c r="B373" s="54"/>
      <c r="C373" s="54"/>
      <c r="D373" s="54"/>
      <c r="E373" s="54"/>
      <c r="F373" s="54"/>
    </row>
    <row r="374" spans="1:6">
      <c r="A374" s="54">
        <v>26203</v>
      </c>
      <c r="B374" s="54"/>
      <c r="C374" s="54"/>
      <c r="D374" s="54"/>
      <c r="E374" s="54"/>
      <c r="F374" s="54"/>
    </row>
    <row r="375" spans="1:6">
      <c r="A375" s="54">
        <v>26204</v>
      </c>
      <c r="B375" s="54"/>
      <c r="C375" s="54"/>
      <c r="D375" s="54"/>
      <c r="E375" s="54"/>
      <c r="F375" s="54"/>
    </row>
    <row r="376" spans="1:6">
      <c r="A376" s="54">
        <v>26206</v>
      </c>
      <c r="B376" s="54"/>
      <c r="C376" s="54"/>
      <c r="D376" s="54"/>
      <c r="E376" s="54"/>
      <c r="F376" s="54"/>
    </row>
    <row r="377" spans="1:6">
      <c r="A377" s="54">
        <v>26207</v>
      </c>
      <c r="B377" s="54"/>
      <c r="C377" s="54"/>
      <c r="D377" s="54"/>
      <c r="E377" s="54"/>
      <c r="F377" s="54"/>
    </row>
    <row r="378" spans="1:6">
      <c r="A378" s="54">
        <v>26208</v>
      </c>
      <c r="B378" s="54"/>
      <c r="C378" s="54"/>
      <c r="D378" s="54"/>
      <c r="E378" s="54"/>
      <c r="F378" s="54"/>
    </row>
    <row r="379" spans="1:6">
      <c r="A379" s="54">
        <v>26225</v>
      </c>
      <c r="B379" s="54"/>
      <c r="C379" s="54"/>
      <c r="D379" s="54"/>
      <c r="E379" s="54"/>
      <c r="F379" s="54"/>
    </row>
    <row r="380" spans="1:6">
      <c r="A380" s="54">
        <v>26227</v>
      </c>
      <c r="B380" s="54"/>
      <c r="C380" s="54"/>
      <c r="D380" s="54"/>
      <c r="E380" s="54"/>
      <c r="F380" s="54"/>
    </row>
    <row r="381" spans="1:6">
      <c r="A381" s="54">
        <v>26243</v>
      </c>
      <c r="B381" s="54"/>
      <c r="C381" s="54"/>
      <c r="D381" s="54"/>
      <c r="E381" s="54"/>
      <c r="F381" s="54"/>
    </row>
    <row r="382" spans="1:6">
      <c r="A382" s="54">
        <v>26244</v>
      </c>
      <c r="B382" s="54"/>
      <c r="C382" s="54"/>
      <c r="D382" s="54"/>
      <c r="E382" s="54"/>
      <c r="F382" s="54"/>
    </row>
    <row r="383" spans="1:6">
      <c r="A383" s="54">
        <v>26245</v>
      </c>
      <c r="B383" s="54"/>
      <c r="C383" s="54"/>
      <c r="D383" s="54"/>
      <c r="E383" s="54"/>
      <c r="F383" s="54"/>
    </row>
    <row r="384" spans="1:6">
      <c r="A384" s="54">
        <v>26247</v>
      </c>
      <c r="B384" s="54"/>
      <c r="C384" s="54"/>
      <c r="D384" s="54"/>
      <c r="E384" s="54"/>
      <c r="F384" s="54"/>
    </row>
    <row r="385" spans="1:6">
      <c r="A385" s="54">
        <v>26248</v>
      </c>
      <c r="B385" s="54"/>
      <c r="C385" s="54"/>
      <c r="D385" s="54"/>
      <c r="E385" s="54"/>
      <c r="F385" s="54"/>
    </row>
    <row r="386" spans="1:6">
      <c r="A386" s="54">
        <v>26350</v>
      </c>
      <c r="B386" s="54"/>
      <c r="C386" s="54"/>
      <c r="D386" s="54"/>
      <c r="E386" s="54"/>
      <c r="F386" s="54"/>
    </row>
    <row r="387" spans="1:6">
      <c r="A387" s="54">
        <v>26358</v>
      </c>
      <c r="B387" s="54"/>
      <c r="C387" s="54"/>
      <c r="D387" s="54"/>
      <c r="E387" s="54"/>
      <c r="F387" s="54"/>
    </row>
    <row r="388" spans="1:6">
      <c r="A388" s="54">
        <v>26361</v>
      </c>
      <c r="B388" s="54"/>
      <c r="C388" s="54"/>
      <c r="D388" s="54"/>
      <c r="E388" s="54"/>
      <c r="F388" s="54"/>
    </row>
    <row r="389" spans="1:6">
      <c r="A389" s="54">
        <v>26362</v>
      </c>
      <c r="B389" s="54"/>
      <c r="C389" s="54"/>
      <c r="D389" s="54"/>
      <c r="E389" s="54"/>
      <c r="F389" s="54"/>
    </row>
    <row r="390" spans="1:6">
      <c r="A390" s="54">
        <v>26363</v>
      </c>
      <c r="B390" s="54"/>
      <c r="C390" s="54"/>
      <c r="D390" s="54"/>
      <c r="E390" s="54"/>
      <c r="F390" s="54"/>
    </row>
    <row r="391" spans="1:6">
      <c r="A391" s="54">
        <v>26375</v>
      </c>
      <c r="B391" s="54"/>
      <c r="C391" s="54"/>
      <c r="D391" s="54"/>
      <c r="E391" s="54"/>
      <c r="F391" s="54"/>
    </row>
    <row r="392" spans="1:6">
      <c r="A392" s="54">
        <v>26383</v>
      </c>
      <c r="B392" s="54"/>
      <c r="C392" s="54"/>
      <c r="D392" s="54"/>
      <c r="E392" s="54"/>
      <c r="F392" s="54"/>
    </row>
    <row r="393" spans="1:6">
      <c r="A393" s="54">
        <v>26471</v>
      </c>
      <c r="B393" s="54"/>
      <c r="C393" s="54"/>
      <c r="D393" s="54"/>
      <c r="E393" s="54"/>
      <c r="F393" s="54"/>
    </row>
    <row r="394" spans="1:6">
      <c r="A394" s="54">
        <v>26488</v>
      </c>
      <c r="B394" s="54"/>
      <c r="C394" s="54"/>
      <c r="D394" s="54"/>
      <c r="E394" s="54"/>
      <c r="F394" s="54"/>
    </row>
    <row r="395" spans="1:6">
      <c r="A395" s="54">
        <v>26608</v>
      </c>
      <c r="B395" s="54"/>
      <c r="C395" s="54"/>
      <c r="D395" s="54"/>
      <c r="E395" s="54"/>
      <c r="F395" s="54"/>
    </row>
    <row r="396" spans="1:6">
      <c r="A396" s="54">
        <v>26615</v>
      </c>
      <c r="B396" s="54"/>
      <c r="C396" s="54"/>
      <c r="D396" s="54"/>
      <c r="E396" s="54"/>
      <c r="F396" s="54"/>
    </row>
    <row r="397" spans="1:6">
      <c r="A397" s="54">
        <v>26623</v>
      </c>
      <c r="B397" s="54"/>
      <c r="C397" s="54"/>
      <c r="D397" s="54"/>
      <c r="E397" s="54"/>
      <c r="F397" s="54"/>
    </row>
    <row r="398" spans="1:6">
      <c r="A398" s="54">
        <v>26625</v>
      </c>
      <c r="B398" s="54"/>
      <c r="C398" s="54"/>
      <c r="D398" s="54"/>
      <c r="E398" s="54"/>
      <c r="F398" s="54"/>
    </row>
    <row r="399" spans="1:6">
      <c r="A399" s="54">
        <v>26890</v>
      </c>
      <c r="B399" s="54"/>
      <c r="C399" s="54"/>
      <c r="D399" s="54"/>
      <c r="E399" s="54"/>
      <c r="F399" s="54"/>
    </row>
    <row r="400" spans="1:6">
      <c r="A400" s="54">
        <v>26893</v>
      </c>
      <c r="B400" s="54"/>
      <c r="C400" s="54"/>
      <c r="D400" s="54"/>
      <c r="E400" s="54"/>
      <c r="F400" s="54"/>
    </row>
    <row r="401" spans="1:6">
      <c r="A401" s="54">
        <v>27082</v>
      </c>
      <c r="B401" s="54"/>
      <c r="C401" s="54"/>
      <c r="D401" s="54"/>
      <c r="E401" s="54"/>
      <c r="F401" s="54"/>
    </row>
    <row r="402" spans="1:6">
      <c r="A402" s="54">
        <v>27085</v>
      </c>
      <c r="B402" s="54"/>
      <c r="C402" s="54"/>
      <c r="D402" s="54"/>
      <c r="E402" s="54"/>
      <c r="F402" s="54"/>
    </row>
    <row r="403" spans="1:6">
      <c r="A403" s="54">
        <v>27090</v>
      </c>
      <c r="B403" s="54"/>
      <c r="C403" s="54"/>
      <c r="D403" s="54"/>
      <c r="E403" s="54"/>
      <c r="F403" s="54"/>
    </row>
    <row r="404" spans="1:6">
      <c r="A404" s="54">
        <v>27456</v>
      </c>
      <c r="B404" s="54"/>
      <c r="C404" s="54"/>
      <c r="D404" s="54"/>
      <c r="E404" s="54"/>
      <c r="F404" s="54"/>
    </row>
    <row r="405" spans="1:6">
      <c r="A405" s="54">
        <v>27642</v>
      </c>
      <c r="B405" s="54"/>
      <c r="C405" s="54"/>
      <c r="D405" s="54"/>
      <c r="E405" s="54"/>
      <c r="F405" s="54"/>
    </row>
    <row r="406" spans="1:6">
      <c r="A406" s="54">
        <v>27643</v>
      </c>
      <c r="B406" s="54"/>
      <c r="C406" s="54"/>
      <c r="D406" s="54"/>
      <c r="E406" s="54"/>
      <c r="F406" s="54"/>
    </row>
    <row r="407" spans="1:6">
      <c r="A407" s="54">
        <v>27676</v>
      </c>
      <c r="B407" s="54"/>
      <c r="C407" s="54"/>
      <c r="D407" s="54"/>
      <c r="E407" s="54"/>
      <c r="F407" s="54"/>
    </row>
    <row r="408" spans="1:6">
      <c r="A408" s="54">
        <v>27684</v>
      </c>
      <c r="B408" s="54"/>
      <c r="C408" s="54"/>
      <c r="D408" s="54"/>
      <c r="E408" s="54"/>
      <c r="F408" s="54"/>
    </row>
    <row r="409" spans="1:6">
      <c r="A409" s="54">
        <v>27871</v>
      </c>
      <c r="B409" s="54"/>
      <c r="C409" s="54"/>
      <c r="D409" s="54"/>
      <c r="E409" s="54"/>
      <c r="F409" s="54"/>
    </row>
    <row r="410" spans="1:6">
      <c r="A410" s="54">
        <v>27874</v>
      </c>
      <c r="B410" s="54"/>
      <c r="C410" s="54"/>
      <c r="D410" s="54"/>
      <c r="E410" s="54"/>
      <c r="F410" s="54"/>
    </row>
    <row r="411" spans="1:6">
      <c r="A411" s="54">
        <v>27877</v>
      </c>
      <c r="B411" s="54"/>
      <c r="C411" s="54"/>
      <c r="D411" s="54"/>
      <c r="E411" s="54"/>
      <c r="F411" s="54"/>
    </row>
    <row r="412" spans="1:6">
      <c r="A412" s="54">
        <v>27879</v>
      </c>
      <c r="B412" s="54"/>
      <c r="C412" s="54"/>
      <c r="D412" s="54"/>
      <c r="E412" s="54"/>
      <c r="F412" s="54"/>
    </row>
    <row r="413" spans="1:6">
      <c r="A413" s="54">
        <v>27885</v>
      </c>
      <c r="B413" s="54"/>
      <c r="C413" s="54"/>
      <c r="D413" s="54"/>
      <c r="E413" s="54"/>
      <c r="F413" s="54"/>
    </row>
    <row r="414" spans="1:6">
      <c r="A414" s="54">
        <v>27886</v>
      </c>
      <c r="B414" s="54"/>
      <c r="C414" s="54"/>
      <c r="D414" s="54"/>
      <c r="E414" s="54"/>
      <c r="F414" s="54"/>
    </row>
    <row r="415" spans="1:6">
      <c r="A415" s="54">
        <v>27890</v>
      </c>
      <c r="B415" s="54"/>
      <c r="C415" s="54"/>
      <c r="D415" s="54"/>
      <c r="E415" s="54"/>
      <c r="F415" s="54"/>
    </row>
    <row r="416" spans="1:6">
      <c r="A416" s="54">
        <v>27891</v>
      </c>
      <c r="B416" s="54"/>
      <c r="C416" s="54"/>
      <c r="D416" s="54"/>
      <c r="E416" s="54"/>
      <c r="F416" s="54"/>
    </row>
    <row r="417" spans="1:6">
      <c r="A417" s="54">
        <v>27904</v>
      </c>
      <c r="B417" s="54"/>
      <c r="C417" s="54"/>
      <c r="D417" s="54"/>
      <c r="E417" s="54"/>
      <c r="F417" s="54"/>
    </row>
    <row r="418" spans="1:6">
      <c r="A418" s="54">
        <v>28017</v>
      </c>
      <c r="B418" s="54"/>
      <c r="C418" s="54"/>
      <c r="D418" s="54"/>
      <c r="E418" s="54"/>
      <c r="F418" s="54"/>
    </row>
    <row r="419" spans="1:6">
      <c r="A419" s="54">
        <v>28018</v>
      </c>
      <c r="B419" s="54"/>
      <c r="C419" s="54"/>
      <c r="D419" s="54"/>
      <c r="E419" s="54"/>
      <c r="F419" s="54"/>
    </row>
    <row r="420" spans="1:6">
      <c r="A420" s="54">
        <v>28028</v>
      </c>
      <c r="B420" s="54"/>
      <c r="C420" s="54"/>
      <c r="D420" s="54"/>
      <c r="E420" s="54"/>
      <c r="F420" s="54"/>
    </row>
    <row r="421" spans="1:6">
      <c r="A421" s="54">
        <v>28174</v>
      </c>
      <c r="B421" s="54"/>
      <c r="C421" s="54"/>
      <c r="D421" s="54"/>
      <c r="E421" s="54"/>
      <c r="F421" s="54"/>
    </row>
    <row r="422" spans="1:6">
      <c r="A422" s="54">
        <v>28176</v>
      </c>
      <c r="B422" s="54"/>
      <c r="C422" s="54"/>
      <c r="D422" s="54"/>
      <c r="E422" s="54"/>
      <c r="F422" s="54"/>
    </row>
    <row r="423" spans="1:6">
      <c r="A423" s="54">
        <v>28181</v>
      </c>
      <c r="B423" s="54"/>
      <c r="C423" s="54"/>
      <c r="D423" s="54"/>
      <c r="E423" s="54"/>
      <c r="F423" s="54"/>
    </row>
    <row r="424" spans="1:6">
      <c r="A424" s="54">
        <v>28213</v>
      </c>
      <c r="B424" s="54"/>
      <c r="C424" s="54"/>
      <c r="D424" s="54"/>
      <c r="E424" s="54"/>
      <c r="F424" s="54"/>
    </row>
    <row r="425" spans="1:6">
      <c r="A425" s="54">
        <v>28214</v>
      </c>
      <c r="B425" s="54"/>
      <c r="C425" s="54"/>
      <c r="D425" s="54"/>
      <c r="E425" s="54"/>
      <c r="F425" s="54"/>
    </row>
    <row r="426" spans="1:6">
      <c r="A426" s="54">
        <v>28216</v>
      </c>
      <c r="B426" s="54"/>
      <c r="C426" s="54"/>
      <c r="D426" s="54"/>
      <c r="E426" s="54"/>
      <c r="F426" s="54"/>
    </row>
    <row r="427" spans="1:6">
      <c r="A427" s="54">
        <v>28220</v>
      </c>
      <c r="B427" s="54"/>
      <c r="C427" s="54"/>
      <c r="D427" s="54"/>
      <c r="E427" s="54"/>
      <c r="F427" s="54"/>
    </row>
    <row r="428" spans="1:6">
      <c r="A428" s="54">
        <v>28221</v>
      </c>
      <c r="B428" s="54"/>
      <c r="C428" s="54"/>
      <c r="D428" s="54"/>
      <c r="E428" s="54"/>
      <c r="F428" s="54"/>
    </row>
    <row r="429" spans="1:6">
      <c r="A429" s="54">
        <v>28242</v>
      </c>
      <c r="B429" s="54"/>
      <c r="C429" s="54"/>
      <c r="D429" s="54"/>
      <c r="E429" s="54"/>
      <c r="F429" s="54"/>
    </row>
    <row r="430" spans="1:6">
      <c r="A430" s="54">
        <v>28243</v>
      </c>
      <c r="B430" s="54"/>
      <c r="C430" s="54"/>
      <c r="D430" s="54"/>
      <c r="E430" s="54"/>
      <c r="F430" s="54"/>
    </row>
    <row r="431" spans="1:6">
      <c r="A431" s="54">
        <v>28247</v>
      </c>
      <c r="B431" s="54"/>
      <c r="C431" s="54"/>
      <c r="D431" s="54"/>
      <c r="E431" s="54"/>
      <c r="F431" s="54"/>
    </row>
    <row r="432" spans="1:6">
      <c r="A432" s="54">
        <v>28248</v>
      </c>
      <c r="B432" s="54"/>
      <c r="C432" s="54"/>
      <c r="D432" s="54"/>
      <c r="E432" s="54"/>
      <c r="F432" s="54"/>
    </row>
    <row r="433" spans="1:6">
      <c r="A433" s="54">
        <v>28251</v>
      </c>
      <c r="B433" s="54"/>
      <c r="C433" s="54"/>
      <c r="D433" s="54"/>
      <c r="E433" s="54"/>
      <c r="F433" s="54"/>
    </row>
    <row r="434" spans="1:6">
      <c r="A434" s="54">
        <v>28252</v>
      </c>
      <c r="B434" s="54"/>
      <c r="C434" s="54"/>
      <c r="D434" s="54"/>
      <c r="E434" s="54"/>
      <c r="F434" s="54"/>
    </row>
    <row r="435" spans="1:6">
      <c r="A435" s="54">
        <v>28253</v>
      </c>
      <c r="B435" s="54"/>
      <c r="C435" s="54"/>
      <c r="D435" s="54"/>
      <c r="E435" s="54"/>
      <c r="F435" s="54"/>
    </row>
    <row r="436" spans="1:6">
      <c r="A436" s="54">
        <v>28257</v>
      </c>
      <c r="B436" s="54"/>
      <c r="C436" s="54"/>
      <c r="D436" s="54"/>
      <c r="E436" s="54"/>
      <c r="F436" s="54"/>
    </row>
    <row r="437" spans="1:6">
      <c r="A437" s="54">
        <v>28258</v>
      </c>
      <c r="B437" s="54"/>
      <c r="C437" s="54"/>
      <c r="D437" s="54"/>
      <c r="E437" s="54"/>
      <c r="F437" s="54"/>
    </row>
    <row r="438" spans="1:6">
      <c r="A438" s="54">
        <v>28260</v>
      </c>
      <c r="B438" s="54"/>
      <c r="C438" s="54"/>
      <c r="D438" s="54"/>
      <c r="E438" s="54"/>
      <c r="F438" s="54"/>
    </row>
    <row r="439" spans="1:6">
      <c r="A439" s="54">
        <v>28272</v>
      </c>
      <c r="B439" s="54"/>
      <c r="C439" s="54"/>
      <c r="D439" s="54"/>
      <c r="E439" s="54"/>
      <c r="F439" s="54"/>
    </row>
    <row r="440" spans="1:6">
      <c r="A440" s="54">
        <v>28278</v>
      </c>
      <c r="B440" s="54"/>
      <c r="C440" s="54"/>
      <c r="D440" s="54"/>
      <c r="E440" s="54"/>
      <c r="F440" s="54"/>
    </row>
    <row r="441" spans="1:6">
      <c r="A441" s="54">
        <v>28279</v>
      </c>
      <c r="B441" s="54"/>
      <c r="C441" s="54"/>
      <c r="D441" s="54"/>
      <c r="E441" s="54"/>
      <c r="F441" s="54"/>
    </row>
    <row r="442" spans="1:6">
      <c r="A442" s="54">
        <v>28280</v>
      </c>
      <c r="B442" s="54"/>
      <c r="C442" s="54"/>
      <c r="D442" s="54"/>
      <c r="E442" s="54"/>
      <c r="F442" s="54"/>
    </row>
    <row r="443" spans="1:6">
      <c r="A443" s="54">
        <v>28456</v>
      </c>
      <c r="B443" s="54"/>
      <c r="C443" s="54"/>
      <c r="D443" s="54"/>
      <c r="E443" s="54"/>
      <c r="F443" s="54"/>
    </row>
    <row r="444" spans="1:6">
      <c r="A444" s="54">
        <v>28469</v>
      </c>
      <c r="B444" s="54"/>
      <c r="C444" s="54"/>
      <c r="D444" s="54"/>
      <c r="E444" s="54"/>
      <c r="F444" s="54"/>
    </row>
    <row r="445" spans="1:6">
      <c r="A445" s="54">
        <v>28615</v>
      </c>
      <c r="B445" s="54"/>
      <c r="C445" s="54"/>
      <c r="D445" s="54"/>
      <c r="E445" s="54"/>
      <c r="F445" s="54"/>
    </row>
    <row r="446" spans="1:6">
      <c r="A446" s="54">
        <v>28626</v>
      </c>
      <c r="B446" s="54"/>
      <c r="C446" s="54"/>
      <c r="D446" s="54"/>
      <c r="E446" s="54"/>
      <c r="F446" s="54"/>
    </row>
    <row r="447" spans="1:6">
      <c r="A447" s="54">
        <v>28629</v>
      </c>
      <c r="B447" s="54"/>
      <c r="C447" s="54"/>
      <c r="D447" s="54"/>
      <c r="E447" s="54"/>
      <c r="F447" s="54"/>
    </row>
    <row r="448" spans="1:6">
      <c r="A448" s="54">
        <v>28740</v>
      </c>
      <c r="B448" s="54"/>
      <c r="C448" s="54"/>
      <c r="D448" s="54"/>
      <c r="E448" s="54"/>
      <c r="F448" s="54"/>
    </row>
    <row r="449" spans="1:6">
      <c r="A449" s="54">
        <v>28742</v>
      </c>
      <c r="B449" s="54"/>
      <c r="C449" s="54"/>
      <c r="D449" s="54"/>
      <c r="E449" s="54"/>
      <c r="F449" s="54"/>
    </row>
    <row r="450" spans="1:6">
      <c r="A450" s="54">
        <v>28745</v>
      </c>
      <c r="B450" s="54"/>
      <c r="C450" s="54"/>
      <c r="D450" s="54"/>
      <c r="E450" s="54"/>
      <c r="F450" s="54"/>
    </row>
    <row r="451" spans="1:6">
      <c r="A451" s="54">
        <v>28749</v>
      </c>
      <c r="B451" s="54"/>
      <c r="C451" s="54"/>
      <c r="D451" s="54"/>
      <c r="E451" s="54"/>
      <c r="F451" s="54"/>
    </row>
    <row r="452" spans="1:6">
      <c r="A452" s="54">
        <v>28753</v>
      </c>
      <c r="B452" s="54"/>
      <c r="C452" s="54"/>
      <c r="D452" s="54"/>
      <c r="E452" s="54"/>
      <c r="F452" s="54"/>
    </row>
    <row r="453" spans="1:6">
      <c r="A453" s="54">
        <v>28761</v>
      </c>
      <c r="B453" s="54"/>
      <c r="C453" s="54"/>
      <c r="D453" s="54"/>
      <c r="E453" s="54"/>
      <c r="F453" s="54"/>
    </row>
    <row r="454" spans="1:6">
      <c r="A454" s="54">
        <v>28765</v>
      </c>
      <c r="B454" s="54"/>
      <c r="C454" s="54"/>
      <c r="D454" s="54"/>
      <c r="E454" s="54"/>
      <c r="F454" s="54"/>
    </row>
    <row r="455" spans="1:6">
      <c r="A455" s="54">
        <v>28766</v>
      </c>
      <c r="B455" s="54"/>
      <c r="C455" s="54"/>
      <c r="D455" s="54"/>
      <c r="E455" s="54"/>
      <c r="F455" s="54"/>
    </row>
    <row r="456" spans="1:6">
      <c r="A456" s="54">
        <v>28912</v>
      </c>
      <c r="B456" s="54"/>
      <c r="C456" s="54"/>
      <c r="D456" s="54"/>
      <c r="E456" s="54"/>
      <c r="F456" s="54"/>
    </row>
    <row r="457" spans="1:6">
      <c r="A457" s="54">
        <v>28916</v>
      </c>
      <c r="B457" s="54"/>
      <c r="C457" s="54"/>
      <c r="D457" s="54"/>
      <c r="E457" s="54"/>
      <c r="F457" s="54"/>
    </row>
    <row r="458" spans="1:6">
      <c r="A458" s="54">
        <v>28920</v>
      </c>
      <c r="B458" s="54"/>
      <c r="C458" s="54"/>
      <c r="D458" s="54"/>
      <c r="E458" s="54"/>
      <c r="F458" s="54"/>
    </row>
    <row r="459" spans="1:6">
      <c r="A459" s="54">
        <v>28925</v>
      </c>
      <c r="B459" s="54"/>
      <c r="C459" s="54"/>
      <c r="D459" s="54"/>
      <c r="E459" s="54"/>
      <c r="F459" s="54"/>
    </row>
    <row r="460" spans="1:6">
      <c r="A460" s="54">
        <v>28932</v>
      </c>
      <c r="B460" s="54"/>
      <c r="C460" s="54"/>
      <c r="D460" s="54"/>
      <c r="E460" s="54"/>
      <c r="F460" s="54"/>
    </row>
    <row r="461" spans="1:6">
      <c r="A461" s="54">
        <v>29056</v>
      </c>
      <c r="B461" s="54"/>
      <c r="C461" s="54"/>
      <c r="D461" s="54"/>
      <c r="E461" s="54"/>
      <c r="F461" s="54"/>
    </row>
    <row r="462" spans="1:6">
      <c r="A462" s="54">
        <v>29066</v>
      </c>
      <c r="B462" s="54"/>
      <c r="C462" s="54"/>
      <c r="D462" s="54"/>
      <c r="E462" s="54"/>
      <c r="F462" s="54"/>
    </row>
    <row r="463" spans="1:6">
      <c r="A463" s="54">
        <v>29069</v>
      </c>
      <c r="B463" s="54"/>
      <c r="C463" s="54"/>
      <c r="D463" s="54"/>
      <c r="E463" s="54"/>
      <c r="F463" s="54"/>
    </row>
    <row r="464" spans="1:6">
      <c r="A464" s="54">
        <v>29072</v>
      </c>
      <c r="B464" s="54"/>
      <c r="C464" s="54"/>
      <c r="D464" s="54"/>
      <c r="E464" s="54"/>
      <c r="F464" s="54"/>
    </row>
    <row r="465" spans="1:6">
      <c r="A465" s="54">
        <v>29074</v>
      </c>
      <c r="B465" s="54"/>
      <c r="C465" s="54"/>
      <c r="D465" s="54"/>
      <c r="E465" s="54"/>
      <c r="F465" s="54"/>
    </row>
    <row r="466" spans="1:6">
      <c r="A466" s="54">
        <v>29075</v>
      </c>
      <c r="B466" s="54"/>
      <c r="C466" s="54"/>
      <c r="D466" s="54"/>
      <c r="E466" s="54"/>
      <c r="F466" s="54"/>
    </row>
    <row r="467" spans="1:6">
      <c r="A467" s="54">
        <v>29080</v>
      </c>
      <c r="B467" s="54"/>
      <c r="C467" s="54"/>
      <c r="D467" s="54"/>
      <c r="E467" s="54"/>
      <c r="F467" s="54"/>
    </row>
    <row r="468" spans="1:6">
      <c r="A468" s="54">
        <v>29383</v>
      </c>
      <c r="B468" s="54"/>
      <c r="C468" s="54"/>
      <c r="D468" s="54"/>
      <c r="E468" s="54"/>
      <c r="F468" s="54"/>
    </row>
    <row r="469" spans="1:6">
      <c r="A469" s="54">
        <v>29392</v>
      </c>
      <c r="B469" s="54"/>
      <c r="C469" s="54"/>
      <c r="D469" s="54"/>
      <c r="E469" s="54"/>
      <c r="F469" s="54"/>
    </row>
    <row r="470" spans="1:6">
      <c r="A470" s="54">
        <v>29393</v>
      </c>
      <c r="B470" s="54"/>
      <c r="C470" s="54"/>
      <c r="D470" s="54"/>
      <c r="E470" s="54"/>
      <c r="F470" s="54"/>
    </row>
    <row r="471" spans="1:6">
      <c r="A471" s="54">
        <v>29765</v>
      </c>
      <c r="B471" s="54"/>
      <c r="C471" s="54"/>
      <c r="D471" s="54"/>
      <c r="E471" s="54"/>
      <c r="F471" s="54"/>
    </row>
    <row r="472" spans="1:6">
      <c r="A472" s="54">
        <v>29884</v>
      </c>
      <c r="B472" s="54"/>
      <c r="C472" s="54"/>
      <c r="D472" s="54"/>
      <c r="E472" s="54"/>
      <c r="F472" s="54"/>
    </row>
    <row r="473" spans="1:6">
      <c r="A473" s="54">
        <v>29891</v>
      </c>
      <c r="B473" s="54"/>
      <c r="C473" s="54"/>
      <c r="D473" s="54"/>
      <c r="E473" s="54"/>
      <c r="F473" s="54"/>
    </row>
    <row r="474" spans="1:6">
      <c r="A474" s="54">
        <v>29900</v>
      </c>
      <c r="B474" s="54"/>
      <c r="C474" s="54"/>
      <c r="D474" s="54"/>
      <c r="E474" s="54"/>
      <c r="F474" s="54"/>
    </row>
    <row r="475" spans="1:6">
      <c r="A475" s="54">
        <v>30092</v>
      </c>
      <c r="B475" s="54"/>
      <c r="C475" s="54"/>
      <c r="D475" s="54"/>
      <c r="E475" s="54"/>
      <c r="F475" s="54"/>
    </row>
    <row r="476" spans="1:6">
      <c r="A476" s="54">
        <v>30096</v>
      </c>
      <c r="B476" s="54"/>
      <c r="C476" s="54"/>
      <c r="D476" s="54"/>
      <c r="E476" s="54"/>
      <c r="F476" s="54"/>
    </row>
    <row r="477" spans="1:6">
      <c r="A477" s="54">
        <v>30099</v>
      </c>
      <c r="B477" s="54"/>
      <c r="C477" s="54"/>
      <c r="D477" s="54"/>
      <c r="E477" s="54"/>
      <c r="F477" s="54"/>
    </row>
    <row r="478" spans="1:6">
      <c r="A478" s="54">
        <v>30103</v>
      </c>
      <c r="B478" s="54"/>
      <c r="C478" s="54"/>
      <c r="D478" s="54"/>
      <c r="E478" s="54"/>
      <c r="F478" s="54"/>
    </row>
    <row r="479" spans="1:6">
      <c r="A479" s="54">
        <v>30105</v>
      </c>
      <c r="B479" s="54"/>
      <c r="C479" s="54"/>
      <c r="D479" s="54"/>
      <c r="E479" s="54"/>
      <c r="F479" s="54"/>
    </row>
    <row r="480" spans="1:6">
      <c r="A480" s="54">
        <v>30516</v>
      </c>
      <c r="B480" s="54"/>
      <c r="C480" s="54"/>
      <c r="D480" s="54"/>
      <c r="E480" s="54"/>
      <c r="F480" s="54"/>
    </row>
    <row r="481" spans="1:6">
      <c r="A481" s="54">
        <v>30539</v>
      </c>
      <c r="B481" s="54"/>
      <c r="C481" s="54"/>
      <c r="D481" s="54"/>
      <c r="E481" s="54"/>
      <c r="F481" s="54"/>
    </row>
    <row r="482" spans="1:6">
      <c r="A482" s="54">
        <v>30589</v>
      </c>
      <c r="B482" s="54"/>
      <c r="C482" s="54"/>
      <c r="D482" s="54"/>
      <c r="E482" s="54"/>
      <c r="F482" s="54"/>
    </row>
    <row r="483" spans="1:6">
      <c r="A483" s="54">
        <v>30593</v>
      </c>
      <c r="B483" s="54"/>
      <c r="C483" s="54"/>
      <c r="D483" s="54"/>
      <c r="E483" s="54"/>
      <c r="F483" s="54"/>
    </row>
    <row r="484" spans="1:6">
      <c r="A484" s="54">
        <v>30596</v>
      </c>
      <c r="B484" s="54"/>
      <c r="C484" s="54"/>
      <c r="D484" s="54"/>
      <c r="E484" s="54"/>
      <c r="F484" s="54"/>
    </row>
    <row r="485" spans="1:6">
      <c r="A485" s="54">
        <v>30597</v>
      </c>
      <c r="B485" s="54"/>
      <c r="C485" s="54"/>
      <c r="D485" s="54"/>
      <c r="E485" s="54"/>
      <c r="F485" s="54"/>
    </row>
    <row r="486" spans="1:6">
      <c r="A486" s="54">
        <v>30621</v>
      </c>
      <c r="B486" s="54"/>
      <c r="C486" s="54"/>
      <c r="D486" s="54"/>
      <c r="E486" s="54"/>
      <c r="F486" s="54"/>
    </row>
    <row r="487" spans="1:6">
      <c r="A487" s="54">
        <v>30624</v>
      </c>
      <c r="B487" s="54"/>
      <c r="C487" s="54"/>
      <c r="D487" s="54"/>
      <c r="E487" s="54"/>
      <c r="F487" s="54"/>
    </row>
    <row r="488" spans="1:6">
      <c r="A488" s="54">
        <v>30625</v>
      </c>
      <c r="B488" s="54"/>
      <c r="C488" s="54"/>
      <c r="D488" s="54"/>
      <c r="E488" s="54"/>
      <c r="F488" s="54"/>
    </row>
    <row r="489" spans="1:6">
      <c r="A489" s="54">
        <v>30633</v>
      </c>
      <c r="B489" s="54"/>
      <c r="C489" s="54"/>
      <c r="D489" s="54"/>
      <c r="E489" s="54"/>
      <c r="F489" s="54"/>
    </row>
    <row r="490" spans="1:6">
      <c r="A490" s="54">
        <v>30647</v>
      </c>
      <c r="B490" s="54"/>
      <c r="C490" s="54"/>
      <c r="D490" s="54"/>
      <c r="E490" s="54"/>
      <c r="F490" s="54"/>
    </row>
    <row r="491" spans="1:6">
      <c r="A491" s="54">
        <v>30649</v>
      </c>
      <c r="B491" s="54"/>
      <c r="C491" s="54"/>
      <c r="D491" s="54"/>
      <c r="E491" s="54"/>
      <c r="F491" s="54"/>
    </row>
    <row r="492" spans="1:6">
      <c r="A492" s="54">
        <v>30669</v>
      </c>
      <c r="B492" s="54"/>
      <c r="C492" s="54"/>
      <c r="D492" s="54"/>
      <c r="E492" s="54"/>
      <c r="F492" s="54"/>
    </row>
    <row r="493" spans="1:6">
      <c r="A493" s="54">
        <v>30694</v>
      </c>
      <c r="B493" s="54"/>
      <c r="C493" s="54"/>
      <c r="D493" s="54"/>
      <c r="E493" s="54"/>
      <c r="F493" s="54"/>
    </row>
    <row r="494" spans="1:6">
      <c r="A494" s="54">
        <v>30705</v>
      </c>
      <c r="B494" s="54"/>
      <c r="C494" s="54"/>
      <c r="D494" s="54"/>
      <c r="E494" s="54"/>
      <c r="F494" s="54"/>
    </row>
    <row r="495" spans="1:6">
      <c r="A495" s="54">
        <v>30718</v>
      </c>
      <c r="B495" s="54"/>
      <c r="C495" s="54"/>
      <c r="D495" s="54"/>
      <c r="E495" s="54"/>
      <c r="F495" s="54"/>
    </row>
    <row r="496" spans="1:6">
      <c r="A496" s="54">
        <v>30719</v>
      </c>
      <c r="B496" s="54"/>
      <c r="C496" s="54"/>
      <c r="D496" s="54"/>
      <c r="E496" s="54"/>
      <c r="F496" s="54"/>
    </row>
    <row r="497" spans="1:6">
      <c r="A497" s="54">
        <v>30737</v>
      </c>
      <c r="B497" s="54"/>
      <c r="C497" s="54"/>
      <c r="D497" s="54"/>
      <c r="E497" s="54"/>
      <c r="F497" s="54"/>
    </row>
    <row r="498" spans="1:6">
      <c r="A498" s="54">
        <v>30740</v>
      </c>
      <c r="B498" s="54"/>
      <c r="C498" s="54"/>
      <c r="D498" s="54"/>
      <c r="E498" s="54"/>
      <c r="F498" s="54"/>
    </row>
    <row r="499" spans="1:6">
      <c r="A499" s="54">
        <v>30744</v>
      </c>
      <c r="B499" s="54"/>
      <c r="C499" s="54"/>
      <c r="D499" s="54"/>
      <c r="E499" s="54"/>
      <c r="F499" s="54"/>
    </row>
    <row r="500" spans="1:6">
      <c r="A500" s="54">
        <v>30762</v>
      </c>
      <c r="B500" s="54"/>
      <c r="C500" s="54"/>
      <c r="D500" s="54"/>
      <c r="E500" s="54"/>
      <c r="F500" s="54"/>
    </row>
    <row r="501" spans="1:6">
      <c r="A501" s="54">
        <v>30766</v>
      </c>
      <c r="B501" s="54"/>
      <c r="C501" s="54"/>
      <c r="D501" s="54"/>
      <c r="E501" s="54"/>
      <c r="F501" s="54"/>
    </row>
    <row r="502" spans="1:6">
      <c r="A502" s="54">
        <v>30994</v>
      </c>
      <c r="B502" s="54"/>
      <c r="C502" s="54"/>
      <c r="D502" s="54"/>
      <c r="E502" s="54"/>
      <c r="F502" s="54"/>
    </row>
    <row r="503" spans="1:6">
      <c r="A503" s="54">
        <v>31015</v>
      </c>
      <c r="B503" s="54"/>
      <c r="C503" s="54"/>
      <c r="D503" s="54"/>
      <c r="E503" s="54"/>
      <c r="F503" s="54"/>
    </row>
    <row r="504" spans="1:6">
      <c r="A504" s="54">
        <v>31017</v>
      </c>
      <c r="B504" s="54"/>
      <c r="C504" s="54"/>
      <c r="D504" s="54"/>
      <c r="E504" s="54"/>
      <c r="F504" s="54"/>
    </row>
    <row r="505" spans="1:6">
      <c r="A505" s="54">
        <v>31020</v>
      </c>
      <c r="B505" s="54"/>
      <c r="C505" s="54"/>
      <c r="D505" s="54"/>
      <c r="E505" s="54"/>
      <c r="F505" s="54"/>
    </row>
    <row r="506" spans="1:6">
      <c r="A506" s="54">
        <v>31151</v>
      </c>
      <c r="B506" s="54"/>
      <c r="C506" s="54"/>
      <c r="D506" s="54"/>
      <c r="E506" s="54"/>
      <c r="F506" s="54"/>
    </row>
    <row r="507" spans="1:6">
      <c r="A507" s="54">
        <v>31158</v>
      </c>
      <c r="B507" s="54"/>
      <c r="C507" s="54"/>
      <c r="D507" s="54"/>
      <c r="E507" s="54"/>
      <c r="F507" s="54"/>
    </row>
    <row r="508" spans="1:6">
      <c r="A508" s="54">
        <v>31171</v>
      </c>
      <c r="B508" s="54"/>
      <c r="C508" s="54"/>
      <c r="D508" s="54"/>
      <c r="E508" s="54"/>
      <c r="F508" s="54"/>
    </row>
    <row r="509" spans="1:6">
      <c r="A509" s="54">
        <v>31182</v>
      </c>
      <c r="B509" s="54"/>
      <c r="C509" s="54"/>
      <c r="D509" s="54"/>
      <c r="E509" s="54"/>
      <c r="F509" s="54"/>
    </row>
    <row r="510" spans="1:6">
      <c r="A510" s="54">
        <v>31186</v>
      </c>
      <c r="B510" s="54"/>
      <c r="C510" s="54"/>
      <c r="D510" s="54"/>
      <c r="E510" s="54"/>
      <c r="F510" s="54"/>
    </row>
    <row r="511" spans="1:6">
      <c r="A511" s="54">
        <v>31295</v>
      </c>
      <c r="B511" s="54"/>
      <c r="C511" s="54"/>
      <c r="D511" s="54"/>
      <c r="E511" s="54"/>
      <c r="F511" s="54"/>
    </row>
    <row r="512" spans="1:6">
      <c r="A512" s="54">
        <v>31301</v>
      </c>
      <c r="B512" s="54"/>
      <c r="C512" s="54"/>
      <c r="D512" s="54"/>
      <c r="E512" s="54"/>
      <c r="F512" s="54"/>
    </row>
    <row r="513" spans="1:6">
      <c r="A513" s="54">
        <v>31323</v>
      </c>
      <c r="B513" s="54"/>
      <c r="C513" s="54"/>
      <c r="D513" s="54"/>
      <c r="E513" s="54"/>
      <c r="F513" s="54"/>
    </row>
    <row r="514" spans="1:6">
      <c r="A514" s="54">
        <v>31357</v>
      </c>
      <c r="B514" s="54"/>
      <c r="C514" s="54"/>
      <c r="D514" s="54"/>
      <c r="E514" s="54"/>
      <c r="F514" s="54"/>
    </row>
    <row r="515" spans="1:6">
      <c r="A515" s="54">
        <v>31363</v>
      </c>
      <c r="B515" s="54"/>
      <c r="C515" s="54"/>
      <c r="D515" s="54"/>
      <c r="E515" s="54"/>
      <c r="F515" s="54"/>
    </row>
    <row r="516" spans="1:6">
      <c r="A516" s="54">
        <v>31505</v>
      </c>
      <c r="B516" s="54"/>
      <c r="C516" s="54"/>
      <c r="D516" s="54"/>
      <c r="E516" s="54"/>
      <c r="F516" s="54"/>
    </row>
    <row r="517" spans="1:6">
      <c r="A517" s="54">
        <v>31544</v>
      </c>
      <c r="B517" s="54"/>
      <c r="C517" s="54"/>
      <c r="D517" s="54"/>
      <c r="E517" s="54"/>
      <c r="F517" s="54"/>
    </row>
    <row r="518" spans="1:6">
      <c r="A518" s="54">
        <v>31550</v>
      </c>
      <c r="B518" s="54"/>
      <c r="C518" s="54"/>
      <c r="D518" s="54"/>
      <c r="E518" s="54"/>
      <c r="F518" s="54"/>
    </row>
    <row r="519" spans="1:6">
      <c r="A519" s="54">
        <v>31553</v>
      </c>
      <c r="B519" s="54"/>
      <c r="C519" s="54"/>
      <c r="D519" s="54"/>
      <c r="E519" s="54"/>
      <c r="F519" s="54"/>
    </row>
    <row r="520" spans="1:6">
      <c r="A520" s="54">
        <v>31554</v>
      </c>
      <c r="B520" s="54"/>
      <c r="C520" s="54"/>
      <c r="D520" s="54"/>
      <c r="E520" s="54"/>
      <c r="F520" s="54"/>
    </row>
    <row r="521" spans="1:6">
      <c r="A521" s="54">
        <v>31556</v>
      </c>
      <c r="B521" s="54"/>
      <c r="C521" s="54"/>
      <c r="D521" s="54"/>
      <c r="E521" s="54"/>
      <c r="F521" s="54"/>
    </row>
    <row r="522" spans="1:6">
      <c r="A522" s="54">
        <v>31736</v>
      </c>
      <c r="B522" s="54"/>
      <c r="C522" s="54"/>
      <c r="D522" s="54"/>
      <c r="E522" s="54"/>
      <c r="F522" s="54"/>
    </row>
    <row r="523" spans="1:6">
      <c r="A523" s="54">
        <v>31740</v>
      </c>
      <c r="B523" s="54"/>
      <c r="C523" s="54"/>
      <c r="D523" s="54"/>
      <c r="E523" s="54"/>
      <c r="F523" s="54"/>
    </row>
    <row r="524" spans="1:6">
      <c r="A524" s="54">
        <v>31742</v>
      </c>
      <c r="B524" s="54"/>
      <c r="C524" s="54"/>
      <c r="D524" s="54"/>
      <c r="E524" s="54"/>
      <c r="F524" s="54"/>
    </row>
    <row r="525" spans="1:6">
      <c r="A525" s="54">
        <v>31744</v>
      </c>
      <c r="B525" s="54"/>
      <c r="C525" s="54"/>
      <c r="D525" s="54"/>
      <c r="E525" s="54"/>
      <c r="F525" s="54"/>
    </row>
    <row r="526" spans="1:6">
      <c r="A526" s="54">
        <v>31760</v>
      </c>
      <c r="B526" s="54"/>
      <c r="C526" s="54"/>
      <c r="D526" s="54"/>
      <c r="E526" s="54"/>
      <c r="F526" s="54"/>
    </row>
    <row r="527" spans="1:6">
      <c r="A527" s="54">
        <v>31762</v>
      </c>
      <c r="B527" s="54"/>
      <c r="C527" s="54"/>
      <c r="D527" s="54"/>
      <c r="E527" s="54"/>
      <c r="F527" s="54"/>
    </row>
    <row r="528" spans="1:6">
      <c r="A528" s="54">
        <v>31767</v>
      </c>
      <c r="B528" s="54"/>
      <c r="C528" s="54"/>
      <c r="D528" s="54"/>
      <c r="E528" s="54"/>
      <c r="F528" s="54"/>
    </row>
    <row r="529" spans="1:6">
      <c r="A529" s="54">
        <v>31768</v>
      </c>
      <c r="B529" s="54"/>
      <c r="C529" s="54"/>
      <c r="D529" s="54"/>
      <c r="E529" s="54"/>
      <c r="F529" s="54"/>
    </row>
    <row r="530" spans="1:6">
      <c r="A530" s="54">
        <v>31778</v>
      </c>
      <c r="B530" s="54"/>
      <c r="C530" s="54"/>
      <c r="D530" s="54"/>
      <c r="E530" s="54"/>
      <c r="F530" s="54"/>
    </row>
    <row r="531" spans="1:6">
      <c r="A531" s="54">
        <v>31970</v>
      </c>
      <c r="B531" s="54"/>
      <c r="C531" s="54"/>
      <c r="D531" s="54"/>
      <c r="E531" s="54"/>
      <c r="F531" s="54"/>
    </row>
    <row r="532" spans="1:6">
      <c r="A532" s="54">
        <v>31971</v>
      </c>
      <c r="B532" s="54"/>
      <c r="C532" s="54"/>
      <c r="D532" s="54"/>
      <c r="E532" s="54"/>
      <c r="F532" s="54"/>
    </row>
    <row r="533" spans="1:6">
      <c r="A533" s="54">
        <v>31975</v>
      </c>
      <c r="B533" s="54"/>
      <c r="C533" s="54"/>
      <c r="D533" s="54"/>
      <c r="E533" s="54"/>
      <c r="F533" s="54"/>
    </row>
    <row r="534" spans="1:6">
      <c r="A534" s="54">
        <v>31976</v>
      </c>
      <c r="B534" s="54"/>
      <c r="C534" s="54"/>
      <c r="D534" s="54"/>
      <c r="E534" s="54"/>
      <c r="F534" s="54"/>
    </row>
    <row r="535" spans="1:6">
      <c r="A535" s="54">
        <v>31982</v>
      </c>
      <c r="B535" s="54"/>
      <c r="C535" s="54"/>
      <c r="D535" s="54"/>
      <c r="E535" s="54"/>
      <c r="F535" s="54"/>
    </row>
    <row r="536" spans="1:6">
      <c r="A536" s="54">
        <v>32074</v>
      </c>
      <c r="B536" s="54"/>
      <c r="C536" s="54"/>
      <c r="D536" s="54"/>
      <c r="E536" s="54"/>
      <c r="F536" s="54"/>
    </row>
    <row r="537" spans="1:6">
      <c r="A537" s="54">
        <v>32081</v>
      </c>
      <c r="B537" s="54"/>
      <c r="C537" s="54"/>
      <c r="D537" s="54"/>
      <c r="E537" s="54"/>
      <c r="F537" s="54"/>
    </row>
    <row r="538" spans="1:6">
      <c r="A538" s="54">
        <v>32087</v>
      </c>
      <c r="B538" s="54"/>
      <c r="C538" s="54"/>
      <c r="D538" s="54"/>
      <c r="E538" s="54"/>
      <c r="F538" s="54"/>
    </row>
    <row r="539" spans="1:6">
      <c r="A539" s="54">
        <v>32102</v>
      </c>
      <c r="B539" s="54"/>
      <c r="C539" s="54"/>
      <c r="D539" s="54"/>
      <c r="E539" s="54"/>
      <c r="F539" s="54"/>
    </row>
    <row r="540" spans="1:6">
      <c r="A540" s="54">
        <v>32109</v>
      </c>
      <c r="B540" s="54"/>
      <c r="C540" s="54"/>
      <c r="D540" s="54"/>
      <c r="E540" s="54"/>
      <c r="F540" s="54"/>
    </row>
    <row r="541" spans="1:6">
      <c r="A541" s="54">
        <v>32116</v>
      </c>
      <c r="B541" s="54"/>
      <c r="C541" s="54"/>
      <c r="D541" s="54"/>
      <c r="E541" s="54"/>
      <c r="F541" s="54"/>
    </row>
    <row r="542" spans="1:6">
      <c r="A542" s="54">
        <v>32118</v>
      </c>
      <c r="B542" s="54"/>
      <c r="C542" s="54"/>
      <c r="D542" s="54"/>
      <c r="E542" s="54"/>
      <c r="F542" s="54"/>
    </row>
    <row r="543" spans="1:6">
      <c r="A543" s="54">
        <v>32122</v>
      </c>
      <c r="B543" s="54"/>
      <c r="C543" s="54"/>
      <c r="D543" s="54"/>
      <c r="E543" s="54"/>
      <c r="F543" s="54"/>
    </row>
    <row r="544" spans="1:6">
      <c r="A544" s="54">
        <v>32133</v>
      </c>
      <c r="B544" s="54"/>
      <c r="C544" s="54"/>
      <c r="D544" s="54"/>
      <c r="E544" s="54"/>
      <c r="F544" s="54"/>
    </row>
    <row r="545" spans="1:6">
      <c r="A545" s="54">
        <v>32274</v>
      </c>
      <c r="B545" s="54"/>
      <c r="C545" s="54"/>
      <c r="D545" s="54"/>
      <c r="E545" s="54"/>
      <c r="F545" s="54"/>
    </row>
    <row r="546" spans="1:6">
      <c r="A546" s="54">
        <v>32575</v>
      </c>
      <c r="B546" s="54"/>
      <c r="C546" s="54"/>
      <c r="D546" s="54"/>
      <c r="E546" s="54"/>
      <c r="F546" s="54"/>
    </row>
    <row r="547" spans="1:6">
      <c r="A547" s="54">
        <v>32581</v>
      </c>
      <c r="B547" s="54"/>
      <c r="C547" s="54"/>
      <c r="D547" s="54"/>
      <c r="E547" s="54"/>
      <c r="F547" s="54"/>
    </row>
    <row r="548" spans="1:6">
      <c r="A548" s="54">
        <v>32593</v>
      </c>
      <c r="B548" s="54"/>
      <c r="C548" s="54"/>
      <c r="D548" s="54"/>
      <c r="E548" s="54"/>
      <c r="F548" s="54"/>
    </row>
    <row r="549" spans="1:6">
      <c r="A549" s="54">
        <v>32697</v>
      </c>
      <c r="B549" s="54"/>
      <c r="C549" s="54"/>
      <c r="D549" s="54"/>
      <c r="E549" s="54"/>
      <c r="F549" s="54"/>
    </row>
    <row r="550" spans="1:6">
      <c r="A550" s="54">
        <v>32702</v>
      </c>
      <c r="B550" s="54"/>
      <c r="C550" s="54"/>
      <c r="D550" s="54"/>
      <c r="E550" s="54"/>
      <c r="F550" s="54"/>
    </row>
    <row r="551" spans="1:6">
      <c r="A551" s="54">
        <v>32736</v>
      </c>
      <c r="B551" s="54"/>
      <c r="C551" s="54"/>
      <c r="D551" s="54"/>
      <c r="E551" s="54"/>
      <c r="F551" s="54"/>
    </row>
    <row r="552" spans="1:6">
      <c r="A552" s="54">
        <v>32737</v>
      </c>
      <c r="B552" s="54"/>
      <c r="C552" s="54"/>
      <c r="D552" s="54"/>
      <c r="E552" s="54"/>
      <c r="F552" s="54"/>
    </row>
    <row r="553" spans="1:6">
      <c r="A553" s="54">
        <v>32741</v>
      </c>
      <c r="B553" s="54"/>
      <c r="C553" s="54"/>
      <c r="D553" s="54"/>
      <c r="E553" s="54"/>
      <c r="F553" s="54"/>
    </row>
    <row r="554" spans="1:6">
      <c r="A554" s="54">
        <v>32756</v>
      </c>
      <c r="B554" s="54"/>
      <c r="C554" s="54"/>
      <c r="D554" s="54"/>
      <c r="E554" s="54"/>
      <c r="F554" s="54"/>
    </row>
    <row r="555" spans="1:6">
      <c r="A555" s="54">
        <v>32777</v>
      </c>
      <c r="B555" s="54"/>
      <c r="C555" s="54"/>
      <c r="D555" s="54"/>
      <c r="E555" s="54"/>
      <c r="F555" s="54"/>
    </row>
    <row r="556" spans="1:6">
      <c r="A556" s="54">
        <v>32788</v>
      </c>
      <c r="B556" s="54"/>
      <c r="C556" s="54"/>
      <c r="D556" s="54"/>
      <c r="E556" s="54"/>
      <c r="F556" s="54"/>
    </row>
    <row r="557" spans="1:6">
      <c r="A557" s="54">
        <v>32795</v>
      </c>
      <c r="B557" s="54"/>
      <c r="C557" s="54"/>
      <c r="D557" s="54"/>
      <c r="E557" s="54"/>
      <c r="F557" s="54"/>
    </row>
    <row r="558" spans="1:6">
      <c r="A558" s="54">
        <v>32944</v>
      </c>
      <c r="B558" s="54"/>
      <c r="C558" s="54"/>
      <c r="D558" s="54"/>
      <c r="E558" s="54"/>
      <c r="F558" s="54"/>
    </row>
    <row r="559" spans="1:6">
      <c r="A559" s="54">
        <v>32961</v>
      </c>
      <c r="B559" s="54"/>
      <c r="C559" s="54"/>
      <c r="D559" s="54"/>
      <c r="E559" s="54"/>
      <c r="F559" s="54"/>
    </row>
    <row r="560" spans="1:6">
      <c r="A560" s="54">
        <v>33118</v>
      </c>
      <c r="B560" s="54"/>
      <c r="C560" s="54"/>
      <c r="D560" s="54"/>
      <c r="E560" s="54"/>
      <c r="F560" s="54"/>
    </row>
    <row r="561" spans="1:6">
      <c r="A561" s="54">
        <v>33119</v>
      </c>
      <c r="B561" s="54"/>
      <c r="C561" s="54"/>
      <c r="D561" s="54"/>
      <c r="E561" s="54"/>
      <c r="F561" s="54"/>
    </row>
    <row r="562" spans="1:6">
      <c r="A562" s="54">
        <v>33122</v>
      </c>
      <c r="B562" s="54"/>
      <c r="C562" s="54"/>
      <c r="D562" s="54"/>
      <c r="E562" s="54"/>
      <c r="F562" s="54"/>
    </row>
    <row r="563" spans="1:6">
      <c r="A563" s="54">
        <v>33265</v>
      </c>
      <c r="B563" s="54"/>
      <c r="C563" s="54"/>
      <c r="D563" s="54"/>
      <c r="E563" s="54"/>
      <c r="F563" s="54"/>
    </row>
    <row r="564" spans="1:6">
      <c r="A564" s="54">
        <v>33292</v>
      </c>
      <c r="B564" s="54"/>
      <c r="C564" s="54"/>
      <c r="D564" s="54"/>
      <c r="E564" s="54"/>
      <c r="F564" s="54"/>
    </row>
    <row r="565" spans="1:6">
      <c r="A565" s="54">
        <v>33293</v>
      </c>
      <c r="B565" s="54"/>
      <c r="C565" s="54"/>
      <c r="D565" s="54"/>
      <c r="E565" s="54"/>
      <c r="F565" s="54"/>
    </row>
    <row r="566" spans="1:6">
      <c r="A566" s="54">
        <v>33379</v>
      </c>
      <c r="B566" s="54"/>
      <c r="C566" s="54"/>
      <c r="D566" s="54"/>
      <c r="E566" s="54"/>
      <c r="F566" s="54"/>
    </row>
    <row r="567" spans="1:6">
      <c r="A567" s="54">
        <v>33382</v>
      </c>
      <c r="B567" s="54"/>
      <c r="C567" s="54"/>
      <c r="D567" s="54"/>
      <c r="E567" s="54"/>
      <c r="F567" s="54"/>
    </row>
    <row r="568" spans="1:6">
      <c r="A568" s="54">
        <v>33397</v>
      </c>
      <c r="B568" s="54"/>
      <c r="C568" s="54"/>
      <c r="D568" s="54"/>
      <c r="E568" s="54"/>
      <c r="F568" s="54"/>
    </row>
    <row r="569" spans="1:6">
      <c r="A569" s="54">
        <v>33498</v>
      </c>
      <c r="B569" s="54"/>
      <c r="C569" s="54"/>
      <c r="D569" s="54"/>
      <c r="E569" s="54"/>
      <c r="F569" s="54"/>
    </row>
    <row r="570" spans="1:6">
      <c r="A570" s="54">
        <v>34069</v>
      </c>
      <c r="B570" s="54"/>
      <c r="C570" s="54"/>
      <c r="D570" s="54"/>
      <c r="E570" s="54"/>
      <c r="F570" s="54"/>
    </row>
    <row r="571" spans="1:6">
      <c r="A571" s="54">
        <v>34139</v>
      </c>
      <c r="B571" s="54"/>
      <c r="C571" s="54"/>
      <c r="D571" s="54"/>
      <c r="E571" s="54"/>
      <c r="F571" s="54"/>
    </row>
    <row r="572" spans="1:6">
      <c r="A572" s="54">
        <v>34150</v>
      </c>
      <c r="B572" s="54"/>
      <c r="C572" s="54"/>
      <c r="D572" s="54"/>
      <c r="E572" s="54"/>
      <c r="F572" s="54"/>
    </row>
    <row r="573" spans="1:6">
      <c r="A573" s="54">
        <v>34157</v>
      </c>
      <c r="B573" s="54"/>
      <c r="C573" s="54"/>
      <c r="D573" s="54"/>
      <c r="E573" s="54"/>
      <c r="F573" s="54"/>
    </row>
    <row r="574" spans="1:6">
      <c r="A574" s="54">
        <v>34249</v>
      </c>
      <c r="B574" s="54"/>
      <c r="C574" s="54"/>
      <c r="D574" s="54"/>
      <c r="E574" s="54"/>
      <c r="F574" s="54"/>
    </row>
    <row r="575" spans="1:6">
      <c r="A575" s="54">
        <v>34254</v>
      </c>
      <c r="B575" s="54"/>
      <c r="C575" s="54"/>
      <c r="D575" s="54"/>
      <c r="E575" s="54"/>
      <c r="F575" s="54"/>
    </row>
    <row r="576" spans="1:6">
      <c r="A576" s="54">
        <v>34255</v>
      </c>
      <c r="B576" s="54"/>
      <c r="C576" s="54"/>
      <c r="D576" s="54"/>
      <c r="E576" s="54"/>
      <c r="F576" s="54"/>
    </row>
    <row r="577" spans="1:6">
      <c r="A577" s="54">
        <v>34257</v>
      </c>
      <c r="B577" s="54"/>
      <c r="C577" s="54"/>
      <c r="D577" s="54"/>
      <c r="E577" s="54"/>
      <c r="F577" s="54"/>
    </row>
    <row r="578" spans="1:6">
      <c r="A578" s="54">
        <v>34260</v>
      </c>
      <c r="B578" s="54"/>
      <c r="C578" s="54"/>
      <c r="D578" s="54"/>
      <c r="E578" s="54"/>
      <c r="F578" s="54"/>
    </row>
    <row r="579" spans="1:6">
      <c r="A579" s="54">
        <v>34275</v>
      </c>
      <c r="B579" s="54"/>
      <c r="C579" s="54"/>
      <c r="D579" s="54"/>
      <c r="E579" s="54"/>
      <c r="F579" s="54"/>
    </row>
    <row r="580" spans="1:6">
      <c r="A580" s="54">
        <v>34278</v>
      </c>
      <c r="B580" s="54"/>
      <c r="C580" s="54"/>
      <c r="D580" s="54"/>
      <c r="E580" s="54"/>
      <c r="F580" s="54"/>
    </row>
    <row r="581" spans="1:6">
      <c r="A581" s="54">
        <v>34282</v>
      </c>
      <c r="B581" s="54"/>
      <c r="C581" s="54"/>
      <c r="D581" s="54"/>
      <c r="E581" s="54"/>
      <c r="F581" s="54"/>
    </row>
    <row r="582" spans="1:6">
      <c r="A582" s="54">
        <v>34298</v>
      </c>
      <c r="B582" s="54"/>
      <c r="C582" s="54"/>
      <c r="D582" s="54"/>
      <c r="E582" s="54"/>
      <c r="F582" s="54"/>
    </row>
    <row r="583" spans="1:6">
      <c r="A583" s="54">
        <v>34301</v>
      </c>
      <c r="B583" s="54"/>
      <c r="C583" s="54"/>
      <c r="D583" s="54"/>
      <c r="E583" s="54"/>
      <c r="F583" s="54"/>
    </row>
    <row r="584" spans="1:6">
      <c r="A584" s="54">
        <v>34304</v>
      </c>
      <c r="B584" s="54"/>
      <c r="C584" s="54"/>
      <c r="D584" s="54"/>
      <c r="E584" s="54"/>
      <c r="F584" s="54"/>
    </row>
    <row r="585" spans="1:6">
      <c r="A585" s="54">
        <v>34393</v>
      </c>
      <c r="B585" s="54"/>
      <c r="C585" s="54"/>
      <c r="D585" s="54"/>
      <c r="E585" s="54"/>
      <c r="F585" s="54"/>
    </row>
    <row r="586" spans="1:6">
      <c r="A586" s="54">
        <v>34394</v>
      </c>
      <c r="B586" s="54"/>
      <c r="C586" s="54"/>
      <c r="D586" s="54"/>
      <c r="E586" s="54"/>
      <c r="F586" s="54"/>
    </row>
    <row r="587" spans="1:6">
      <c r="A587" s="54">
        <v>34419</v>
      </c>
      <c r="B587" s="54"/>
      <c r="C587" s="54"/>
      <c r="D587" s="54"/>
      <c r="E587" s="54"/>
      <c r="F587" s="54"/>
    </row>
    <row r="588" spans="1:6">
      <c r="A588" s="54">
        <v>34420</v>
      </c>
      <c r="B588" s="54"/>
      <c r="C588" s="54"/>
      <c r="D588" s="54"/>
      <c r="E588" s="54"/>
      <c r="F588" s="54"/>
    </row>
    <row r="589" spans="1:6">
      <c r="A589" s="54">
        <v>34421</v>
      </c>
      <c r="B589" s="54"/>
      <c r="C589" s="54"/>
      <c r="D589" s="54"/>
      <c r="E589" s="54"/>
      <c r="F589" s="54"/>
    </row>
    <row r="590" spans="1:6">
      <c r="A590" s="54">
        <v>34552</v>
      </c>
      <c r="B590" s="54"/>
      <c r="C590" s="54"/>
      <c r="D590" s="54"/>
      <c r="E590" s="54"/>
      <c r="F590" s="54"/>
    </row>
    <row r="591" spans="1:6">
      <c r="A591" s="54">
        <v>34568</v>
      </c>
      <c r="B591" s="54"/>
      <c r="C591" s="54"/>
      <c r="D591" s="54"/>
      <c r="E591" s="54"/>
      <c r="F591" s="54"/>
    </row>
    <row r="592" spans="1:6">
      <c r="A592" s="54">
        <v>34572</v>
      </c>
      <c r="B592" s="54"/>
      <c r="C592" s="54"/>
      <c r="D592" s="54"/>
      <c r="E592" s="54"/>
      <c r="F592" s="54"/>
    </row>
    <row r="593" spans="1:6">
      <c r="A593" s="54">
        <v>34602</v>
      </c>
      <c r="B593" s="54"/>
      <c r="C593" s="54"/>
      <c r="D593" s="54"/>
      <c r="E593" s="54"/>
      <c r="F593" s="54"/>
    </row>
    <row r="594" spans="1:6">
      <c r="A594" s="54">
        <v>34605</v>
      </c>
      <c r="B594" s="54"/>
      <c r="C594" s="54"/>
      <c r="D594" s="54"/>
      <c r="E594" s="54"/>
      <c r="F594" s="54"/>
    </row>
    <row r="595" spans="1:6">
      <c r="A595" s="54">
        <v>34607</v>
      </c>
      <c r="B595" s="54"/>
      <c r="C595" s="54"/>
      <c r="D595" s="54"/>
      <c r="E595" s="54"/>
      <c r="F595" s="54"/>
    </row>
    <row r="596" spans="1:6">
      <c r="A596" s="54">
        <v>34611</v>
      </c>
      <c r="B596" s="54"/>
      <c r="C596" s="54"/>
      <c r="D596" s="54"/>
      <c r="E596" s="54"/>
      <c r="F596" s="54"/>
    </row>
    <row r="597" spans="1:6">
      <c r="A597" s="54">
        <v>34618</v>
      </c>
      <c r="B597" s="54"/>
      <c r="C597" s="54"/>
      <c r="D597" s="54"/>
      <c r="E597" s="54"/>
      <c r="F597" s="54"/>
    </row>
    <row r="598" spans="1:6">
      <c r="A598" s="54">
        <v>34700</v>
      </c>
      <c r="B598" s="54"/>
      <c r="C598" s="54"/>
      <c r="D598" s="54"/>
      <c r="E598" s="54"/>
      <c r="F598" s="54"/>
    </row>
    <row r="599" spans="1:6">
      <c r="A599" s="54">
        <v>34812</v>
      </c>
      <c r="B599" s="54"/>
      <c r="C599" s="54"/>
      <c r="D599" s="54"/>
      <c r="E599" s="54"/>
      <c r="F599" s="54"/>
    </row>
    <row r="600" spans="1:6">
      <c r="A600" s="54">
        <v>34818</v>
      </c>
      <c r="B600" s="54"/>
      <c r="C600" s="54"/>
      <c r="D600" s="54"/>
      <c r="E600" s="54"/>
      <c r="F600" s="54"/>
    </row>
    <row r="601" spans="1:6">
      <c r="A601" s="54">
        <v>34822</v>
      </c>
      <c r="B601" s="54"/>
      <c r="C601" s="54"/>
      <c r="D601" s="54"/>
      <c r="E601" s="54"/>
      <c r="F601" s="54"/>
    </row>
    <row r="602" spans="1:6">
      <c r="A602" s="54">
        <v>34824</v>
      </c>
      <c r="B602" s="54"/>
      <c r="C602" s="54"/>
      <c r="D602" s="54"/>
      <c r="E602" s="54"/>
      <c r="F602" s="54"/>
    </row>
    <row r="603" spans="1:6">
      <c r="A603" s="54">
        <v>34827</v>
      </c>
      <c r="B603" s="54"/>
      <c r="C603" s="54"/>
      <c r="D603" s="54"/>
      <c r="E603" s="54"/>
      <c r="F603" s="54"/>
    </row>
    <row r="604" spans="1:6">
      <c r="A604" s="54">
        <v>34837</v>
      </c>
      <c r="B604" s="54"/>
      <c r="C604" s="54"/>
      <c r="D604" s="54"/>
      <c r="E604" s="54"/>
      <c r="F604" s="54"/>
    </row>
    <row r="605" spans="1:6">
      <c r="A605" s="54">
        <v>34910</v>
      </c>
      <c r="B605" s="54"/>
      <c r="C605" s="54"/>
      <c r="D605" s="54"/>
      <c r="E605" s="54"/>
      <c r="F605" s="54"/>
    </row>
    <row r="606" spans="1:6">
      <c r="A606" s="54">
        <v>34912</v>
      </c>
      <c r="B606" s="54"/>
      <c r="C606" s="54"/>
      <c r="D606" s="54"/>
      <c r="E606" s="54"/>
      <c r="F606" s="54"/>
    </row>
    <row r="607" spans="1:6">
      <c r="A607" s="54">
        <v>34917</v>
      </c>
      <c r="B607" s="54"/>
      <c r="C607" s="54"/>
      <c r="D607" s="54"/>
      <c r="E607" s="54"/>
      <c r="F607" s="54"/>
    </row>
    <row r="608" spans="1:6">
      <c r="A608" s="54">
        <v>34919</v>
      </c>
      <c r="B608" s="54"/>
      <c r="C608" s="54"/>
      <c r="D608" s="54"/>
      <c r="E608" s="54"/>
      <c r="F608" s="54"/>
    </row>
    <row r="609" spans="1:6">
      <c r="A609" s="54">
        <v>34937</v>
      </c>
      <c r="B609" s="54"/>
      <c r="C609" s="54"/>
      <c r="D609" s="54"/>
      <c r="E609" s="54"/>
      <c r="F609" s="54"/>
    </row>
    <row r="610" spans="1:6">
      <c r="A610" s="54">
        <v>35127</v>
      </c>
      <c r="B610" s="54"/>
      <c r="C610" s="54"/>
      <c r="D610" s="54"/>
      <c r="E610" s="54"/>
      <c r="F610" s="54"/>
    </row>
    <row r="611" spans="1:6">
      <c r="A611" s="54">
        <v>35129</v>
      </c>
      <c r="B611" s="54"/>
      <c r="C611" s="54"/>
      <c r="D611" s="54"/>
      <c r="E611" s="54"/>
      <c r="F611" s="54"/>
    </row>
    <row r="612" spans="1:6">
      <c r="A612" s="54">
        <v>35295</v>
      </c>
      <c r="B612" s="54"/>
      <c r="C612" s="54"/>
      <c r="D612" s="54"/>
      <c r="E612" s="54"/>
      <c r="F612" s="54"/>
    </row>
    <row r="613" spans="1:6">
      <c r="A613" s="54">
        <v>35299</v>
      </c>
      <c r="B613" s="54"/>
      <c r="C613" s="54"/>
      <c r="D613" s="54"/>
      <c r="E613" s="54"/>
      <c r="F613" s="54"/>
    </row>
    <row r="614" spans="1:6">
      <c r="A614" s="54">
        <v>35314</v>
      </c>
      <c r="B614" s="54"/>
      <c r="C614" s="54"/>
      <c r="D614" s="54"/>
      <c r="E614" s="54"/>
      <c r="F614" s="54"/>
    </row>
    <row r="615" spans="1:6">
      <c r="A615" s="54">
        <v>35317</v>
      </c>
      <c r="B615" s="54"/>
      <c r="C615" s="54"/>
      <c r="D615" s="54"/>
      <c r="E615" s="54"/>
      <c r="F615" s="54"/>
    </row>
    <row r="616" spans="1:6">
      <c r="A616" s="54">
        <v>35321</v>
      </c>
      <c r="B616" s="54"/>
      <c r="C616" s="54"/>
      <c r="D616" s="54"/>
      <c r="E616" s="54"/>
      <c r="F616" s="54"/>
    </row>
    <row r="617" spans="1:6">
      <c r="A617" s="54">
        <v>35390</v>
      </c>
      <c r="B617" s="54"/>
      <c r="C617" s="54"/>
      <c r="D617" s="54"/>
      <c r="E617" s="54"/>
      <c r="F617" s="54"/>
    </row>
    <row r="618" spans="1:6">
      <c r="A618" s="54">
        <v>35405</v>
      </c>
      <c r="B618" s="54"/>
      <c r="C618" s="54"/>
      <c r="D618" s="54"/>
      <c r="E618" s="54"/>
      <c r="F618" s="54"/>
    </row>
    <row r="619" spans="1:6">
      <c r="A619" s="54">
        <v>35500</v>
      </c>
      <c r="B619" s="54"/>
      <c r="C619" s="54"/>
      <c r="D619" s="54"/>
      <c r="E619" s="54"/>
      <c r="F619" s="54"/>
    </row>
    <row r="620" spans="1:6">
      <c r="A620" s="54">
        <v>35511</v>
      </c>
      <c r="B620" s="54"/>
      <c r="C620" s="54"/>
      <c r="D620" s="54"/>
      <c r="E620" s="54"/>
      <c r="F620" s="54"/>
    </row>
    <row r="621" spans="1:6">
      <c r="A621" s="54">
        <v>35573</v>
      </c>
      <c r="B621" s="54"/>
      <c r="C621" s="54"/>
      <c r="D621" s="54"/>
      <c r="E621" s="54"/>
      <c r="F621" s="54"/>
    </row>
    <row r="622" spans="1:6">
      <c r="A622" s="54">
        <v>35666</v>
      </c>
      <c r="B622" s="54"/>
      <c r="C622" s="54"/>
      <c r="D622" s="54"/>
      <c r="E622" s="54"/>
      <c r="F622" s="54"/>
    </row>
    <row r="623" spans="1:6">
      <c r="A623" s="54">
        <v>35670</v>
      </c>
      <c r="B623" s="54"/>
      <c r="C623" s="54"/>
      <c r="D623" s="54"/>
      <c r="E623" s="54"/>
      <c r="F623" s="54"/>
    </row>
    <row r="624" spans="1:6">
      <c r="A624" s="54">
        <v>35693</v>
      </c>
      <c r="B624" s="54"/>
      <c r="C624" s="54"/>
      <c r="D624" s="54"/>
      <c r="E624" s="54"/>
      <c r="F624" s="54"/>
    </row>
    <row r="625" spans="1:6">
      <c r="A625" s="54">
        <v>35698</v>
      </c>
      <c r="B625" s="54"/>
      <c r="C625" s="54"/>
      <c r="D625" s="54"/>
      <c r="E625" s="54"/>
      <c r="F625" s="54"/>
    </row>
    <row r="626" spans="1:6">
      <c r="A626" s="54">
        <v>35864</v>
      </c>
      <c r="B626" s="54"/>
      <c r="C626" s="54"/>
      <c r="D626" s="54"/>
      <c r="E626" s="54"/>
      <c r="F626" s="54"/>
    </row>
    <row r="627" spans="1:6">
      <c r="A627" s="54">
        <v>35866</v>
      </c>
      <c r="B627" s="54"/>
      <c r="C627" s="54"/>
      <c r="D627" s="54"/>
      <c r="E627" s="54"/>
      <c r="F627" s="54"/>
    </row>
    <row r="628" spans="1:6">
      <c r="A628" s="54">
        <v>35921</v>
      </c>
      <c r="B628" s="54"/>
      <c r="C628" s="54"/>
      <c r="D628" s="54"/>
      <c r="E628" s="54"/>
      <c r="F628" s="54"/>
    </row>
    <row r="629" spans="1:6">
      <c r="A629" s="54">
        <v>35944</v>
      </c>
      <c r="B629" s="54"/>
      <c r="C629" s="54"/>
      <c r="D629" s="54"/>
      <c r="E629" s="54"/>
      <c r="F629" s="54"/>
    </row>
    <row r="630" spans="1:6">
      <c r="A630" s="54">
        <v>35949</v>
      </c>
      <c r="B630" s="54"/>
      <c r="C630" s="54"/>
      <c r="D630" s="54"/>
      <c r="E630" s="54"/>
      <c r="F630" s="54"/>
    </row>
    <row r="631" spans="1:6">
      <c r="A631" s="54">
        <v>35979</v>
      </c>
      <c r="B631" s="54"/>
      <c r="C631" s="54"/>
      <c r="D631" s="54"/>
      <c r="E631" s="54"/>
      <c r="F631" s="54"/>
    </row>
    <row r="632" spans="1:6">
      <c r="A632" s="54">
        <v>36129</v>
      </c>
      <c r="B632" s="54"/>
      <c r="C632" s="54"/>
      <c r="D632" s="54"/>
      <c r="E632" s="54"/>
      <c r="F632" s="54"/>
    </row>
    <row r="633" spans="1:6">
      <c r="A633" s="54">
        <v>36207</v>
      </c>
      <c r="B633" s="54"/>
      <c r="C633" s="54"/>
      <c r="D633" s="54"/>
      <c r="E633" s="54"/>
      <c r="F633" s="54"/>
    </row>
    <row r="634" spans="1:6">
      <c r="A634" s="54">
        <v>36208</v>
      </c>
      <c r="B634" s="54"/>
      <c r="C634" s="54"/>
      <c r="D634" s="54"/>
      <c r="E634" s="54"/>
      <c r="F634" s="54"/>
    </row>
    <row r="635" spans="1:6">
      <c r="A635" s="54">
        <v>36209</v>
      </c>
      <c r="B635" s="54"/>
      <c r="C635" s="54"/>
      <c r="D635" s="54"/>
      <c r="E635" s="54"/>
      <c r="F635" s="54"/>
    </row>
    <row r="636" spans="1:6">
      <c r="A636" s="54">
        <v>36212</v>
      </c>
      <c r="B636" s="54"/>
      <c r="C636" s="54"/>
      <c r="D636" s="54"/>
      <c r="E636" s="54"/>
      <c r="F636" s="54"/>
    </row>
    <row r="637" spans="1:6">
      <c r="A637" s="54">
        <v>36244</v>
      </c>
      <c r="B637" s="54"/>
      <c r="C637" s="54"/>
      <c r="D637" s="54"/>
      <c r="E637" s="54"/>
      <c r="F637" s="54"/>
    </row>
    <row r="638" spans="1:6">
      <c r="A638" s="54">
        <v>36299</v>
      </c>
      <c r="B638" s="54"/>
      <c r="C638" s="54"/>
      <c r="D638" s="54"/>
      <c r="E638" s="54"/>
      <c r="F638" s="54"/>
    </row>
    <row r="639" spans="1:6">
      <c r="A639" s="54">
        <v>36307</v>
      </c>
      <c r="B639" s="54"/>
      <c r="C639" s="54"/>
      <c r="D639" s="54"/>
      <c r="E639" s="54"/>
      <c r="F639" s="54"/>
    </row>
    <row r="640" spans="1:6">
      <c r="A640" s="54">
        <v>36313</v>
      </c>
      <c r="B640" s="54"/>
      <c r="C640" s="54"/>
      <c r="D640" s="54"/>
      <c r="E640" s="54"/>
      <c r="F640" s="54"/>
    </row>
    <row r="641" spans="1:6">
      <c r="A641" s="54">
        <v>36314</v>
      </c>
      <c r="B641" s="54"/>
      <c r="C641" s="54"/>
      <c r="D641" s="54"/>
      <c r="E641" s="54"/>
      <c r="F641" s="54"/>
    </row>
    <row r="642" spans="1:6">
      <c r="A642" s="54">
        <v>36363</v>
      </c>
      <c r="B642" s="54"/>
      <c r="C642" s="54"/>
      <c r="D642" s="54"/>
      <c r="E642" s="54"/>
      <c r="F642" s="54"/>
    </row>
    <row r="643" spans="1:6">
      <c r="A643" s="54">
        <v>36412</v>
      </c>
      <c r="B643" s="54"/>
      <c r="C643" s="54"/>
      <c r="D643" s="54"/>
      <c r="E643" s="54"/>
      <c r="F643" s="54"/>
    </row>
    <row r="644" spans="1:6">
      <c r="A644" s="54">
        <v>36416</v>
      </c>
      <c r="B644" s="54"/>
      <c r="C644" s="54"/>
      <c r="D644" s="54"/>
      <c r="E644" s="54"/>
      <c r="F644" s="54"/>
    </row>
    <row r="645" spans="1:6">
      <c r="A645" s="54">
        <v>36418</v>
      </c>
      <c r="B645" s="54"/>
      <c r="C645" s="54"/>
      <c r="D645" s="54"/>
      <c r="E645" s="54"/>
      <c r="F645" s="54"/>
    </row>
    <row r="646" spans="1:6">
      <c r="A646" s="54">
        <v>36425</v>
      </c>
      <c r="B646" s="54"/>
      <c r="C646" s="54"/>
      <c r="D646" s="54"/>
      <c r="E646" s="54"/>
      <c r="F646" s="54"/>
    </row>
    <row r="647" spans="1:6">
      <c r="A647" s="54">
        <v>36430</v>
      </c>
      <c r="B647" s="54"/>
      <c r="C647" s="54"/>
      <c r="D647" s="54"/>
      <c r="E647" s="54"/>
      <c r="F647" s="54"/>
    </row>
    <row r="648" spans="1:6">
      <c r="A648" s="54">
        <v>36524</v>
      </c>
      <c r="B648" s="54"/>
      <c r="C648" s="54"/>
      <c r="D648" s="54"/>
      <c r="E648" s="54"/>
      <c r="F648" s="54"/>
    </row>
    <row r="649" spans="1:6">
      <c r="A649" s="54">
        <v>36558</v>
      </c>
      <c r="B649" s="54"/>
      <c r="C649" s="54"/>
      <c r="D649" s="54"/>
      <c r="E649" s="54"/>
      <c r="F649" s="54"/>
    </row>
    <row r="650" spans="1:6">
      <c r="A650" s="54">
        <v>36672</v>
      </c>
      <c r="B650" s="54"/>
      <c r="C650" s="54"/>
      <c r="D650" s="54"/>
      <c r="E650" s="54"/>
      <c r="F650" s="54"/>
    </row>
    <row r="651" spans="1:6">
      <c r="A651" s="54">
        <v>36673</v>
      </c>
      <c r="B651" s="54"/>
      <c r="C651" s="54"/>
      <c r="D651" s="54"/>
      <c r="E651" s="54"/>
      <c r="F651" s="54"/>
    </row>
    <row r="652" spans="1:6">
      <c r="A652" s="54">
        <v>36680</v>
      </c>
      <c r="B652" s="54"/>
      <c r="C652" s="54"/>
      <c r="D652" s="54"/>
      <c r="E652" s="54"/>
      <c r="F652" s="54"/>
    </row>
    <row r="653" spans="1:6">
      <c r="A653" s="54">
        <v>36768</v>
      </c>
      <c r="B653" s="54"/>
      <c r="C653" s="54"/>
      <c r="D653" s="54"/>
      <c r="E653" s="54"/>
      <c r="F653" s="54"/>
    </row>
    <row r="654" spans="1:6">
      <c r="A654" s="54">
        <v>36777</v>
      </c>
      <c r="B654" s="54"/>
      <c r="C654" s="54"/>
      <c r="D654" s="54"/>
      <c r="E654" s="54"/>
      <c r="F654" s="54"/>
    </row>
    <row r="655" spans="1:6">
      <c r="A655" s="54">
        <v>36850</v>
      </c>
      <c r="B655" s="54"/>
      <c r="C655" s="54"/>
      <c r="D655" s="54"/>
      <c r="E655" s="54"/>
      <c r="F655" s="54"/>
    </row>
    <row r="656" spans="1:6">
      <c r="A656" s="54">
        <v>36852</v>
      </c>
      <c r="B656" s="54"/>
      <c r="C656" s="54"/>
      <c r="D656" s="54"/>
      <c r="E656" s="54"/>
      <c r="F656" s="54"/>
    </row>
    <row r="657" spans="1:6">
      <c r="A657" s="54">
        <v>36853</v>
      </c>
      <c r="B657" s="54"/>
      <c r="C657" s="54"/>
      <c r="D657" s="54"/>
      <c r="E657" s="54"/>
      <c r="F657" s="54"/>
    </row>
    <row r="658" spans="1:6">
      <c r="A658" s="54">
        <v>36859</v>
      </c>
      <c r="B658" s="54"/>
      <c r="C658" s="54"/>
      <c r="D658" s="54"/>
      <c r="E658" s="54"/>
      <c r="F658" s="54"/>
    </row>
    <row r="659" spans="1:6">
      <c r="A659" s="54">
        <v>36869</v>
      </c>
      <c r="B659" s="54"/>
      <c r="C659" s="54"/>
      <c r="D659" s="54"/>
      <c r="E659" s="54"/>
      <c r="F659" s="54"/>
    </row>
    <row r="660" spans="1:6">
      <c r="A660" s="54">
        <v>36875</v>
      </c>
      <c r="B660" s="54"/>
      <c r="C660" s="54"/>
      <c r="D660" s="54"/>
      <c r="E660" s="54"/>
      <c r="F660" s="54"/>
    </row>
    <row r="661" spans="1:6">
      <c r="A661" s="54">
        <v>36969</v>
      </c>
      <c r="B661" s="54"/>
      <c r="C661" s="54"/>
      <c r="D661" s="54"/>
      <c r="E661" s="54"/>
      <c r="F661" s="54"/>
    </row>
    <row r="662" spans="1:6">
      <c r="A662" s="54">
        <v>36972</v>
      </c>
      <c r="B662" s="54"/>
      <c r="C662" s="54"/>
      <c r="D662" s="54"/>
      <c r="E662" s="54"/>
      <c r="F662" s="54"/>
    </row>
    <row r="663" spans="1:6">
      <c r="A663" s="54">
        <v>36978</v>
      </c>
      <c r="B663" s="54"/>
      <c r="C663" s="54"/>
      <c r="D663" s="54"/>
      <c r="E663" s="54"/>
      <c r="F663" s="54"/>
    </row>
    <row r="664" spans="1:6">
      <c r="A664" s="54">
        <v>36985</v>
      </c>
      <c r="B664" s="54"/>
      <c r="C664" s="54"/>
      <c r="D664" s="54"/>
      <c r="E664" s="54"/>
      <c r="F664" s="54"/>
    </row>
    <row r="665" spans="1:6">
      <c r="A665" s="54">
        <v>36988</v>
      </c>
      <c r="B665" s="54"/>
      <c r="C665" s="54"/>
      <c r="D665" s="54"/>
      <c r="E665" s="54"/>
      <c r="F665" s="54"/>
    </row>
    <row r="666" spans="1:6">
      <c r="A666" s="54">
        <v>36991</v>
      </c>
      <c r="B666" s="54"/>
      <c r="C666" s="54"/>
      <c r="D666" s="54"/>
      <c r="E666" s="54"/>
      <c r="F666" s="54"/>
    </row>
    <row r="667" spans="1:6">
      <c r="A667" s="54">
        <v>37001</v>
      </c>
      <c r="B667" s="54"/>
      <c r="C667" s="54"/>
      <c r="D667" s="54"/>
      <c r="E667" s="54"/>
      <c r="F667" s="54"/>
    </row>
    <row r="668" spans="1:6">
      <c r="A668" s="54">
        <v>37025</v>
      </c>
      <c r="B668" s="54"/>
      <c r="C668" s="54"/>
      <c r="D668" s="54"/>
      <c r="E668" s="54"/>
      <c r="F668" s="54"/>
    </row>
    <row r="669" spans="1:6">
      <c r="A669" s="54">
        <v>37029</v>
      </c>
      <c r="B669" s="54"/>
      <c r="C669" s="54"/>
      <c r="D669" s="54"/>
      <c r="E669" s="54"/>
      <c r="F669" s="54"/>
    </row>
    <row r="670" spans="1:6">
      <c r="A670" s="54">
        <v>37089</v>
      </c>
      <c r="B670" s="54"/>
      <c r="C670" s="54"/>
      <c r="D670" s="54"/>
      <c r="E670" s="54"/>
      <c r="F670" s="54"/>
    </row>
    <row r="671" spans="1:6">
      <c r="A671" s="54">
        <v>37092</v>
      </c>
      <c r="B671" s="54"/>
      <c r="C671" s="54"/>
      <c r="D671" s="54"/>
      <c r="E671" s="54"/>
      <c r="F671" s="54"/>
    </row>
    <row r="672" spans="1:6">
      <c r="A672" s="54">
        <v>37097</v>
      </c>
      <c r="B672" s="54"/>
      <c r="C672" s="54"/>
      <c r="D672" s="54"/>
      <c r="E672" s="54"/>
      <c r="F672" s="54"/>
    </row>
    <row r="673" spans="1:6">
      <c r="A673" s="54">
        <v>37101</v>
      </c>
      <c r="B673" s="54"/>
      <c r="C673" s="54"/>
      <c r="D673" s="54"/>
      <c r="E673" s="54"/>
      <c r="F673" s="54"/>
    </row>
    <row r="674" spans="1:6">
      <c r="A674" s="54">
        <v>37158</v>
      </c>
      <c r="B674" s="54"/>
      <c r="C674" s="54"/>
      <c r="D674" s="54"/>
      <c r="E674" s="54"/>
      <c r="F674" s="54"/>
    </row>
    <row r="675" spans="1:6">
      <c r="A675" s="54">
        <v>37160</v>
      </c>
      <c r="B675" s="54"/>
      <c r="C675" s="54"/>
      <c r="D675" s="54"/>
      <c r="E675" s="54"/>
      <c r="F675" s="54"/>
    </row>
    <row r="676" spans="1:6">
      <c r="A676" s="54">
        <v>37163</v>
      </c>
      <c r="B676" s="54"/>
      <c r="C676" s="54"/>
      <c r="D676" s="54"/>
      <c r="E676" s="54"/>
      <c r="F676" s="54"/>
    </row>
    <row r="677" spans="1:6">
      <c r="A677" s="54">
        <v>37184</v>
      </c>
      <c r="B677" s="54"/>
      <c r="C677" s="54"/>
      <c r="D677" s="54"/>
      <c r="E677" s="54"/>
      <c r="F677" s="54"/>
    </row>
    <row r="678" spans="1:6">
      <c r="A678" s="54">
        <v>37314</v>
      </c>
      <c r="B678" s="54"/>
      <c r="C678" s="54"/>
      <c r="D678" s="54"/>
      <c r="E678" s="54"/>
      <c r="F678" s="54"/>
    </row>
    <row r="679" spans="1:6">
      <c r="A679" s="54">
        <v>37323</v>
      </c>
      <c r="B679" s="54"/>
      <c r="C679" s="54"/>
      <c r="D679" s="54"/>
      <c r="E679" s="54"/>
      <c r="F679" s="54"/>
    </row>
    <row r="680" spans="1:6">
      <c r="A680" s="54">
        <v>37628</v>
      </c>
      <c r="B680" s="54"/>
      <c r="C680" s="54"/>
      <c r="D680" s="54"/>
      <c r="E680" s="54"/>
      <c r="F680" s="54"/>
    </row>
    <row r="681" spans="1:6">
      <c r="A681" s="54">
        <v>37635</v>
      </c>
      <c r="B681" s="54"/>
      <c r="C681" s="54"/>
      <c r="D681" s="54"/>
      <c r="E681" s="54"/>
      <c r="F681" s="54"/>
    </row>
    <row r="682" spans="1:6">
      <c r="A682" s="54">
        <v>37640</v>
      </c>
      <c r="B682" s="54"/>
      <c r="C682" s="54"/>
      <c r="D682" s="54"/>
      <c r="E682" s="54"/>
      <c r="F682" s="54"/>
    </row>
    <row r="683" spans="1:6">
      <c r="A683" s="54">
        <v>37641</v>
      </c>
      <c r="B683" s="54"/>
      <c r="C683" s="54"/>
      <c r="D683" s="54"/>
      <c r="E683" s="54"/>
      <c r="F683" s="54"/>
    </row>
    <row r="684" spans="1:6">
      <c r="A684" s="54">
        <v>37647</v>
      </c>
      <c r="B684" s="54"/>
      <c r="C684" s="54"/>
      <c r="D684" s="54"/>
      <c r="E684" s="54"/>
      <c r="F684" s="54"/>
    </row>
    <row r="685" spans="1:6">
      <c r="A685" s="54">
        <v>37712</v>
      </c>
      <c r="B685" s="54"/>
      <c r="C685" s="54"/>
      <c r="D685" s="54"/>
      <c r="E685" s="54"/>
      <c r="F685" s="54"/>
    </row>
    <row r="686" spans="1:6">
      <c r="A686" s="54">
        <v>37799</v>
      </c>
      <c r="B686" s="54"/>
      <c r="C686" s="54"/>
      <c r="D686" s="54"/>
      <c r="E686" s="54"/>
      <c r="F686" s="54"/>
    </row>
    <row r="687" spans="1:6">
      <c r="A687" s="54">
        <v>37811</v>
      </c>
      <c r="B687" s="54"/>
      <c r="C687" s="54"/>
      <c r="D687" s="54"/>
      <c r="E687" s="54"/>
      <c r="F687" s="54"/>
    </row>
    <row r="688" spans="1:6">
      <c r="A688" s="54">
        <v>37866</v>
      </c>
      <c r="B688" s="54"/>
      <c r="C688" s="54"/>
      <c r="D688" s="54"/>
      <c r="E688" s="54"/>
      <c r="F688" s="54"/>
    </row>
    <row r="689" spans="1:6">
      <c r="A689" s="54">
        <v>37878</v>
      </c>
      <c r="B689" s="54"/>
      <c r="C689" s="54"/>
      <c r="D689" s="54"/>
      <c r="E689" s="54"/>
      <c r="F689" s="54"/>
    </row>
    <row r="690" spans="1:6">
      <c r="A690" s="54">
        <v>37885</v>
      </c>
      <c r="B690" s="54"/>
      <c r="C690" s="54"/>
      <c r="D690" s="54"/>
      <c r="E690" s="54"/>
      <c r="F690" s="54"/>
    </row>
    <row r="691" spans="1:6">
      <c r="A691" s="54">
        <v>37895</v>
      </c>
      <c r="B691" s="54"/>
      <c r="C691" s="54"/>
      <c r="D691" s="54"/>
      <c r="E691" s="54"/>
      <c r="F691" s="54"/>
    </row>
    <row r="692" spans="1:6">
      <c r="A692" s="54">
        <v>37990</v>
      </c>
      <c r="B692" s="54"/>
      <c r="C692" s="54"/>
      <c r="D692" s="54"/>
      <c r="E692" s="54"/>
      <c r="F692" s="54"/>
    </row>
    <row r="693" spans="1:6">
      <c r="A693" s="54">
        <v>37998</v>
      </c>
      <c r="B693" s="54"/>
      <c r="C693" s="54"/>
      <c r="D693" s="54"/>
      <c r="E693" s="54"/>
      <c r="F693" s="54"/>
    </row>
    <row r="694" spans="1:6">
      <c r="A694" s="54">
        <v>38007</v>
      </c>
      <c r="B694" s="54"/>
      <c r="C694" s="54"/>
      <c r="D694" s="54"/>
      <c r="E694" s="54"/>
      <c r="F694" s="54"/>
    </row>
    <row r="695" spans="1:6">
      <c r="A695" s="54">
        <v>38010</v>
      </c>
      <c r="B695" s="54"/>
      <c r="C695" s="54"/>
      <c r="D695" s="54"/>
      <c r="E695" s="54"/>
      <c r="F695" s="54"/>
    </row>
    <row r="696" spans="1:6">
      <c r="A696" s="54">
        <v>38012</v>
      </c>
      <c r="B696" s="54"/>
      <c r="C696" s="54"/>
      <c r="D696" s="54"/>
      <c r="E696" s="54"/>
      <c r="F696" s="54"/>
    </row>
    <row r="697" spans="1:6">
      <c r="A697" s="54">
        <v>38025</v>
      </c>
      <c r="B697" s="54"/>
      <c r="C697" s="54"/>
      <c r="D697" s="54"/>
      <c r="E697" s="54"/>
      <c r="F697" s="54"/>
    </row>
    <row r="698" spans="1:6">
      <c r="A698" s="54">
        <v>38041</v>
      </c>
      <c r="B698" s="54"/>
      <c r="C698" s="54"/>
      <c r="D698" s="54"/>
      <c r="E698" s="54"/>
      <c r="F698" s="54"/>
    </row>
    <row r="699" spans="1:6">
      <c r="A699" s="54">
        <v>38042</v>
      </c>
      <c r="B699" s="54"/>
      <c r="C699" s="54"/>
      <c r="D699" s="54"/>
      <c r="E699" s="54"/>
      <c r="F699" s="54"/>
    </row>
    <row r="700" spans="1:6">
      <c r="A700" s="54">
        <v>38051</v>
      </c>
      <c r="B700" s="54"/>
      <c r="C700" s="54"/>
      <c r="D700" s="54"/>
      <c r="E700" s="54"/>
      <c r="F700" s="54"/>
    </row>
    <row r="701" spans="1:6">
      <c r="A701" s="54">
        <v>38052</v>
      </c>
      <c r="B701" s="54"/>
      <c r="C701" s="54"/>
      <c r="D701" s="54"/>
      <c r="E701" s="54"/>
      <c r="F701" s="54"/>
    </row>
    <row r="702" spans="1:6">
      <c r="A702" s="54">
        <v>38068</v>
      </c>
      <c r="B702" s="54"/>
      <c r="C702" s="54"/>
      <c r="D702" s="54"/>
      <c r="E702" s="54"/>
      <c r="F702" s="54"/>
    </row>
    <row r="703" spans="1:6">
      <c r="A703" s="54">
        <v>38070</v>
      </c>
      <c r="B703" s="54"/>
      <c r="C703" s="54"/>
      <c r="D703" s="54"/>
      <c r="E703" s="54"/>
      <c r="F703" s="54"/>
    </row>
    <row r="704" spans="1:6">
      <c r="A704" s="54">
        <v>38101</v>
      </c>
      <c r="B704" s="54"/>
      <c r="C704" s="54"/>
      <c r="D704" s="54"/>
      <c r="E704" s="54"/>
      <c r="F704" s="54"/>
    </row>
    <row r="705" spans="1:6">
      <c r="A705" s="54">
        <v>38107</v>
      </c>
      <c r="B705" s="54"/>
      <c r="C705" s="54"/>
      <c r="D705" s="54"/>
      <c r="E705" s="54"/>
      <c r="F705" s="54"/>
    </row>
    <row r="706" spans="1:6">
      <c r="A706" s="54">
        <v>38112</v>
      </c>
      <c r="B706" s="54"/>
      <c r="C706" s="54"/>
      <c r="D706" s="54"/>
      <c r="E706" s="54"/>
      <c r="F706" s="54"/>
    </row>
    <row r="707" spans="1:6">
      <c r="A707" s="54">
        <v>38224</v>
      </c>
      <c r="B707" s="54"/>
      <c r="C707" s="54"/>
      <c r="D707" s="54"/>
      <c r="E707" s="54"/>
      <c r="F707" s="54"/>
    </row>
    <row r="708" spans="1:6">
      <c r="A708" s="54">
        <v>38236</v>
      </c>
      <c r="B708" s="54"/>
      <c r="C708" s="54"/>
      <c r="D708" s="54"/>
      <c r="E708" s="54"/>
      <c r="F708" s="54"/>
    </row>
    <row r="709" spans="1:6">
      <c r="A709" s="54">
        <v>38319</v>
      </c>
      <c r="B709" s="54"/>
      <c r="C709" s="54"/>
      <c r="D709" s="54"/>
      <c r="E709" s="54"/>
      <c r="F709" s="54"/>
    </row>
    <row r="710" spans="1:6">
      <c r="A710" s="54">
        <v>38323</v>
      </c>
      <c r="B710" s="54"/>
      <c r="C710" s="54"/>
      <c r="D710" s="54"/>
      <c r="E710" s="54"/>
      <c r="F710" s="54"/>
    </row>
    <row r="711" spans="1:6">
      <c r="A711" s="54">
        <v>38326</v>
      </c>
      <c r="B711" s="54"/>
      <c r="C711" s="54"/>
      <c r="D711" s="54"/>
      <c r="E711" s="54"/>
      <c r="F711" s="54"/>
    </row>
    <row r="712" spans="1:6">
      <c r="A712" s="54">
        <v>38423</v>
      </c>
      <c r="B712" s="54"/>
      <c r="C712" s="54"/>
      <c r="D712" s="54"/>
      <c r="E712" s="54"/>
      <c r="F712" s="54"/>
    </row>
    <row r="713" spans="1:6">
      <c r="A713" s="54">
        <v>38429</v>
      </c>
      <c r="B713" s="54"/>
      <c r="C713" s="54"/>
      <c r="D713" s="54"/>
      <c r="E713" s="54"/>
      <c r="F713" s="54"/>
    </row>
    <row r="714" spans="1:6">
      <c r="A714" s="54">
        <v>38432</v>
      </c>
      <c r="B714" s="54"/>
      <c r="C714" s="54"/>
      <c r="D714" s="54"/>
      <c r="E714" s="54"/>
      <c r="F714" s="54"/>
    </row>
    <row r="715" spans="1:6">
      <c r="A715" s="54">
        <v>38435</v>
      </c>
      <c r="B715" s="54"/>
      <c r="C715" s="54"/>
      <c r="D715" s="54"/>
      <c r="E715" s="54"/>
      <c r="F715" s="54"/>
    </row>
    <row r="716" spans="1:6">
      <c r="A716" s="54">
        <v>38439</v>
      </c>
      <c r="B716" s="54"/>
      <c r="C716" s="54"/>
      <c r="D716" s="54"/>
      <c r="E716" s="54"/>
      <c r="F716" s="54"/>
    </row>
    <row r="717" spans="1:6">
      <c r="A717" s="54">
        <v>38441</v>
      </c>
      <c r="B717" s="54"/>
      <c r="C717" s="54"/>
      <c r="D717" s="54"/>
      <c r="E717" s="54"/>
      <c r="F717" s="54"/>
    </row>
    <row r="718" spans="1:6">
      <c r="A718" s="54">
        <v>38445</v>
      </c>
      <c r="B718" s="54"/>
      <c r="C718" s="54"/>
      <c r="D718" s="54"/>
      <c r="E718" s="54"/>
      <c r="F718" s="54"/>
    </row>
    <row r="719" spans="1:6">
      <c r="A719" s="54">
        <v>38447</v>
      </c>
      <c r="B719" s="54"/>
      <c r="C719" s="54"/>
      <c r="D719" s="54"/>
      <c r="E719" s="54"/>
      <c r="F719" s="54"/>
    </row>
    <row r="720" spans="1:6">
      <c r="A720" s="54">
        <v>38448</v>
      </c>
      <c r="B720" s="54"/>
      <c r="C720" s="54"/>
      <c r="D720" s="54"/>
      <c r="E720" s="54"/>
      <c r="F720" s="54"/>
    </row>
    <row r="721" spans="1:6">
      <c r="A721" s="54">
        <v>38449</v>
      </c>
      <c r="B721" s="54"/>
      <c r="C721" s="54"/>
      <c r="D721" s="54"/>
      <c r="E721" s="54"/>
      <c r="F721" s="54"/>
    </row>
    <row r="722" spans="1:6">
      <c r="A722" s="54">
        <v>38450</v>
      </c>
      <c r="B722" s="54"/>
      <c r="C722" s="54"/>
      <c r="D722" s="54"/>
      <c r="E722" s="54"/>
      <c r="F722" s="54"/>
    </row>
    <row r="723" spans="1:6">
      <c r="A723" s="54">
        <v>38462</v>
      </c>
      <c r="B723" s="54"/>
      <c r="C723" s="54"/>
      <c r="D723" s="54"/>
      <c r="E723" s="54"/>
      <c r="F723" s="54"/>
    </row>
    <row r="724" spans="1:6">
      <c r="A724" s="54">
        <v>38476</v>
      </c>
      <c r="B724" s="54"/>
      <c r="C724" s="54"/>
      <c r="D724" s="54"/>
      <c r="E724" s="54"/>
      <c r="F724" s="54"/>
    </row>
    <row r="725" spans="1:6">
      <c r="A725" s="54">
        <v>38487</v>
      </c>
      <c r="B725" s="54"/>
      <c r="C725" s="54"/>
      <c r="D725" s="54"/>
      <c r="E725" s="54"/>
      <c r="F725" s="54"/>
    </row>
    <row r="726" spans="1:6">
      <c r="A726" s="54">
        <v>38497</v>
      </c>
      <c r="B726" s="54"/>
      <c r="C726" s="54"/>
      <c r="D726" s="54"/>
      <c r="E726" s="54"/>
      <c r="F726" s="54"/>
    </row>
    <row r="727" spans="1:6">
      <c r="A727" s="54">
        <v>38529</v>
      </c>
      <c r="B727" s="54"/>
      <c r="C727" s="54"/>
      <c r="D727" s="54"/>
      <c r="E727" s="54"/>
      <c r="F727" s="54"/>
    </row>
    <row r="728" spans="1:6">
      <c r="A728" s="54">
        <v>38531</v>
      </c>
      <c r="B728" s="54"/>
      <c r="C728" s="54"/>
      <c r="D728" s="54"/>
      <c r="E728" s="54"/>
      <c r="F728" s="54"/>
    </row>
    <row r="729" spans="1:6">
      <c r="A729" s="54">
        <v>38534</v>
      </c>
      <c r="B729" s="54"/>
      <c r="C729" s="54"/>
      <c r="D729" s="54"/>
      <c r="E729" s="54"/>
      <c r="F729" s="54"/>
    </row>
    <row r="730" spans="1:6">
      <c r="A730" s="54">
        <v>38555</v>
      </c>
      <c r="B730" s="54"/>
      <c r="C730" s="54"/>
      <c r="D730" s="54"/>
      <c r="E730" s="54"/>
      <c r="F730" s="54"/>
    </row>
    <row r="731" spans="1:6">
      <c r="A731" s="54">
        <v>38561</v>
      </c>
      <c r="B731" s="54"/>
      <c r="C731" s="54"/>
      <c r="D731" s="54"/>
      <c r="E731" s="54"/>
      <c r="F731" s="54"/>
    </row>
    <row r="732" spans="1:6">
      <c r="A732" s="54">
        <v>38572</v>
      </c>
      <c r="B732" s="54"/>
      <c r="C732" s="54"/>
      <c r="D732" s="54"/>
      <c r="E732" s="54"/>
      <c r="F732" s="54"/>
    </row>
    <row r="733" spans="1:6">
      <c r="A733" s="54">
        <v>38573</v>
      </c>
      <c r="B733" s="54"/>
      <c r="C733" s="54"/>
      <c r="D733" s="54"/>
      <c r="E733" s="54"/>
      <c r="F733" s="54"/>
    </row>
    <row r="734" spans="1:6">
      <c r="A734" s="54">
        <v>38584</v>
      </c>
      <c r="B734" s="54"/>
      <c r="C734" s="54"/>
      <c r="D734" s="54"/>
      <c r="E734" s="54"/>
      <c r="F734" s="54"/>
    </row>
    <row r="735" spans="1:6">
      <c r="A735" s="54">
        <v>38617</v>
      </c>
      <c r="B735" s="54"/>
      <c r="C735" s="54"/>
      <c r="D735" s="54"/>
      <c r="E735" s="54"/>
      <c r="F735" s="54"/>
    </row>
    <row r="736" spans="1:6">
      <c r="A736" s="54">
        <v>38622</v>
      </c>
      <c r="B736" s="54"/>
      <c r="C736" s="54"/>
      <c r="D736" s="54"/>
      <c r="E736" s="54"/>
      <c r="F736" s="54"/>
    </row>
    <row r="737" spans="1:6">
      <c r="A737" s="54">
        <v>38627</v>
      </c>
      <c r="B737" s="54"/>
      <c r="C737" s="54"/>
      <c r="D737" s="54"/>
      <c r="E737" s="54"/>
      <c r="F737" s="54"/>
    </row>
    <row r="738" spans="1:6">
      <c r="A738" s="54">
        <v>38643</v>
      </c>
      <c r="B738" s="54"/>
      <c r="C738" s="54"/>
      <c r="D738" s="54"/>
      <c r="E738" s="54"/>
      <c r="F738" s="54"/>
    </row>
    <row r="739" spans="1:6">
      <c r="A739" s="54">
        <v>38654</v>
      </c>
      <c r="B739" s="54"/>
      <c r="C739" s="54"/>
      <c r="D739" s="54"/>
      <c r="E739" s="54"/>
      <c r="F739" s="54"/>
    </row>
    <row r="740" spans="1:6">
      <c r="A740" s="54">
        <v>38664</v>
      </c>
      <c r="B740" s="54"/>
      <c r="C740" s="54"/>
      <c r="D740" s="54"/>
      <c r="E740" s="54"/>
      <c r="F740" s="54"/>
    </row>
    <row r="741" spans="1:6">
      <c r="A741" s="54">
        <v>38683</v>
      </c>
      <c r="B741" s="54"/>
      <c r="C741" s="54"/>
      <c r="D741" s="54"/>
      <c r="E741" s="54"/>
      <c r="F741" s="54"/>
    </row>
    <row r="742" spans="1:6">
      <c r="A742" s="54">
        <v>38686</v>
      </c>
      <c r="B742" s="54"/>
      <c r="C742" s="54"/>
      <c r="D742" s="54"/>
      <c r="E742" s="54"/>
      <c r="F742" s="54"/>
    </row>
    <row r="743" spans="1:6">
      <c r="A743" s="54">
        <v>38700</v>
      </c>
      <c r="B743" s="54"/>
      <c r="C743" s="54"/>
      <c r="D743" s="54"/>
      <c r="E743" s="54"/>
      <c r="F743" s="54"/>
    </row>
    <row r="744" spans="1:6">
      <c r="A744" s="54">
        <v>38706</v>
      </c>
      <c r="B744" s="54"/>
      <c r="C744" s="54"/>
      <c r="D744" s="54"/>
      <c r="E744" s="54"/>
      <c r="F744" s="54"/>
    </row>
    <row r="745" spans="1:6">
      <c r="A745" s="54">
        <v>38708</v>
      </c>
      <c r="B745" s="54"/>
      <c r="C745" s="54"/>
      <c r="D745" s="54"/>
      <c r="E745" s="54"/>
      <c r="F745" s="54"/>
    </row>
    <row r="746" spans="1:6">
      <c r="A746" s="54">
        <v>38719</v>
      </c>
      <c r="B746" s="54"/>
      <c r="C746" s="54"/>
      <c r="D746" s="54"/>
      <c r="E746" s="54"/>
      <c r="F746" s="54"/>
    </row>
    <row r="747" spans="1:6">
      <c r="A747" s="54">
        <v>38760</v>
      </c>
      <c r="B747" s="54"/>
      <c r="C747" s="54"/>
      <c r="D747" s="54"/>
      <c r="E747" s="54"/>
      <c r="F747" s="54"/>
    </row>
    <row r="748" spans="1:6">
      <c r="A748" s="54">
        <v>38775</v>
      </c>
      <c r="B748" s="54"/>
      <c r="C748" s="54"/>
      <c r="D748" s="54"/>
      <c r="E748" s="54"/>
      <c r="F748" s="54"/>
    </row>
    <row r="749" spans="1:6">
      <c r="A749" s="54">
        <v>38778</v>
      </c>
      <c r="B749" s="54"/>
      <c r="C749" s="54"/>
      <c r="D749" s="54"/>
      <c r="E749" s="54"/>
      <c r="F749" s="54"/>
    </row>
    <row r="750" spans="1:6">
      <c r="A750" s="54">
        <v>38784</v>
      </c>
      <c r="B750" s="54"/>
      <c r="C750" s="54"/>
      <c r="D750" s="54"/>
      <c r="E750" s="54"/>
      <c r="F750" s="54"/>
    </row>
    <row r="751" spans="1:6">
      <c r="A751" s="54">
        <v>38789</v>
      </c>
      <c r="B751" s="54"/>
      <c r="C751" s="54"/>
      <c r="D751" s="54"/>
      <c r="E751" s="54"/>
      <c r="F751" s="54"/>
    </row>
    <row r="752" spans="1:6">
      <c r="A752" s="54">
        <v>38795</v>
      </c>
      <c r="B752" s="54"/>
      <c r="C752" s="54"/>
      <c r="D752" s="54"/>
      <c r="E752" s="54"/>
      <c r="F752" s="54"/>
    </row>
    <row r="753" spans="1:6">
      <c r="A753" s="54">
        <v>38796</v>
      </c>
      <c r="B753" s="54"/>
      <c r="C753" s="54"/>
      <c r="D753" s="54"/>
      <c r="E753" s="54"/>
      <c r="F753" s="54"/>
    </row>
    <row r="754" spans="1:6">
      <c r="A754" s="54">
        <v>38801</v>
      </c>
      <c r="B754" s="54"/>
      <c r="C754" s="54"/>
      <c r="D754" s="54"/>
      <c r="E754" s="54"/>
      <c r="F754" s="54"/>
    </row>
    <row r="755" spans="1:6">
      <c r="A755" s="54">
        <v>38803</v>
      </c>
      <c r="B755" s="54"/>
      <c r="C755" s="54"/>
      <c r="D755" s="54"/>
      <c r="E755" s="54"/>
      <c r="F755" s="54"/>
    </row>
    <row r="756" spans="1:6">
      <c r="A756" s="54">
        <v>38832</v>
      </c>
      <c r="B756" s="54"/>
      <c r="C756" s="54"/>
      <c r="D756" s="54"/>
      <c r="E756" s="54"/>
      <c r="F756" s="54"/>
    </row>
    <row r="757" spans="1:6">
      <c r="A757" s="54">
        <v>38849</v>
      </c>
      <c r="B757" s="54"/>
      <c r="C757" s="54"/>
      <c r="D757" s="54"/>
      <c r="E757" s="54"/>
      <c r="F757" s="54"/>
    </row>
    <row r="758" spans="1:6">
      <c r="A758" s="54">
        <v>38858</v>
      </c>
      <c r="B758" s="54"/>
      <c r="C758" s="54"/>
      <c r="D758" s="54"/>
      <c r="E758" s="54"/>
      <c r="F758" s="54"/>
    </row>
    <row r="759" spans="1:6">
      <c r="A759" s="54">
        <v>38863</v>
      </c>
      <c r="B759" s="54"/>
      <c r="C759" s="54"/>
      <c r="D759" s="54"/>
      <c r="E759" s="54"/>
      <c r="F759" s="54"/>
    </row>
    <row r="760" spans="1:6">
      <c r="A760" s="54">
        <v>38869</v>
      </c>
      <c r="B760" s="54"/>
      <c r="C760" s="54"/>
      <c r="D760" s="54"/>
      <c r="E760" s="54"/>
      <c r="F760" s="54"/>
    </row>
    <row r="761" spans="1:6">
      <c r="A761" s="54">
        <v>38876</v>
      </c>
      <c r="B761" s="54"/>
      <c r="C761" s="54"/>
      <c r="D761" s="54"/>
      <c r="E761" s="54"/>
      <c r="F761" s="54"/>
    </row>
    <row r="762" spans="1:6">
      <c r="A762" s="54">
        <v>38883</v>
      </c>
      <c r="B762" s="54"/>
      <c r="C762" s="54"/>
      <c r="D762" s="54"/>
      <c r="E762" s="54"/>
      <c r="F762" s="54"/>
    </row>
    <row r="763" spans="1:6">
      <c r="A763" s="54">
        <v>38897</v>
      </c>
      <c r="B763" s="54"/>
      <c r="C763" s="54"/>
      <c r="D763" s="54"/>
      <c r="E763" s="54"/>
      <c r="F763" s="54"/>
    </row>
    <row r="764" spans="1:6">
      <c r="A764" s="54">
        <v>38902</v>
      </c>
      <c r="B764" s="54"/>
      <c r="C764" s="54"/>
      <c r="D764" s="54"/>
      <c r="E764" s="54"/>
      <c r="F764" s="54"/>
    </row>
    <row r="765" spans="1:6">
      <c r="A765" s="54">
        <v>38985</v>
      </c>
      <c r="B765" s="54"/>
      <c r="C765" s="54"/>
      <c r="D765" s="54"/>
      <c r="E765" s="54"/>
      <c r="F765" s="54"/>
    </row>
    <row r="766" spans="1:6">
      <c r="A766" s="54">
        <v>38990</v>
      </c>
      <c r="B766" s="54"/>
      <c r="C766" s="54"/>
      <c r="D766" s="54"/>
      <c r="E766" s="54"/>
      <c r="F766" s="54"/>
    </row>
    <row r="767" spans="1:6">
      <c r="A767" s="54">
        <v>38992</v>
      </c>
      <c r="B767" s="54"/>
      <c r="C767" s="54"/>
      <c r="D767" s="54"/>
      <c r="E767" s="54"/>
      <c r="F767" s="54"/>
    </row>
    <row r="768" spans="1:6">
      <c r="A768" s="54">
        <v>39008</v>
      </c>
      <c r="B768" s="54"/>
      <c r="C768" s="54"/>
      <c r="D768" s="54"/>
      <c r="E768" s="54"/>
      <c r="F768" s="54"/>
    </row>
    <row r="769" spans="1:6">
      <c r="A769" s="54">
        <v>39009</v>
      </c>
      <c r="B769" s="54"/>
      <c r="C769" s="54"/>
      <c r="D769" s="54"/>
      <c r="E769" s="54"/>
      <c r="F769" s="54"/>
    </row>
    <row r="770" spans="1:6">
      <c r="A770" s="54">
        <v>39065</v>
      </c>
      <c r="B770" s="54"/>
      <c r="C770" s="54"/>
      <c r="D770" s="54"/>
      <c r="E770" s="54"/>
      <c r="F770" s="54"/>
    </row>
    <row r="771" spans="1:6">
      <c r="A771" s="54">
        <v>39068</v>
      </c>
      <c r="B771" s="54"/>
      <c r="C771" s="54"/>
      <c r="D771" s="54"/>
      <c r="E771" s="54"/>
      <c r="F771" s="54"/>
    </row>
    <row r="772" spans="1:6">
      <c r="A772" s="54">
        <v>39070</v>
      </c>
      <c r="B772" s="54"/>
      <c r="C772" s="54"/>
      <c r="D772" s="54"/>
      <c r="E772" s="54"/>
      <c r="F772" s="54"/>
    </row>
    <row r="773" spans="1:6">
      <c r="A773" s="54">
        <v>39073</v>
      </c>
      <c r="B773" s="54"/>
      <c r="C773" s="54"/>
      <c r="D773" s="54"/>
      <c r="E773" s="54"/>
      <c r="F773" s="54"/>
    </row>
    <row r="774" spans="1:6">
      <c r="A774" s="54">
        <v>39079</v>
      </c>
      <c r="B774" s="54"/>
      <c r="C774" s="54"/>
      <c r="D774" s="54"/>
      <c r="E774" s="54"/>
      <c r="F774" s="54"/>
    </row>
    <row r="775" spans="1:6">
      <c r="A775" s="54">
        <v>39080</v>
      </c>
      <c r="B775" s="54"/>
      <c r="C775" s="54"/>
      <c r="D775" s="54"/>
      <c r="E775" s="54"/>
      <c r="F775" s="54"/>
    </row>
    <row r="776" spans="1:6">
      <c r="A776" s="54">
        <v>39084</v>
      </c>
      <c r="B776" s="54"/>
      <c r="C776" s="54"/>
      <c r="D776" s="54"/>
      <c r="E776" s="54"/>
      <c r="F776" s="54"/>
    </row>
    <row r="777" spans="1:6">
      <c r="A777" s="54">
        <v>39085</v>
      </c>
      <c r="B777" s="54"/>
      <c r="C777" s="54"/>
      <c r="D777" s="54"/>
      <c r="E777" s="54"/>
      <c r="F777" s="54"/>
    </row>
    <row r="778" spans="1:6">
      <c r="A778" s="54">
        <v>39097</v>
      </c>
      <c r="B778" s="54"/>
      <c r="C778" s="54"/>
      <c r="D778" s="54"/>
      <c r="E778" s="54"/>
      <c r="F778" s="54"/>
    </row>
    <row r="779" spans="1:6">
      <c r="A779" s="54">
        <v>39103</v>
      </c>
      <c r="B779" s="54"/>
      <c r="C779" s="54"/>
      <c r="D779" s="54"/>
      <c r="E779" s="54"/>
      <c r="F779" s="54"/>
    </row>
    <row r="780" spans="1:6">
      <c r="A780" s="54">
        <v>39116</v>
      </c>
      <c r="B780" s="54"/>
      <c r="C780" s="54"/>
      <c r="D780" s="54"/>
      <c r="E780" s="54"/>
      <c r="F780" s="54"/>
    </row>
    <row r="781" spans="1:6">
      <c r="A781" s="54">
        <v>39120</v>
      </c>
      <c r="B781" s="54"/>
      <c r="C781" s="54"/>
      <c r="D781" s="54"/>
      <c r="E781" s="54"/>
      <c r="F781" s="54"/>
    </row>
    <row r="782" spans="1:6">
      <c r="A782" s="54">
        <v>39122</v>
      </c>
      <c r="B782" s="54"/>
      <c r="C782" s="54"/>
      <c r="D782" s="54"/>
      <c r="E782" s="54"/>
      <c r="F782" s="54"/>
    </row>
    <row r="783" spans="1:6">
      <c r="A783" s="54">
        <v>39125</v>
      </c>
      <c r="B783" s="54"/>
      <c r="C783" s="54"/>
      <c r="D783" s="54"/>
      <c r="E783" s="54"/>
      <c r="F783" s="54"/>
    </row>
    <row r="784" spans="1:6">
      <c r="A784" s="54">
        <v>39132</v>
      </c>
      <c r="B784" s="54"/>
      <c r="C784" s="54"/>
      <c r="D784" s="54"/>
      <c r="E784" s="54"/>
      <c r="F784" s="54"/>
    </row>
    <row r="785" spans="1:6">
      <c r="A785" s="54">
        <v>39138</v>
      </c>
      <c r="B785" s="54"/>
      <c r="C785" s="54"/>
      <c r="D785" s="54"/>
      <c r="E785" s="54"/>
      <c r="F785" s="54"/>
    </row>
    <row r="786" spans="1:6">
      <c r="A786" s="54">
        <v>39140</v>
      </c>
      <c r="B786" s="54"/>
      <c r="C786" s="54"/>
      <c r="D786" s="54"/>
      <c r="E786" s="54"/>
      <c r="F786" s="54"/>
    </row>
    <row r="787" spans="1:6">
      <c r="A787" s="54">
        <v>39146</v>
      </c>
      <c r="B787" s="54"/>
      <c r="C787" s="54"/>
      <c r="D787" s="54"/>
      <c r="E787" s="54"/>
      <c r="F787" s="54"/>
    </row>
    <row r="788" spans="1:6">
      <c r="A788" s="54">
        <v>39233</v>
      </c>
      <c r="B788" s="54"/>
      <c r="C788" s="54"/>
      <c r="D788" s="54"/>
      <c r="E788" s="54"/>
      <c r="F788" s="54"/>
    </row>
    <row r="789" spans="1:6">
      <c r="A789" s="54">
        <v>39234</v>
      </c>
      <c r="B789" s="54"/>
      <c r="C789" s="54"/>
      <c r="D789" s="54"/>
      <c r="E789" s="54"/>
      <c r="F789" s="54"/>
    </row>
    <row r="790" spans="1:6">
      <c r="A790" s="54">
        <v>39255</v>
      </c>
      <c r="B790" s="54"/>
      <c r="C790" s="54"/>
      <c r="D790" s="54"/>
      <c r="E790" s="54"/>
      <c r="F790" s="54"/>
    </row>
    <row r="791" spans="1:6">
      <c r="A791" s="54">
        <v>39261</v>
      </c>
      <c r="B791" s="54"/>
      <c r="C791" s="54"/>
      <c r="D791" s="54"/>
      <c r="E791" s="54"/>
      <c r="F791" s="54"/>
    </row>
    <row r="792" spans="1:6">
      <c r="A792" s="54">
        <v>39263</v>
      </c>
      <c r="B792" s="54"/>
      <c r="C792" s="54"/>
      <c r="D792" s="54"/>
      <c r="E792" s="54"/>
      <c r="F792" s="54"/>
    </row>
    <row r="793" spans="1:6">
      <c r="A793" s="54">
        <v>39265</v>
      </c>
      <c r="B793" s="54"/>
      <c r="C793" s="54"/>
      <c r="D793" s="54"/>
      <c r="E793" s="54"/>
      <c r="F793" s="54"/>
    </row>
    <row r="794" spans="1:6">
      <c r="A794" s="54">
        <v>39267</v>
      </c>
      <c r="B794" s="54"/>
      <c r="C794" s="54"/>
      <c r="D794" s="54"/>
      <c r="E794" s="54"/>
      <c r="F794" s="54"/>
    </row>
    <row r="795" spans="1:6">
      <c r="A795" s="54">
        <v>39281</v>
      </c>
      <c r="B795" s="54"/>
      <c r="C795" s="54"/>
      <c r="D795" s="54"/>
      <c r="E795" s="54"/>
      <c r="F795" s="54"/>
    </row>
    <row r="796" spans="1:6">
      <c r="A796" s="54">
        <v>39288</v>
      </c>
      <c r="B796" s="54"/>
      <c r="C796" s="54"/>
      <c r="D796" s="54"/>
      <c r="E796" s="54"/>
      <c r="F796" s="54"/>
    </row>
    <row r="797" spans="1:6">
      <c r="A797" s="54">
        <v>39289</v>
      </c>
      <c r="B797" s="54"/>
      <c r="C797" s="54"/>
      <c r="D797" s="54"/>
      <c r="E797" s="54"/>
      <c r="F797" s="54"/>
    </row>
    <row r="798" spans="1:6">
      <c r="A798" s="54">
        <v>39290</v>
      </c>
      <c r="B798" s="54"/>
      <c r="C798" s="54"/>
      <c r="D798" s="54"/>
      <c r="E798" s="54"/>
      <c r="F798" s="54"/>
    </row>
    <row r="799" spans="1:6">
      <c r="A799" s="54">
        <v>39318</v>
      </c>
      <c r="B799" s="54"/>
      <c r="C799" s="54"/>
      <c r="D799" s="54"/>
      <c r="E799" s="54"/>
      <c r="F799" s="54"/>
    </row>
    <row r="800" spans="1:6">
      <c r="A800" s="54">
        <v>39323</v>
      </c>
      <c r="B800" s="54"/>
      <c r="C800" s="54"/>
      <c r="D800" s="54"/>
      <c r="E800" s="54"/>
      <c r="F800" s="54"/>
    </row>
    <row r="801" spans="1:6">
      <c r="A801" s="54">
        <v>39381</v>
      </c>
      <c r="B801" s="54"/>
      <c r="C801" s="54"/>
      <c r="D801" s="54"/>
      <c r="E801" s="54"/>
      <c r="F801" s="54"/>
    </row>
    <row r="802" spans="1:6">
      <c r="A802" s="54">
        <v>39382</v>
      </c>
      <c r="B802" s="54"/>
      <c r="C802" s="54"/>
      <c r="D802" s="54"/>
      <c r="E802" s="54"/>
      <c r="F802" s="54"/>
    </row>
    <row r="803" spans="1:6">
      <c r="A803" s="54">
        <v>39402</v>
      </c>
      <c r="B803" s="54"/>
      <c r="C803" s="54"/>
      <c r="D803" s="54"/>
      <c r="E803" s="54"/>
      <c r="F803" s="54"/>
    </row>
    <row r="804" spans="1:6">
      <c r="A804" s="54">
        <v>39405</v>
      </c>
      <c r="B804" s="54"/>
      <c r="C804" s="54"/>
      <c r="D804" s="54"/>
      <c r="E804" s="54"/>
      <c r="F804" s="54"/>
    </row>
    <row r="805" spans="1:6">
      <c r="A805" s="54">
        <v>39411</v>
      </c>
      <c r="B805" s="54"/>
      <c r="C805" s="54"/>
      <c r="D805" s="54"/>
      <c r="E805" s="54"/>
      <c r="F805" s="54"/>
    </row>
    <row r="806" spans="1:6">
      <c r="A806" s="54">
        <v>39414</v>
      </c>
      <c r="B806" s="54"/>
      <c r="C806" s="54"/>
      <c r="D806" s="54"/>
      <c r="E806" s="54"/>
      <c r="F806" s="54"/>
    </row>
    <row r="807" spans="1:6">
      <c r="A807" s="54">
        <v>39425</v>
      </c>
      <c r="B807" s="54"/>
      <c r="C807" s="54"/>
      <c r="D807" s="54"/>
      <c r="E807" s="54"/>
      <c r="F807" s="54"/>
    </row>
    <row r="808" spans="1:6">
      <c r="A808" s="54">
        <v>39434</v>
      </c>
      <c r="B808" s="54"/>
      <c r="C808" s="54"/>
      <c r="D808" s="54"/>
      <c r="E808" s="54"/>
      <c r="F808" s="54"/>
    </row>
    <row r="809" spans="1:6">
      <c r="A809" s="54">
        <v>39436</v>
      </c>
      <c r="B809" s="54"/>
      <c r="C809" s="54"/>
      <c r="D809" s="54"/>
      <c r="E809" s="54"/>
      <c r="F809" s="54"/>
    </row>
    <row r="810" spans="1:6">
      <c r="A810" s="54">
        <v>39462</v>
      </c>
      <c r="B810" s="54"/>
      <c r="C810" s="54"/>
      <c r="D810" s="54"/>
      <c r="E810" s="54"/>
      <c r="F810" s="54"/>
    </row>
    <row r="811" spans="1:6">
      <c r="A811" s="54">
        <v>39466</v>
      </c>
      <c r="B811" s="54"/>
      <c r="C811" s="54"/>
      <c r="D811" s="54"/>
      <c r="E811" s="54"/>
      <c r="F811" s="54"/>
    </row>
    <row r="812" spans="1:6">
      <c r="A812" s="54">
        <v>39541</v>
      </c>
      <c r="B812" s="54"/>
      <c r="C812" s="54"/>
      <c r="D812" s="54"/>
      <c r="E812" s="54"/>
      <c r="F812" s="54"/>
    </row>
    <row r="813" spans="1:6">
      <c r="A813" s="54">
        <v>39613</v>
      </c>
      <c r="B813" s="54"/>
      <c r="C813" s="54"/>
      <c r="D813" s="54"/>
      <c r="E813" s="54"/>
      <c r="F813" s="54"/>
    </row>
    <row r="814" spans="1:6">
      <c r="A814" s="54">
        <v>39621</v>
      </c>
      <c r="B814" s="54"/>
      <c r="C814" s="54"/>
      <c r="D814" s="54"/>
      <c r="E814" s="54"/>
      <c r="F814" s="54"/>
    </row>
    <row r="815" spans="1:6">
      <c r="A815" s="54">
        <v>39625</v>
      </c>
      <c r="B815" s="54"/>
      <c r="C815" s="54"/>
      <c r="D815" s="54"/>
      <c r="E815" s="54"/>
      <c r="F815" s="54"/>
    </row>
    <row r="816" spans="1:6">
      <c r="A816" s="54">
        <v>39627</v>
      </c>
      <c r="B816" s="54"/>
      <c r="C816" s="54"/>
      <c r="D816" s="54"/>
      <c r="E816" s="54"/>
      <c r="F816" s="54"/>
    </row>
    <row r="817" spans="1:6">
      <c r="A817" s="54">
        <v>39658</v>
      </c>
      <c r="B817" s="54"/>
      <c r="C817" s="54"/>
      <c r="D817" s="54"/>
      <c r="E817" s="54"/>
      <c r="F817" s="54"/>
    </row>
    <row r="818" spans="1:6">
      <c r="A818" s="54">
        <v>39702</v>
      </c>
      <c r="B818" s="54"/>
      <c r="C818" s="54"/>
      <c r="D818" s="54"/>
      <c r="E818" s="54"/>
      <c r="F818" s="54"/>
    </row>
    <row r="819" spans="1:6">
      <c r="A819" s="54">
        <v>39707</v>
      </c>
      <c r="B819" s="54"/>
      <c r="C819" s="54"/>
      <c r="D819" s="54"/>
      <c r="E819" s="54"/>
      <c r="F819" s="54"/>
    </row>
    <row r="820" spans="1:6">
      <c r="A820" s="54">
        <v>39716</v>
      </c>
      <c r="B820" s="54"/>
      <c r="C820" s="54"/>
      <c r="D820" s="54"/>
      <c r="E820" s="54"/>
      <c r="F820" s="54"/>
    </row>
    <row r="821" spans="1:6">
      <c r="A821" s="54">
        <v>39724</v>
      </c>
      <c r="B821" s="54"/>
      <c r="C821" s="54"/>
      <c r="D821" s="54"/>
      <c r="E821" s="54"/>
      <c r="F821" s="54"/>
    </row>
    <row r="822" spans="1:6">
      <c r="A822" s="54">
        <v>39789</v>
      </c>
      <c r="B822" s="54"/>
      <c r="C822" s="54"/>
      <c r="D822" s="54"/>
      <c r="E822" s="54"/>
      <c r="F822" s="54"/>
    </row>
    <row r="823" spans="1:6">
      <c r="A823" s="54">
        <v>39871</v>
      </c>
      <c r="B823" s="54"/>
      <c r="C823" s="54"/>
      <c r="D823" s="54"/>
      <c r="E823" s="54"/>
      <c r="F823" s="54"/>
    </row>
    <row r="824" spans="1:6">
      <c r="A824" s="54">
        <v>39873</v>
      </c>
      <c r="B824" s="54"/>
      <c r="C824" s="54"/>
      <c r="D824" s="54"/>
      <c r="E824" s="54"/>
      <c r="F824" s="54"/>
    </row>
    <row r="825" spans="1:6">
      <c r="A825" s="54">
        <v>39877</v>
      </c>
      <c r="B825" s="54"/>
      <c r="C825" s="54"/>
      <c r="D825" s="54"/>
      <c r="E825" s="54"/>
      <c r="F825" s="54"/>
    </row>
    <row r="826" spans="1:6">
      <c r="A826" s="54">
        <v>39882</v>
      </c>
      <c r="B826" s="54"/>
      <c r="C826" s="54"/>
      <c r="D826" s="54"/>
      <c r="E826" s="54"/>
      <c r="F826" s="54"/>
    </row>
    <row r="827" spans="1:6">
      <c r="A827" s="54">
        <v>39884</v>
      </c>
      <c r="B827" s="54"/>
      <c r="C827" s="54"/>
      <c r="D827" s="54"/>
      <c r="E827" s="54"/>
      <c r="F827" s="54"/>
    </row>
    <row r="828" spans="1:6">
      <c r="A828" s="54">
        <v>39963</v>
      </c>
      <c r="B828" s="54"/>
      <c r="C828" s="54"/>
      <c r="D828" s="54"/>
      <c r="E828" s="54"/>
      <c r="F828" s="54"/>
    </row>
    <row r="829" spans="1:6">
      <c r="A829" s="54">
        <v>39965</v>
      </c>
      <c r="B829" s="54"/>
      <c r="C829" s="54"/>
      <c r="D829" s="54"/>
      <c r="E829" s="54"/>
      <c r="F829" s="54"/>
    </row>
    <row r="830" spans="1:6">
      <c r="A830" s="54">
        <v>39967</v>
      </c>
      <c r="B830" s="54"/>
      <c r="C830" s="54"/>
      <c r="D830" s="54"/>
      <c r="E830" s="54"/>
      <c r="F830" s="54"/>
    </row>
    <row r="831" spans="1:6">
      <c r="A831" s="54">
        <v>39971</v>
      </c>
      <c r="B831" s="54"/>
      <c r="C831" s="54"/>
      <c r="D831" s="54"/>
      <c r="E831" s="54"/>
      <c r="F831" s="54"/>
    </row>
    <row r="832" spans="1:6">
      <c r="A832" s="54">
        <v>39980</v>
      </c>
      <c r="B832" s="54"/>
      <c r="C832" s="54"/>
      <c r="D832" s="54"/>
      <c r="E832" s="54"/>
      <c r="F832" s="54"/>
    </row>
    <row r="833" spans="1:6">
      <c r="A833" s="54">
        <v>39991</v>
      </c>
      <c r="B833" s="54"/>
      <c r="C833" s="54"/>
      <c r="D833" s="54"/>
      <c r="E833" s="54"/>
      <c r="F833" s="54"/>
    </row>
    <row r="834" spans="1:6">
      <c r="A834" s="54">
        <v>40057</v>
      </c>
      <c r="B834" s="54"/>
      <c r="C834" s="54"/>
      <c r="D834" s="54"/>
      <c r="E834" s="54"/>
      <c r="F834" s="54"/>
    </row>
    <row r="835" spans="1:6">
      <c r="A835" s="54">
        <v>40062</v>
      </c>
      <c r="B835" s="54"/>
      <c r="C835" s="54"/>
      <c r="D835" s="54"/>
      <c r="E835" s="54"/>
      <c r="F835" s="54"/>
    </row>
    <row r="836" spans="1:6">
      <c r="A836" s="54">
        <v>40072</v>
      </c>
      <c r="B836" s="54"/>
      <c r="C836" s="54"/>
      <c r="D836" s="54"/>
      <c r="E836" s="54"/>
      <c r="F836" s="54"/>
    </row>
    <row r="837" spans="1:6">
      <c r="A837" s="54">
        <v>40078</v>
      </c>
      <c r="B837" s="54"/>
      <c r="C837" s="54"/>
      <c r="D837" s="54"/>
      <c r="E837" s="54"/>
      <c r="F837" s="54"/>
    </row>
    <row r="838" spans="1:6">
      <c r="A838" s="54">
        <v>40083</v>
      </c>
      <c r="B838" s="54"/>
      <c r="C838" s="54"/>
      <c r="D838" s="54"/>
      <c r="E838" s="54"/>
      <c r="F838" s="54"/>
    </row>
    <row r="839" spans="1:6">
      <c r="A839" s="54">
        <v>40092</v>
      </c>
      <c r="B839" s="54"/>
      <c r="C839" s="54"/>
      <c r="D839" s="54"/>
      <c r="E839" s="54"/>
      <c r="F839" s="54"/>
    </row>
    <row r="840" spans="1:6">
      <c r="A840" s="54">
        <v>40098</v>
      </c>
      <c r="B840" s="54"/>
      <c r="C840" s="54"/>
      <c r="D840" s="54"/>
      <c r="E840" s="54"/>
      <c r="F840" s="54"/>
    </row>
    <row r="841" spans="1:6">
      <c r="A841" s="54">
        <v>40112</v>
      </c>
      <c r="B841" s="54"/>
      <c r="C841" s="54"/>
      <c r="D841" s="54"/>
      <c r="E841" s="54"/>
      <c r="F841" s="54"/>
    </row>
    <row r="842" spans="1:6">
      <c r="A842" s="54">
        <v>40125</v>
      </c>
      <c r="B842" s="54"/>
      <c r="C842" s="54"/>
      <c r="D842" s="54"/>
      <c r="E842" s="54"/>
      <c r="F842" s="54"/>
    </row>
    <row r="843" spans="1:6">
      <c r="A843" s="54">
        <v>40128</v>
      </c>
      <c r="B843" s="54"/>
      <c r="C843" s="54"/>
      <c r="D843" s="54"/>
      <c r="E843" s="54"/>
      <c r="F843" s="54"/>
    </row>
    <row r="844" spans="1:6">
      <c r="A844" s="54">
        <v>40178</v>
      </c>
      <c r="B844" s="54"/>
      <c r="C844" s="54"/>
      <c r="D844" s="54"/>
      <c r="E844" s="54"/>
      <c r="F844" s="54"/>
    </row>
    <row r="845" spans="1:6">
      <c r="A845" s="54">
        <v>40187</v>
      </c>
      <c r="B845" s="54"/>
      <c r="C845" s="54"/>
      <c r="D845" s="54"/>
      <c r="E845" s="54"/>
      <c r="F845" s="54"/>
    </row>
    <row r="846" spans="1:6">
      <c r="A846" s="54">
        <v>40191</v>
      </c>
      <c r="B846" s="54"/>
      <c r="C846" s="54"/>
      <c r="D846" s="54"/>
      <c r="E846" s="54"/>
      <c r="F846" s="54"/>
    </row>
    <row r="847" spans="1:6">
      <c r="A847" s="54">
        <v>40204</v>
      </c>
      <c r="B847" s="54"/>
      <c r="C847" s="54"/>
      <c r="D847" s="54"/>
      <c r="E847" s="54"/>
      <c r="F847" s="54"/>
    </row>
    <row r="848" spans="1:6">
      <c r="A848" s="54">
        <v>40209</v>
      </c>
      <c r="B848" s="54"/>
      <c r="C848" s="54"/>
      <c r="D848" s="54"/>
      <c r="E848" s="54"/>
      <c r="F848" s="54"/>
    </row>
    <row r="849" spans="1:6">
      <c r="A849" s="54">
        <v>40213</v>
      </c>
      <c r="B849" s="54"/>
      <c r="C849" s="54"/>
      <c r="D849" s="54"/>
      <c r="E849" s="54"/>
      <c r="F849" s="54"/>
    </row>
    <row r="850" spans="1:6">
      <c r="A850" s="54">
        <v>40337</v>
      </c>
      <c r="B850" s="54"/>
      <c r="C850" s="54"/>
      <c r="D850" s="54"/>
      <c r="E850" s="54"/>
      <c r="F850" s="54"/>
    </row>
    <row r="851" spans="1:6">
      <c r="A851" s="54">
        <v>40342</v>
      </c>
      <c r="B851" s="54"/>
      <c r="C851" s="54"/>
      <c r="D851" s="54"/>
      <c r="E851" s="54"/>
      <c r="F851" s="54"/>
    </row>
    <row r="852" spans="1:6">
      <c r="A852" s="54">
        <v>40348</v>
      </c>
      <c r="B852" s="54"/>
      <c r="C852" s="54"/>
      <c r="D852" s="54"/>
      <c r="E852" s="54"/>
      <c r="F852" s="54"/>
    </row>
    <row r="853" spans="1:6">
      <c r="A853" s="54">
        <v>40354</v>
      </c>
      <c r="B853" s="54"/>
      <c r="C853" s="54"/>
      <c r="D853" s="54"/>
      <c r="E853" s="54"/>
      <c r="F853" s="54"/>
    </row>
    <row r="854" spans="1:6">
      <c r="A854" s="54">
        <v>40366</v>
      </c>
      <c r="B854" s="54"/>
      <c r="C854" s="54"/>
      <c r="D854" s="54"/>
      <c r="E854" s="54"/>
      <c r="F854" s="54"/>
    </row>
    <row r="855" spans="1:6">
      <c r="A855" s="54">
        <v>40368</v>
      </c>
      <c r="B855" s="54"/>
      <c r="C855" s="54"/>
      <c r="D855" s="54"/>
      <c r="E855" s="54"/>
      <c r="F855" s="54"/>
    </row>
    <row r="856" spans="1:6">
      <c r="A856" s="54">
        <v>40388</v>
      </c>
      <c r="B856" s="54"/>
      <c r="C856" s="54"/>
      <c r="D856" s="54"/>
      <c r="E856" s="54"/>
      <c r="F856" s="54"/>
    </row>
    <row r="857" spans="1:6">
      <c r="A857" s="54">
        <v>40496</v>
      </c>
      <c r="B857" s="54"/>
      <c r="C857" s="54"/>
      <c r="D857" s="54"/>
      <c r="E857" s="54"/>
      <c r="F857" s="54"/>
    </row>
    <row r="858" spans="1:6">
      <c r="A858" s="54">
        <v>40502</v>
      </c>
      <c r="B858" s="54"/>
      <c r="C858" s="54"/>
      <c r="D858" s="54"/>
      <c r="E858" s="54"/>
      <c r="F858" s="54"/>
    </row>
    <row r="859" spans="1:6">
      <c r="A859" s="54">
        <v>40504</v>
      </c>
      <c r="B859" s="54"/>
      <c r="C859" s="54"/>
      <c r="D859" s="54"/>
      <c r="E859" s="54"/>
      <c r="F859" s="54"/>
    </row>
    <row r="860" spans="1:6">
      <c r="A860" s="54">
        <v>40508</v>
      </c>
      <c r="B860" s="54"/>
      <c r="C860" s="54"/>
      <c r="D860" s="54"/>
      <c r="E860" s="54"/>
      <c r="F860" s="54"/>
    </row>
    <row r="861" spans="1:6">
      <c r="A861" s="54">
        <v>40511</v>
      </c>
      <c r="B861" s="54"/>
      <c r="C861" s="54"/>
      <c r="D861" s="54"/>
      <c r="E861" s="54"/>
      <c r="F861" s="54"/>
    </row>
    <row r="862" spans="1:6">
      <c r="A862" s="54">
        <v>40529</v>
      </c>
      <c r="B862" s="54"/>
      <c r="C862" s="54"/>
      <c r="D862" s="54"/>
      <c r="E862" s="54"/>
      <c r="F862" s="54"/>
    </row>
    <row r="863" spans="1:6">
      <c r="A863" s="54">
        <v>40535</v>
      </c>
      <c r="B863" s="54"/>
      <c r="C863" s="54"/>
      <c r="D863" s="54"/>
      <c r="E863" s="54"/>
      <c r="F863" s="54"/>
    </row>
    <row r="864" spans="1:6">
      <c r="A864" s="54">
        <v>40542</v>
      </c>
      <c r="B864" s="54"/>
      <c r="C864" s="54"/>
      <c r="D864" s="54"/>
      <c r="E864" s="54"/>
      <c r="F864" s="54"/>
    </row>
    <row r="865" spans="1:6">
      <c r="A865" s="54">
        <v>40614</v>
      </c>
      <c r="B865" s="54"/>
      <c r="C865" s="54"/>
      <c r="D865" s="54"/>
      <c r="E865" s="54"/>
      <c r="F865" s="54"/>
    </row>
    <row r="866" spans="1:6">
      <c r="A866" s="54">
        <v>40615</v>
      </c>
      <c r="B866" s="54"/>
      <c r="C866" s="54"/>
      <c r="D866" s="54"/>
      <c r="E866" s="54"/>
      <c r="F866" s="54"/>
    </row>
    <row r="867" spans="1:6">
      <c r="A867" s="54">
        <v>40761</v>
      </c>
      <c r="B867" s="54"/>
      <c r="C867" s="54"/>
      <c r="D867" s="54"/>
      <c r="E867" s="54"/>
      <c r="F867" s="54"/>
    </row>
    <row r="868" spans="1:6">
      <c r="A868" s="54">
        <v>40762</v>
      </c>
      <c r="B868" s="54"/>
      <c r="C868" s="54"/>
      <c r="D868" s="54"/>
      <c r="E868" s="54"/>
      <c r="F868" s="54"/>
    </row>
    <row r="869" spans="1:6">
      <c r="A869" s="54">
        <v>40765</v>
      </c>
      <c r="B869" s="54"/>
      <c r="C869" s="54"/>
      <c r="D869" s="54"/>
      <c r="E869" s="54"/>
      <c r="F869" s="54"/>
    </row>
    <row r="870" spans="1:6">
      <c r="A870" s="54">
        <v>40775</v>
      </c>
      <c r="B870" s="54"/>
      <c r="C870" s="54"/>
      <c r="D870" s="54"/>
      <c r="E870" s="54"/>
      <c r="F870" s="54"/>
    </row>
    <row r="871" spans="1:6">
      <c r="A871" s="54">
        <v>40778</v>
      </c>
      <c r="B871" s="54"/>
      <c r="C871" s="54"/>
      <c r="D871" s="54"/>
      <c r="E871" s="54"/>
      <c r="F871" s="54"/>
    </row>
    <row r="872" spans="1:6">
      <c r="A872" s="54">
        <v>40781</v>
      </c>
      <c r="B872" s="54"/>
      <c r="C872" s="54"/>
      <c r="D872" s="54"/>
      <c r="E872" s="54"/>
      <c r="F872" s="54"/>
    </row>
    <row r="873" spans="1:6">
      <c r="A873" s="54">
        <v>40825</v>
      </c>
      <c r="B873" s="54"/>
      <c r="C873" s="54"/>
      <c r="D873" s="54"/>
      <c r="E873" s="54"/>
      <c r="F873" s="54"/>
    </row>
    <row r="874" spans="1:6">
      <c r="A874" s="54">
        <v>40847</v>
      </c>
      <c r="B874" s="54"/>
      <c r="C874" s="54"/>
      <c r="D874" s="54"/>
      <c r="E874" s="54"/>
      <c r="F874" s="54"/>
    </row>
    <row r="875" spans="1:6">
      <c r="A875" s="54">
        <v>40940</v>
      </c>
      <c r="B875" s="54"/>
      <c r="C875" s="54"/>
      <c r="D875" s="54"/>
      <c r="E875" s="54"/>
      <c r="F875" s="54"/>
    </row>
    <row r="876" spans="1:6">
      <c r="A876" s="55">
        <v>41335</v>
      </c>
    </row>
    <row r="877" spans="1:6">
      <c r="A877" s="55">
        <v>41336</v>
      </c>
    </row>
    <row r="878" spans="1:6">
      <c r="A878" s="55">
        <v>41338</v>
      </c>
    </row>
    <row r="879" spans="1:6">
      <c r="A879" s="55">
        <v>41350</v>
      </c>
    </row>
    <row r="880" spans="1:6">
      <c r="A880" s="55">
        <v>41351</v>
      </c>
    </row>
    <row r="881" spans="1:1">
      <c r="A881" s="55">
        <v>41353</v>
      </c>
    </row>
    <row r="882" spans="1:1">
      <c r="A882" s="55">
        <v>41354</v>
      </c>
    </row>
    <row r="883" spans="1:1">
      <c r="A883" s="55">
        <v>41356</v>
      </c>
    </row>
    <row r="884" spans="1:1">
      <c r="A884" s="55">
        <v>41358</v>
      </c>
    </row>
    <row r="885" spans="1:1">
      <c r="A885" s="55">
        <v>41360</v>
      </c>
    </row>
    <row r="886" spans="1:1">
      <c r="A886" s="55">
        <v>41378</v>
      </c>
    </row>
    <row r="887" spans="1:1">
      <c r="A887" s="55">
        <v>41379</v>
      </c>
    </row>
    <row r="888" spans="1:1">
      <c r="A888" s="55">
        <v>41397</v>
      </c>
    </row>
    <row r="889" spans="1:1">
      <c r="A889" s="55">
        <v>41400</v>
      </c>
    </row>
    <row r="890" spans="1:1">
      <c r="A890" s="55">
        <v>41402</v>
      </c>
    </row>
    <row r="891" spans="1:1">
      <c r="A891" s="55">
        <v>41429</v>
      </c>
    </row>
    <row r="892" spans="1:1">
      <c r="A892" s="55">
        <v>41431</v>
      </c>
    </row>
    <row r="893" spans="1:1">
      <c r="A893" s="55">
        <v>41434</v>
      </c>
    </row>
    <row r="894" spans="1:1">
      <c r="A894" s="55">
        <v>41443</v>
      </c>
    </row>
    <row r="895" spans="1:1">
      <c r="A895" s="55">
        <v>41444</v>
      </c>
    </row>
    <row r="896" spans="1:1">
      <c r="A896" s="55">
        <v>41447</v>
      </c>
    </row>
    <row r="897" spans="1:1">
      <c r="A897" s="55">
        <v>41452</v>
      </c>
    </row>
    <row r="898" spans="1:1">
      <c r="A898" s="55">
        <v>41463</v>
      </c>
    </row>
    <row r="899" spans="1:1">
      <c r="A899" s="55">
        <v>41471</v>
      </c>
    </row>
    <row r="900" spans="1:1">
      <c r="A900" s="55">
        <v>41472</v>
      </c>
    </row>
    <row r="901" spans="1:1">
      <c r="A901" s="55">
        <v>41501</v>
      </c>
    </row>
    <row r="902" spans="1:1">
      <c r="A902" s="55">
        <v>41513</v>
      </c>
    </row>
    <row r="903" spans="1:1">
      <c r="A903" s="55">
        <v>41515</v>
      </c>
    </row>
    <row r="904" spans="1:1">
      <c r="A904" s="55">
        <v>41519</v>
      </c>
    </row>
    <row r="905" spans="1:1">
      <c r="A905" s="55">
        <v>41522</v>
      </c>
    </row>
    <row r="906" spans="1:1">
      <c r="A906" s="55">
        <v>41524</v>
      </c>
    </row>
    <row r="907" spans="1:1">
      <c r="A907" s="55">
        <v>41526</v>
      </c>
    </row>
    <row r="908" spans="1:1">
      <c r="A908" s="55">
        <v>41539</v>
      </c>
    </row>
    <row r="909" spans="1:1">
      <c r="A909" s="55">
        <v>41542</v>
      </c>
    </row>
    <row r="910" spans="1:1">
      <c r="A910" s="55">
        <v>41549</v>
      </c>
    </row>
    <row r="911" spans="1:1">
      <c r="A911" s="55">
        <v>41551</v>
      </c>
    </row>
    <row r="912" spans="1:1">
      <c r="A912" s="55">
        <v>41564</v>
      </c>
    </row>
    <row r="913" spans="1:1">
      <c r="A913" s="55">
        <v>41566</v>
      </c>
    </row>
    <row r="914" spans="1:1">
      <c r="A914" s="55">
        <v>41567</v>
      </c>
    </row>
    <row r="915" spans="1:1">
      <c r="A915" s="55">
        <v>41571</v>
      </c>
    </row>
    <row r="916" spans="1:1">
      <c r="A916" s="55">
        <v>41574</v>
      </c>
    </row>
    <row r="917" spans="1:1">
      <c r="A917" s="55">
        <v>41578</v>
      </c>
    </row>
    <row r="918" spans="1:1">
      <c r="A918" s="55">
        <v>41580</v>
      </c>
    </row>
    <row r="919" spans="1:1">
      <c r="A919" s="55">
        <v>41591</v>
      </c>
    </row>
    <row r="920" spans="1:1">
      <c r="A920" s="55">
        <v>41592</v>
      </c>
    </row>
    <row r="921" spans="1:1">
      <c r="A921" s="55">
        <v>41596</v>
      </c>
    </row>
    <row r="922" spans="1:1">
      <c r="A922" s="55">
        <v>41600</v>
      </c>
    </row>
    <row r="923" spans="1:1">
      <c r="A923" s="55">
        <v>41602</v>
      </c>
    </row>
    <row r="924" spans="1:1">
      <c r="A924" s="55">
        <v>41603</v>
      </c>
    </row>
    <row r="925" spans="1:1">
      <c r="A925" s="55">
        <v>41618</v>
      </c>
    </row>
    <row r="926" spans="1:1">
      <c r="A926" s="55">
        <v>41632</v>
      </c>
    </row>
    <row r="927" spans="1:1">
      <c r="A927" s="55">
        <v>41635</v>
      </c>
    </row>
    <row r="928" spans="1:1">
      <c r="A928" s="55">
        <v>41645</v>
      </c>
    </row>
    <row r="929" spans="1:1">
      <c r="A929" s="55">
        <v>41646</v>
      </c>
    </row>
    <row r="930" spans="1:1">
      <c r="A930" s="55">
        <v>41649</v>
      </c>
    </row>
    <row r="931" spans="1:1">
      <c r="A931" s="55">
        <v>41650</v>
      </c>
    </row>
    <row r="932" spans="1:1">
      <c r="A932" s="55">
        <v>41651</v>
      </c>
    </row>
    <row r="933" spans="1:1">
      <c r="A933" s="55">
        <v>41659</v>
      </c>
    </row>
    <row r="934" spans="1:1">
      <c r="A934" s="55">
        <v>41662</v>
      </c>
    </row>
    <row r="935" spans="1:1">
      <c r="A935" s="55">
        <v>41690</v>
      </c>
    </row>
    <row r="936" spans="1:1">
      <c r="A936" s="55">
        <v>41696</v>
      </c>
    </row>
    <row r="937" spans="1:1">
      <c r="A937" s="55">
        <v>41697</v>
      </c>
    </row>
    <row r="938" spans="1:1">
      <c r="A938" s="55">
        <v>41704</v>
      </c>
    </row>
    <row r="939" spans="1:1">
      <c r="A939">
        <v>41849</v>
      </c>
    </row>
    <row r="940" spans="1:1">
      <c r="A940" s="69">
        <v>41859</v>
      </c>
    </row>
    <row r="941" spans="1:1">
      <c r="A941" s="69">
        <v>41861</v>
      </c>
    </row>
    <row r="942" spans="1:1">
      <c r="A942" s="69">
        <v>41872</v>
      </c>
    </row>
    <row r="943" spans="1:1">
      <c r="A943">
        <v>41877</v>
      </c>
    </row>
    <row r="944" spans="1:1">
      <c r="A944">
        <v>41890</v>
      </c>
    </row>
    <row r="945" spans="1:1">
      <c r="A945">
        <v>41898</v>
      </c>
    </row>
    <row r="946" spans="1:1">
      <c r="A946">
        <v>41912</v>
      </c>
    </row>
    <row r="947" spans="1:1">
      <c r="A947">
        <v>41924</v>
      </c>
    </row>
    <row r="948" spans="1:1">
      <c r="A948">
        <v>41926</v>
      </c>
    </row>
    <row r="949" spans="1:1">
      <c r="A949">
        <v>41929</v>
      </c>
    </row>
    <row r="950" spans="1:1">
      <c r="A950">
        <v>41950</v>
      </c>
    </row>
    <row r="951" spans="1:1">
      <c r="A951">
        <v>41951</v>
      </c>
    </row>
    <row r="952" spans="1:1">
      <c r="A952">
        <v>41955</v>
      </c>
    </row>
    <row r="953" spans="1:1">
      <c r="A953">
        <v>41958</v>
      </c>
    </row>
    <row r="954" spans="1:1">
      <c r="A954">
        <v>41968</v>
      </c>
    </row>
    <row r="955" spans="1:1">
      <c r="A955">
        <v>41969</v>
      </c>
    </row>
    <row r="956" spans="1:1">
      <c r="A956">
        <v>41971</v>
      </c>
    </row>
    <row r="957" spans="1:1">
      <c r="A957">
        <v>41978</v>
      </c>
    </row>
    <row r="958" spans="1:1">
      <c r="A958">
        <v>41979</v>
      </c>
    </row>
    <row r="959" spans="1:1">
      <c r="A959">
        <v>41980</v>
      </c>
    </row>
    <row r="960" spans="1:1">
      <c r="A960">
        <v>42011</v>
      </c>
    </row>
    <row r="961" spans="1:1">
      <c r="A961">
        <v>42013</v>
      </c>
    </row>
    <row r="962" spans="1:1">
      <c r="A962">
        <v>42016</v>
      </c>
    </row>
    <row r="963" spans="1:1">
      <c r="A963">
        <v>42017</v>
      </c>
    </row>
    <row r="964" spans="1:1">
      <c r="A964">
        <v>42018</v>
      </c>
    </row>
    <row r="965" spans="1:1">
      <c r="A965">
        <v>42019</v>
      </c>
    </row>
    <row r="966" spans="1:1">
      <c r="A966">
        <v>42020</v>
      </c>
    </row>
    <row r="967" spans="1:1">
      <c r="A967">
        <v>42043</v>
      </c>
    </row>
    <row r="968" spans="1:1">
      <c r="A968">
        <v>42051</v>
      </c>
    </row>
    <row r="969" spans="1:1">
      <c r="A969">
        <v>42053</v>
      </c>
    </row>
    <row r="970" spans="1:1">
      <c r="A970">
        <v>42054</v>
      </c>
    </row>
    <row r="971" spans="1:1">
      <c r="A971">
        <v>42135</v>
      </c>
    </row>
    <row r="972" spans="1:1">
      <c r="A972">
        <v>42136</v>
      </c>
    </row>
    <row r="973" spans="1:1">
      <c r="A973">
        <v>42140</v>
      </c>
    </row>
    <row r="974" spans="1:1">
      <c r="A974">
        <v>42169</v>
      </c>
    </row>
    <row r="975" spans="1:1">
      <c r="A975">
        <v>42171</v>
      </c>
    </row>
    <row r="976" spans="1:1">
      <c r="A976">
        <v>42178</v>
      </c>
    </row>
    <row r="977" spans="1:1">
      <c r="A977">
        <v>42186</v>
      </c>
    </row>
    <row r="978" spans="1:1">
      <c r="A978">
        <v>42275</v>
      </c>
    </row>
    <row r="979" spans="1:1">
      <c r="A979">
        <v>42279</v>
      </c>
    </row>
    <row r="980" spans="1:1">
      <c r="A980">
        <v>42335</v>
      </c>
    </row>
    <row r="981" spans="1:1">
      <c r="A981">
        <v>42462</v>
      </c>
    </row>
    <row r="982" spans="1:1">
      <c r="A982">
        <v>42465</v>
      </c>
    </row>
    <row r="983" spans="1:1">
      <c r="A983">
        <v>42467</v>
      </c>
    </row>
    <row r="984" spans="1:1">
      <c r="A984">
        <v>42468</v>
      </c>
    </row>
    <row r="985" spans="1:1">
      <c r="A985">
        <v>42517</v>
      </c>
    </row>
    <row r="986" spans="1:1">
      <c r="A986">
        <v>42528</v>
      </c>
    </row>
    <row r="987" spans="1:1">
      <c r="A987">
        <v>42531</v>
      </c>
    </row>
    <row r="988" spans="1:1">
      <c r="A988">
        <v>42532</v>
      </c>
    </row>
    <row r="989" spans="1:1">
      <c r="A989">
        <v>42533</v>
      </c>
    </row>
    <row r="990" spans="1:1">
      <c r="A990">
        <v>42608</v>
      </c>
    </row>
    <row r="991" spans="1:1">
      <c r="A991">
        <v>42614</v>
      </c>
    </row>
    <row r="992" spans="1:1">
      <c r="A992">
        <v>42616</v>
      </c>
    </row>
    <row r="993" spans="1:1">
      <c r="A993">
        <v>42618</v>
      </c>
    </row>
    <row r="994" spans="1:1">
      <c r="A994">
        <v>42666</v>
      </c>
    </row>
    <row r="995" spans="1:1">
      <c r="A995">
        <v>42668</v>
      </c>
    </row>
    <row r="996" spans="1:1">
      <c r="A996">
        <v>42669</v>
      </c>
    </row>
    <row r="997" spans="1:1">
      <c r="A997">
        <v>42748</v>
      </c>
    </row>
    <row r="998" spans="1:1">
      <c r="A998">
        <v>42761</v>
      </c>
    </row>
    <row r="999" spans="1:1">
      <c r="A999">
        <v>42767</v>
      </c>
    </row>
    <row r="1000" spans="1:1">
      <c r="A1000">
        <v>42773</v>
      </c>
    </row>
    <row r="1001" spans="1:1">
      <c r="A1001">
        <v>42775</v>
      </c>
    </row>
    <row r="1002" spans="1:1">
      <c r="A1002">
        <v>42852</v>
      </c>
    </row>
    <row r="1003" spans="1:1">
      <c r="A1003">
        <v>42853</v>
      </c>
    </row>
    <row r="1004" spans="1:1">
      <c r="A1004">
        <v>42854</v>
      </c>
    </row>
    <row r="1005" spans="1:1">
      <c r="A1005">
        <v>42860</v>
      </c>
    </row>
    <row r="1006" spans="1:1">
      <c r="A1006">
        <v>42911</v>
      </c>
    </row>
    <row r="1007" spans="1:1">
      <c r="A1007">
        <v>42913</v>
      </c>
    </row>
    <row r="1008" spans="1:1">
      <c r="A1008">
        <v>42918</v>
      </c>
    </row>
    <row r="1009" spans="1:1">
      <c r="A1009">
        <v>42924</v>
      </c>
    </row>
    <row r="1010" spans="1:1">
      <c r="A1010">
        <v>42992</v>
      </c>
    </row>
    <row r="1011" spans="1:1">
      <c r="A1011">
        <v>42994</v>
      </c>
    </row>
    <row r="1012" spans="1:1">
      <c r="A1012">
        <v>43036</v>
      </c>
    </row>
    <row r="1013" spans="1:1">
      <c r="A1013">
        <v>43045</v>
      </c>
    </row>
    <row r="1014" spans="1:1">
      <c r="A1014">
        <v>43047</v>
      </c>
    </row>
    <row r="1015" spans="1:1">
      <c r="A1015">
        <v>43052</v>
      </c>
    </row>
    <row r="1016" spans="1:1">
      <c r="A1016">
        <v>43054</v>
      </c>
    </row>
    <row r="1017" spans="1:1">
      <c r="A1017">
        <v>43118</v>
      </c>
    </row>
    <row r="1018" spans="1:1">
      <c r="A1018">
        <v>43120</v>
      </c>
    </row>
    <row r="1019" spans="1:1">
      <c r="A1019">
        <v>43121</v>
      </c>
    </row>
    <row r="1020" spans="1:1">
      <c r="A1020">
        <v>43126</v>
      </c>
    </row>
    <row r="1021" spans="1:1">
      <c r="A1021">
        <v>43129</v>
      </c>
    </row>
    <row r="1022" spans="1:1">
      <c r="A1022">
        <v>43178</v>
      </c>
    </row>
    <row r="1023" spans="1:1">
      <c r="A1023">
        <v>43185</v>
      </c>
    </row>
    <row r="1024" spans="1:1">
      <c r="A1024">
        <v>43263</v>
      </c>
    </row>
    <row r="1025" spans="1:1">
      <c r="A1025">
        <v>43272</v>
      </c>
    </row>
    <row r="1026" spans="1:1">
      <c r="A1026">
        <v>43273</v>
      </c>
    </row>
    <row r="1027" spans="1:1">
      <c r="A1027">
        <v>43362</v>
      </c>
    </row>
    <row r="1028" spans="1:1">
      <c r="A1028">
        <v>43363</v>
      </c>
    </row>
    <row r="1029" spans="1:1">
      <c r="A1029">
        <v>43394</v>
      </c>
    </row>
    <row r="1030" spans="1:1">
      <c r="A1030">
        <v>43397</v>
      </c>
    </row>
    <row r="1031" spans="1:1">
      <c r="A1031">
        <v>43480</v>
      </c>
    </row>
    <row r="1032" spans="1:1">
      <c r="A1032">
        <v>43482</v>
      </c>
    </row>
    <row r="1033" spans="1:1">
      <c r="A1033">
        <v>43484</v>
      </c>
    </row>
    <row r="1034" spans="1:1">
      <c r="A1034">
        <v>43487</v>
      </c>
    </row>
    <row r="1035" spans="1:1">
      <c r="A1035">
        <v>43494</v>
      </c>
    </row>
    <row r="1036" spans="1:1">
      <c r="A1036">
        <v>43495</v>
      </c>
    </row>
    <row r="1037" spans="1:1">
      <c r="A1037">
        <v>43496</v>
      </c>
    </row>
    <row r="1038" spans="1:1">
      <c r="A1038">
        <v>43502</v>
      </c>
    </row>
    <row r="1039" spans="1:1">
      <c r="A1039">
        <v>43505</v>
      </c>
    </row>
    <row r="1040" spans="1:1">
      <c r="A1040">
        <v>43507</v>
      </c>
    </row>
    <row r="1041" spans="1:1">
      <c r="A1041">
        <v>43525</v>
      </c>
    </row>
    <row r="1042" spans="1:1">
      <c r="A1042">
        <v>43526</v>
      </c>
    </row>
    <row r="1043" spans="1:1">
      <c r="A1043">
        <v>43557</v>
      </c>
    </row>
    <row r="1044" spans="1:1">
      <c r="A1044">
        <v>43559</v>
      </c>
    </row>
    <row r="1045" spans="1:1">
      <c r="A1045">
        <v>43561</v>
      </c>
    </row>
    <row r="1046" spans="1:1">
      <c r="A1046">
        <v>43629</v>
      </c>
    </row>
    <row r="1047" spans="1:1">
      <c r="A1047">
        <v>43630</v>
      </c>
    </row>
    <row r="1048" spans="1:1">
      <c r="A1048">
        <v>43631</v>
      </c>
    </row>
    <row r="1049" spans="1:1">
      <c r="A1049">
        <v>43632</v>
      </c>
    </row>
    <row r="1050" spans="1:1">
      <c r="A1050">
        <v>43634</v>
      </c>
    </row>
    <row r="1051" spans="1:1">
      <c r="A1051">
        <v>43637</v>
      </c>
    </row>
    <row r="1052" spans="1:1">
      <c r="A1052">
        <v>43642</v>
      </c>
    </row>
    <row r="1053" spans="1:1">
      <c r="A1053">
        <v>43646</v>
      </c>
    </row>
    <row r="1054" spans="1:1">
      <c r="A1054">
        <v>43647</v>
      </c>
    </row>
    <row r="1055" spans="1:1">
      <c r="A1055">
        <v>43653</v>
      </c>
    </row>
    <row r="1056" spans="1:1">
      <c r="A1056">
        <v>43654</v>
      </c>
    </row>
    <row r="1057" spans="1:1">
      <c r="A1057">
        <v>43751</v>
      </c>
    </row>
    <row r="1058" spans="1:1">
      <c r="A1058">
        <v>43752</v>
      </c>
    </row>
    <row r="1059" spans="1:1">
      <c r="A1059">
        <v>43753</v>
      </c>
    </row>
    <row r="1060" spans="1:1">
      <c r="A1060">
        <v>43754</v>
      </c>
    </row>
    <row r="1061" spans="1:1">
      <c r="A1061">
        <v>43755</v>
      </c>
    </row>
    <row r="1062" spans="1:1">
      <c r="A1062">
        <v>43756</v>
      </c>
    </row>
    <row r="1063" spans="1:1">
      <c r="A1063">
        <v>43791</v>
      </c>
    </row>
    <row r="1064" spans="1:1">
      <c r="A1064">
        <v>43794</v>
      </c>
    </row>
    <row r="1065" spans="1:1">
      <c r="A1065">
        <v>43795</v>
      </c>
    </row>
    <row r="1066" spans="1:1">
      <c r="A1066">
        <v>43799</v>
      </c>
    </row>
    <row r="1067" spans="1:1">
      <c r="A1067">
        <v>43827</v>
      </c>
    </row>
    <row r="1068" spans="1:1">
      <c r="A1068">
        <v>43834</v>
      </c>
    </row>
    <row r="1069" spans="1:1">
      <c r="A1069">
        <v>43835</v>
      </c>
    </row>
    <row r="1070" spans="1:1">
      <c r="A1070">
        <v>43836</v>
      </c>
    </row>
    <row r="1071" spans="1:1">
      <c r="A1071">
        <v>43866</v>
      </c>
    </row>
    <row r="1072" spans="1:1">
      <c r="A1072">
        <v>43868</v>
      </c>
    </row>
    <row r="1073" spans="1:1">
      <c r="A1073">
        <v>11178</v>
      </c>
    </row>
    <row r="1074" spans="1:1">
      <c r="A1074">
        <v>1456</v>
      </c>
    </row>
    <row r="1075" spans="1:1">
      <c r="A1075">
        <v>11235</v>
      </c>
    </row>
    <row r="1076" spans="1:1">
      <c r="A1076">
        <v>11373</v>
      </c>
    </row>
    <row r="1077" spans="1:1">
      <c r="A1077">
        <v>11884</v>
      </c>
    </row>
    <row r="1078" spans="1:1">
      <c r="A1078">
        <v>13564</v>
      </c>
    </row>
    <row r="1079" spans="1:1">
      <c r="A1079">
        <v>13590</v>
      </c>
    </row>
    <row r="1080" spans="1:1">
      <c r="A1080">
        <v>15562</v>
      </c>
    </row>
    <row r="1081" spans="1:1">
      <c r="A1081">
        <v>15639</v>
      </c>
    </row>
    <row r="1082" spans="1:1">
      <c r="A1082">
        <v>19174</v>
      </c>
    </row>
    <row r="1083" spans="1:1">
      <c r="A1083">
        <v>20783</v>
      </c>
    </row>
    <row r="1084" spans="1:1">
      <c r="A1084">
        <v>21999</v>
      </c>
    </row>
    <row r="1085" spans="1:1">
      <c r="A1085">
        <v>22629</v>
      </c>
    </row>
    <row r="1086" spans="1:1">
      <c r="A1086">
        <v>23520</v>
      </c>
    </row>
    <row r="1087" spans="1:1">
      <c r="A1087">
        <v>24478</v>
      </c>
    </row>
    <row r="1088" spans="1:1">
      <c r="A1088">
        <v>25472</v>
      </c>
    </row>
    <row r="1089" spans="1:1">
      <c r="A1089">
        <v>25476</v>
      </c>
    </row>
    <row r="1090" spans="1:1">
      <c r="A1090">
        <v>25830</v>
      </c>
    </row>
    <row r="1091" spans="1:1">
      <c r="A1091">
        <v>26241</v>
      </c>
    </row>
    <row r="1092" spans="1:1">
      <c r="A1092">
        <v>26485</v>
      </c>
    </row>
    <row r="1093" spans="1:1">
      <c r="A1093">
        <v>26626</v>
      </c>
    </row>
    <row r="1094" spans="1:1">
      <c r="A1094">
        <v>27089</v>
      </c>
    </row>
    <row r="1095" spans="1:1">
      <c r="A1095">
        <v>27873</v>
      </c>
    </row>
    <row r="1096" spans="1:1">
      <c r="A1096">
        <v>29078</v>
      </c>
    </row>
    <row r="1097" spans="1:1">
      <c r="A1097">
        <v>31019</v>
      </c>
    </row>
    <row r="1098" spans="1:1">
      <c r="A1098">
        <v>31297</v>
      </c>
    </row>
    <row r="1099" spans="1:1">
      <c r="A1099">
        <v>32726</v>
      </c>
    </row>
    <row r="1100" spans="1:1">
      <c r="A1100">
        <v>32759</v>
      </c>
    </row>
    <row r="1101" spans="1:1">
      <c r="A1101">
        <v>33924</v>
      </c>
    </row>
    <row r="1102" spans="1:1">
      <c r="A1102">
        <v>34125</v>
      </c>
    </row>
    <row r="1103" spans="1:1">
      <c r="A1103">
        <v>34132</v>
      </c>
    </row>
    <row r="1104" spans="1:1">
      <c r="A1104">
        <v>34264</v>
      </c>
    </row>
    <row r="1105" spans="1:1">
      <c r="A1105">
        <v>34536</v>
      </c>
    </row>
    <row r="1106" spans="1:1">
      <c r="A1106">
        <v>34538</v>
      </c>
    </row>
    <row r="1107" spans="1:1">
      <c r="A1107">
        <v>35592</v>
      </c>
    </row>
    <row r="1108" spans="1:1">
      <c r="A1108">
        <v>35685</v>
      </c>
    </row>
    <row r="1109" spans="1:1">
      <c r="A1109">
        <v>35870</v>
      </c>
    </row>
    <row r="1110" spans="1:1">
      <c r="A1110">
        <v>36055</v>
      </c>
    </row>
    <row r="1111" spans="1:1">
      <c r="A1111">
        <v>36419</v>
      </c>
    </row>
    <row r="1112" spans="1:1">
      <c r="A1112">
        <v>37261</v>
      </c>
    </row>
    <row r="1113" spans="1:1">
      <c r="A1113">
        <v>37289</v>
      </c>
    </row>
    <row r="1114" spans="1:1">
      <c r="A1114">
        <v>37313</v>
      </c>
    </row>
    <row r="1115" spans="1:1">
      <c r="A1115">
        <v>37659</v>
      </c>
    </row>
    <row r="1116" spans="1:1">
      <c r="A1116">
        <v>38003</v>
      </c>
    </row>
    <row r="1117" spans="1:1">
      <c r="A1117">
        <v>38558</v>
      </c>
    </row>
    <row r="1118" spans="1:1">
      <c r="A1118">
        <v>38629</v>
      </c>
    </row>
    <row r="1119" spans="1:1">
      <c r="A1119">
        <v>38712</v>
      </c>
    </row>
    <row r="1120" spans="1:1">
      <c r="A1120">
        <v>38716</v>
      </c>
    </row>
    <row r="1121" spans="1:1">
      <c r="A1121">
        <v>38734</v>
      </c>
    </row>
    <row r="1122" spans="1:1">
      <c r="A1122">
        <v>38749</v>
      </c>
    </row>
    <row r="1123" spans="1:1">
      <c r="A1123">
        <v>38756</v>
      </c>
    </row>
    <row r="1124" spans="1:1">
      <c r="A1124">
        <v>38889</v>
      </c>
    </row>
    <row r="1125" spans="1:1">
      <c r="A1125">
        <v>38903</v>
      </c>
    </row>
    <row r="1126" spans="1:1">
      <c r="A1126">
        <v>39056</v>
      </c>
    </row>
    <row r="1127" spans="1:1">
      <c r="A1127">
        <v>39060</v>
      </c>
    </row>
    <row r="1128" spans="1:1">
      <c r="A1128">
        <v>39101</v>
      </c>
    </row>
    <row r="1129" spans="1:1">
      <c r="A1129">
        <v>39119</v>
      </c>
    </row>
    <row r="1130" spans="1:1">
      <c r="A1130">
        <v>39615</v>
      </c>
    </row>
    <row r="1131" spans="1:1">
      <c r="A1131">
        <v>39887</v>
      </c>
    </row>
    <row r="1132" spans="1:1">
      <c r="A1132">
        <v>40216</v>
      </c>
    </row>
    <row r="1133" spans="1:1">
      <c r="A1133">
        <v>41520</v>
      </c>
    </row>
    <row r="1134" spans="1:1">
      <c r="A1134">
        <v>41593</v>
      </c>
    </row>
    <row r="1135" spans="1:1">
      <c r="A1135">
        <v>41619</v>
      </c>
    </row>
    <row r="1136" spans="1:1">
      <c r="A1136">
        <v>41717</v>
      </c>
    </row>
    <row r="1137" spans="1:1">
      <c r="A1137">
        <v>42134</v>
      </c>
    </row>
    <row r="1138" spans="1:1">
      <c r="A1138">
        <v>42179</v>
      </c>
    </row>
    <row r="1139" spans="1:1">
      <c r="A1139">
        <v>42456</v>
      </c>
    </row>
    <row r="1140" spans="1:1">
      <c r="A1140">
        <v>42993</v>
      </c>
    </row>
    <row r="1141" spans="1:1">
      <c r="A1141">
        <v>43396</v>
      </c>
    </row>
    <row r="1142" spans="1:1">
      <c r="A1142">
        <v>43504</v>
      </c>
    </row>
    <row r="1143" spans="1:1">
      <c r="A1143">
        <v>40185</v>
      </c>
    </row>
    <row r="1144" spans="1:1">
      <c r="A1144">
        <v>1927</v>
      </c>
    </row>
    <row r="1145" spans="1:1">
      <c r="A1145">
        <v>2152</v>
      </c>
    </row>
    <row r="1146" spans="1:1">
      <c r="A1146">
        <v>2218</v>
      </c>
    </row>
    <row r="1147" spans="1:1">
      <c r="A1147">
        <v>2275</v>
      </c>
    </row>
    <row r="1148" spans="1:1">
      <c r="A1148">
        <v>2679</v>
      </c>
    </row>
    <row r="1149" spans="1:1">
      <c r="A1149">
        <v>13755</v>
      </c>
    </row>
    <row r="1150" spans="1:1">
      <c r="A1150">
        <v>15062</v>
      </c>
    </row>
    <row r="1151" spans="1:1">
      <c r="A1151">
        <v>15295</v>
      </c>
    </row>
    <row r="1152" spans="1:1">
      <c r="A1152">
        <v>18422</v>
      </c>
    </row>
    <row r="1153" spans="1:1">
      <c r="A1153">
        <v>19128</v>
      </c>
    </row>
    <row r="1154" spans="1:1">
      <c r="A1154">
        <v>19154</v>
      </c>
    </row>
    <row r="1155" spans="1:1">
      <c r="A1155">
        <v>19159</v>
      </c>
    </row>
    <row r="1156" spans="1:1">
      <c r="A1156">
        <v>19674</v>
      </c>
    </row>
    <row r="1157" spans="1:1">
      <c r="A1157">
        <v>19682</v>
      </c>
    </row>
    <row r="1158" spans="1:1">
      <c r="A1158">
        <v>20777</v>
      </c>
    </row>
    <row r="1159" spans="1:1">
      <c r="A1159">
        <v>20823</v>
      </c>
    </row>
    <row r="1160" spans="1:1">
      <c r="A1160">
        <v>21371</v>
      </c>
    </row>
    <row r="1161" spans="1:1">
      <c r="A1161">
        <v>23074</v>
      </c>
    </row>
    <row r="1162" spans="1:1">
      <c r="A1162">
        <v>23958</v>
      </c>
    </row>
    <row r="1163" spans="1:1">
      <c r="A1163">
        <v>24463</v>
      </c>
    </row>
    <row r="1164" spans="1:1">
      <c r="A1164">
        <v>25095</v>
      </c>
    </row>
    <row r="1165" spans="1:1">
      <c r="A1165">
        <v>25466</v>
      </c>
    </row>
    <row r="1166" spans="1:1">
      <c r="A1166">
        <v>26354</v>
      </c>
    </row>
    <row r="1167" spans="1:1">
      <c r="A1167">
        <v>26359</v>
      </c>
    </row>
    <row r="1168" spans="1:1">
      <c r="A1168">
        <v>29063</v>
      </c>
    </row>
    <row r="1169" spans="1:1">
      <c r="A1169">
        <v>29384</v>
      </c>
    </row>
    <row r="1170" spans="1:1">
      <c r="A1170">
        <v>29653</v>
      </c>
    </row>
    <row r="1171" spans="1:1">
      <c r="A1171">
        <v>30101</v>
      </c>
    </row>
    <row r="1172" spans="1:1">
      <c r="A1172">
        <v>30629</v>
      </c>
    </row>
    <row r="1173" spans="1:1">
      <c r="A1173">
        <v>30716</v>
      </c>
    </row>
    <row r="1174" spans="1:1">
      <c r="A1174">
        <v>31011</v>
      </c>
    </row>
    <row r="1175" spans="1:1">
      <c r="A1175">
        <v>31147</v>
      </c>
    </row>
    <row r="1176" spans="1:1">
      <c r="A1176">
        <v>31749</v>
      </c>
    </row>
    <row r="1177" spans="1:1">
      <c r="A1177">
        <v>32764</v>
      </c>
    </row>
    <row r="1178" spans="1:1">
      <c r="A1178">
        <v>33290</v>
      </c>
    </row>
    <row r="1179" spans="1:1">
      <c r="A1179">
        <v>33374</v>
      </c>
    </row>
    <row r="1180" spans="1:1">
      <c r="A1180">
        <v>34274</v>
      </c>
    </row>
    <row r="1181" spans="1:1">
      <c r="A1181">
        <v>35385</v>
      </c>
    </row>
    <row r="1182" spans="1:1">
      <c r="A1182">
        <v>35513</v>
      </c>
    </row>
    <row r="1183" spans="1:1">
      <c r="A1183">
        <v>35974</v>
      </c>
    </row>
    <row r="1184" spans="1:1">
      <c r="A1184">
        <v>36300</v>
      </c>
    </row>
    <row r="1185" spans="1:1">
      <c r="A1185">
        <v>36611</v>
      </c>
    </row>
    <row r="1186" spans="1:1">
      <c r="A1186">
        <v>36863</v>
      </c>
    </row>
    <row r="1187" spans="1:1">
      <c r="A1187">
        <v>37170</v>
      </c>
    </row>
    <row r="1188" spans="1:1">
      <c r="A1188">
        <v>37651</v>
      </c>
    </row>
    <row r="1189" spans="1:1">
      <c r="A1189">
        <v>37758</v>
      </c>
    </row>
    <row r="1190" spans="1:1">
      <c r="A1190">
        <v>38014</v>
      </c>
    </row>
    <row r="1191" spans="1:1">
      <c r="A1191">
        <v>38117</v>
      </c>
    </row>
    <row r="1192" spans="1:1">
      <c r="A1192">
        <v>38261</v>
      </c>
    </row>
    <row r="1193" spans="1:1">
      <c r="A1193">
        <v>38527</v>
      </c>
    </row>
    <row r="1194" spans="1:1">
      <c r="A1194">
        <v>38658</v>
      </c>
    </row>
    <row r="1195" spans="1:1">
      <c r="A1195">
        <v>38840</v>
      </c>
    </row>
    <row r="1196" spans="1:1">
      <c r="A1196">
        <v>38848</v>
      </c>
    </row>
    <row r="1197" spans="1:1">
      <c r="A1197">
        <v>38866</v>
      </c>
    </row>
    <row r="1198" spans="1:1">
      <c r="A1198">
        <v>39098</v>
      </c>
    </row>
    <row r="1199" spans="1:1">
      <c r="A1199">
        <v>39266</v>
      </c>
    </row>
    <row r="1200" spans="1:1">
      <c r="A1200">
        <v>39271</v>
      </c>
    </row>
    <row r="1201" spans="1:1">
      <c r="A1201">
        <v>39272</v>
      </c>
    </row>
    <row r="1202" spans="1:1">
      <c r="A1202">
        <v>39435</v>
      </c>
    </row>
    <row r="1203" spans="1:1">
      <c r="A1203">
        <v>39717</v>
      </c>
    </row>
    <row r="1204" spans="1:1">
      <c r="A1204">
        <v>40120</v>
      </c>
    </row>
    <row r="1205" spans="1:1">
      <c r="A1205">
        <v>40365</v>
      </c>
    </row>
    <row r="1206" spans="1:1">
      <c r="A1206">
        <v>41395</v>
      </c>
    </row>
    <row r="1207" spans="1:1">
      <c r="A1207">
        <v>41432</v>
      </c>
    </row>
    <row r="1208" spans="1:1">
      <c r="A1208">
        <v>41626</v>
      </c>
    </row>
    <row r="1209" spans="1:1">
      <c r="A1209">
        <v>41691</v>
      </c>
    </row>
    <row r="1210" spans="1:1">
      <c r="A1210">
        <v>41860</v>
      </c>
    </row>
    <row r="1211" spans="1:1">
      <c r="A1211">
        <v>42857</v>
      </c>
    </row>
    <row r="1212" spans="1:1">
      <c r="A1212">
        <v>43358</v>
      </c>
    </row>
    <row r="1213" spans="1:1">
      <c r="A1213">
        <v>43479</v>
      </c>
    </row>
    <row r="1214" spans="1:1">
      <c r="A1214">
        <v>43530</v>
      </c>
    </row>
    <row r="1215" spans="1:1">
      <c r="A1215">
        <v>43796</v>
      </c>
    </row>
    <row r="1216" spans="1:1">
      <c r="A1216">
        <v>43839</v>
      </c>
    </row>
    <row r="1217" spans="1:1">
      <c r="A1217">
        <v>26470</v>
      </c>
    </row>
    <row r="1218" spans="1:1">
      <c r="A1218">
        <v>11992</v>
      </c>
    </row>
    <row r="1219" spans="1:1">
      <c r="A1219">
        <v>18797</v>
      </c>
    </row>
    <row r="1220" spans="1:1">
      <c r="A1220">
        <v>19129</v>
      </c>
    </row>
    <row r="1221" spans="1:1">
      <c r="A1221">
        <v>19153</v>
      </c>
    </row>
    <row r="1222" spans="1:1">
      <c r="A1222">
        <v>21938</v>
      </c>
    </row>
    <row r="1223" spans="1:1">
      <c r="A1223">
        <v>23063</v>
      </c>
    </row>
    <row r="1224" spans="1:1">
      <c r="A1224">
        <v>23075</v>
      </c>
    </row>
    <row r="1225" spans="1:1">
      <c r="A1225">
        <v>25491</v>
      </c>
    </row>
    <row r="1226" spans="1:1">
      <c r="A1226">
        <v>26221</v>
      </c>
    </row>
    <row r="1227" spans="1:1">
      <c r="A1227">
        <v>26878</v>
      </c>
    </row>
    <row r="1228" spans="1:1">
      <c r="A1228">
        <v>28748</v>
      </c>
    </row>
    <row r="1229" spans="1:1">
      <c r="A1229">
        <v>29376</v>
      </c>
    </row>
    <row r="1230" spans="1:1">
      <c r="A1230">
        <v>29382</v>
      </c>
    </row>
    <row r="1231" spans="1:1">
      <c r="A1231">
        <v>30098</v>
      </c>
    </row>
    <row r="1232" spans="1:1">
      <c r="A1232">
        <v>31303</v>
      </c>
    </row>
    <row r="1233" spans="1:1">
      <c r="A1233">
        <v>31315</v>
      </c>
    </row>
    <row r="1234" spans="1:1">
      <c r="A1234">
        <v>33040</v>
      </c>
    </row>
    <row r="1235" spans="1:1">
      <c r="A1235">
        <v>33060</v>
      </c>
    </row>
    <row r="1236" spans="1:1">
      <c r="A1236">
        <v>33648</v>
      </c>
    </row>
    <row r="1237" spans="1:1">
      <c r="A1237">
        <v>34540</v>
      </c>
    </row>
    <row r="1238" spans="1:1">
      <c r="A1238">
        <v>36130</v>
      </c>
    </row>
    <row r="1239" spans="1:1">
      <c r="A1239">
        <v>36213</v>
      </c>
    </row>
    <row r="1240" spans="1:1">
      <c r="A1240">
        <v>36360</v>
      </c>
    </row>
    <row r="1241" spans="1:1">
      <c r="A1241">
        <v>36368</v>
      </c>
    </row>
    <row r="1242" spans="1:1">
      <c r="A1242">
        <v>37995</v>
      </c>
    </row>
    <row r="1243" spans="1:1">
      <c r="A1243">
        <v>38618</v>
      </c>
    </row>
    <row r="1244" spans="1:1">
      <c r="A1244">
        <v>38881</v>
      </c>
    </row>
    <row r="1245" spans="1:1">
      <c r="A1245">
        <v>39087</v>
      </c>
    </row>
    <row r="1246" spans="1:1">
      <c r="A1246">
        <v>39661</v>
      </c>
    </row>
    <row r="1247" spans="1:1">
      <c r="A1247">
        <v>39700</v>
      </c>
    </row>
    <row r="1248" spans="1:1">
      <c r="A1248">
        <v>40616</v>
      </c>
    </row>
    <row r="1249" spans="1:1">
      <c r="A1249">
        <v>41641</v>
      </c>
    </row>
    <row r="1250" spans="1:1">
      <c r="A1250">
        <v>41643</v>
      </c>
    </row>
    <row r="1251" spans="1:1">
      <c r="A1251">
        <v>41666</v>
      </c>
    </row>
    <row r="1252" spans="1:1">
      <c r="A1252">
        <v>41907</v>
      </c>
    </row>
    <row r="1253" spans="1:1">
      <c r="A1253">
        <v>42142</v>
      </c>
    </row>
    <row r="1254" spans="1:1">
      <c r="A1254">
        <v>42326</v>
      </c>
    </row>
    <row r="1255" spans="1:1">
      <c r="A1255">
        <v>43830</v>
      </c>
    </row>
    <row r="1256" spans="1:1">
      <c r="A1256">
        <v>43864</v>
      </c>
    </row>
    <row r="1257" spans="1:1">
      <c r="A1257">
        <v>2173</v>
      </c>
    </row>
    <row r="1258" spans="1:1">
      <c r="A1258">
        <v>2550</v>
      </c>
    </row>
    <row r="1259" spans="1:1">
      <c r="A1259">
        <v>11401</v>
      </c>
    </row>
    <row r="1260" spans="1:1">
      <c r="A1260">
        <v>11625</v>
      </c>
    </row>
    <row r="1261" spans="1:1">
      <c r="A1261">
        <v>11979</v>
      </c>
    </row>
    <row r="1262" spans="1:1">
      <c r="A1262">
        <v>15492</v>
      </c>
    </row>
    <row r="1263" spans="1:1">
      <c r="A1263">
        <v>15638</v>
      </c>
    </row>
    <row r="1264" spans="1:1">
      <c r="A1264">
        <v>17716</v>
      </c>
    </row>
    <row r="1265" spans="1:1">
      <c r="A1265">
        <v>18674</v>
      </c>
    </row>
    <row r="1266" spans="1:1">
      <c r="A1266">
        <v>20799</v>
      </c>
    </row>
    <row r="1267" spans="1:1">
      <c r="A1267">
        <v>24456</v>
      </c>
    </row>
    <row r="1268" spans="1:1">
      <c r="A1268">
        <v>25070</v>
      </c>
    </row>
    <row r="1269" spans="1:1">
      <c r="A1269">
        <v>25664</v>
      </c>
    </row>
    <row r="1270" spans="1:1">
      <c r="A1270">
        <v>26201</v>
      </c>
    </row>
    <row r="1271" spans="1:1">
      <c r="A1271">
        <v>26216</v>
      </c>
    </row>
    <row r="1272" spans="1:1">
      <c r="A1272">
        <v>26218</v>
      </c>
    </row>
    <row r="1273" spans="1:1">
      <c r="A1273">
        <v>27443</v>
      </c>
    </row>
    <row r="1274" spans="1:1">
      <c r="A1274">
        <v>27884</v>
      </c>
    </row>
    <row r="1275" spans="1:1">
      <c r="A1275">
        <v>28119</v>
      </c>
    </row>
    <row r="1276" spans="1:1">
      <c r="A1276">
        <v>28264</v>
      </c>
    </row>
    <row r="1277" spans="1:1">
      <c r="A1277">
        <v>28762</v>
      </c>
    </row>
    <row r="1278" spans="1:1">
      <c r="A1278">
        <v>28935</v>
      </c>
    </row>
    <row r="1279" spans="1:1">
      <c r="A1279">
        <v>29059</v>
      </c>
    </row>
    <row r="1280" spans="1:1">
      <c r="A1280">
        <v>32940</v>
      </c>
    </row>
    <row r="1281" spans="1:1">
      <c r="A1281">
        <v>34707</v>
      </c>
    </row>
    <row r="1282" spans="1:1">
      <c r="A1282">
        <v>36143</v>
      </c>
    </row>
    <row r="1283" spans="1:1">
      <c r="A1283">
        <v>36145</v>
      </c>
    </row>
    <row r="1284" spans="1:1">
      <c r="A1284">
        <v>36312</v>
      </c>
    </row>
    <row r="1285" spans="1:1">
      <c r="A1285">
        <v>36982</v>
      </c>
    </row>
    <row r="1286" spans="1:1">
      <c r="A1286">
        <v>37185</v>
      </c>
    </row>
    <row r="1287" spans="1:1">
      <c r="A1287">
        <v>38334</v>
      </c>
    </row>
    <row r="1288" spans="1:1">
      <c r="A1288">
        <v>38651</v>
      </c>
    </row>
    <row r="1289" spans="1:1">
      <c r="A1289">
        <v>39273</v>
      </c>
    </row>
    <row r="1290" spans="1:1">
      <c r="A1290">
        <v>39972</v>
      </c>
    </row>
    <row r="1291" spans="1:1">
      <c r="A1291">
        <v>40054</v>
      </c>
    </row>
    <row r="1292" spans="1:1">
      <c r="A1292">
        <v>40064</v>
      </c>
    </row>
    <row r="1293" spans="1:1">
      <c r="A1293">
        <v>40764</v>
      </c>
    </row>
    <row r="1294" spans="1:1">
      <c r="A1294">
        <v>40843</v>
      </c>
    </row>
    <row r="1295" spans="1:1">
      <c r="A1295">
        <v>41380</v>
      </c>
    </row>
    <row r="1296" spans="1:1">
      <c r="A1296">
        <v>41473</v>
      </c>
    </row>
    <row r="1297" spans="1:1">
      <c r="A1297">
        <v>41638</v>
      </c>
    </row>
    <row r="1298" spans="1:1">
      <c r="A1298">
        <v>41660</v>
      </c>
    </row>
    <row r="1299" spans="1:1">
      <c r="A1299">
        <v>41864</v>
      </c>
    </row>
    <row r="1300" spans="1:1">
      <c r="A1300">
        <v>42181</v>
      </c>
    </row>
    <row r="1301" spans="1:1">
      <c r="A1301">
        <v>43361</v>
      </c>
    </row>
    <row r="1302" spans="1:1">
      <c r="A1302">
        <v>12629</v>
      </c>
    </row>
    <row r="1303" spans="1:1">
      <c r="A1303">
        <v>13108</v>
      </c>
    </row>
    <row r="1304" spans="1:1">
      <c r="A1304">
        <v>19902</v>
      </c>
    </row>
    <row r="1305" spans="1:1">
      <c r="A1305">
        <v>19930</v>
      </c>
    </row>
    <row r="1306" spans="1:1">
      <c r="A1306">
        <v>24431</v>
      </c>
    </row>
    <row r="1307" spans="1:1">
      <c r="A1307">
        <v>25790</v>
      </c>
    </row>
    <row r="1308" spans="1:1">
      <c r="A1308">
        <v>28914</v>
      </c>
    </row>
    <row r="1309" spans="1:1">
      <c r="A1309">
        <v>31023</v>
      </c>
    </row>
    <row r="1310" spans="1:1">
      <c r="A1310">
        <v>32724</v>
      </c>
    </row>
    <row r="1311" spans="1:1">
      <c r="A1311">
        <v>33117</v>
      </c>
    </row>
    <row r="1312" spans="1:1">
      <c r="A1312">
        <v>34307</v>
      </c>
    </row>
    <row r="1313" spans="1:1">
      <c r="A1313">
        <v>36541</v>
      </c>
    </row>
    <row r="1314" spans="1:1">
      <c r="A1314">
        <v>38424</v>
      </c>
    </row>
    <row r="1315" spans="1:1">
      <c r="A1315">
        <v>38499</v>
      </c>
    </row>
    <row r="1316" spans="1:1">
      <c r="A1316">
        <v>38640</v>
      </c>
    </row>
    <row r="1317" spans="1:1">
      <c r="A1317">
        <v>38656</v>
      </c>
    </row>
    <row r="1318" spans="1:1">
      <c r="A1318">
        <v>38748</v>
      </c>
    </row>
    <row r="1319" spans="1:1">
      <c r="A1319">
        <v>38779</v>
      </c>
    </row>
    <row r="1320" spans="1:1">
      <c r="A1320">
        <v>38787</v>
      </c>
    </row>
    <row r="1321" spans="1:1">
      <c r="A1321">
        <v>40180</v>
      </c>
    </row>
    <row r="1322" spans="1:1">
      <c r="A1322">
        <v>40186</v>
      </c>
    </row>
    <row r="1323" spans="1:1">
      <c r="A1323">
        <v>41363</v>
      </c>
    </row>
    <row r="1324" spans="1:1">
      <c r="A1324">
        <v>41403</v>
      </c>
    </row>
    <row r="1325" spans="1:1">
      <c r="A1325">
        <v>41536</v>
      </c>
    </row>
    <row r="1326" spans="1:1">
      <c r="A1326">
        <v>41565</v>
      </c>
    </row>
    <row r="1327" spans="1:1">
      <c r="A1327">
        <v>42277</v>
      </c>
    </row>
    <row r="1328" spans="1:1">
      <c r="A1328">
        <v>2253</v>
      </c>
    </row>
    <row r="1329" spans="1:1">
      <c r="A1329">
        <v>2372</v>
      </c>
    </row>
    <row r="1330" spans="1:1">
      <c r="A1330">
        <v>19172</v>
      </c>
    </row>
    <row r="1331" spans="1:1">
      <c r="A1331">
        <v>21112</v>
      </c>
    </row>
    <row r="1332" spans="1:1">
      <c r="A1332">
        <v>23076</v>
      </c>
    </row>
    <row r="1333" spans="1:1">
      <c r="A1333">
        <v>24436</v>
      </c>
    </row>
    <row r="1334" spans="1:1">
      <c r="A1334">
        <v>24926</v>
      </c>
    </row>
    <row r="1335" spans="1:1">
      <c r="A1335">
        <v>25772</v>
      </c>
    </row>
    <row r="1336" spans="1:1">
      <c r="A1336">
        <v>28256</v>
      </c>
    </row>
    <row r="1337" spans="1:1">
      <c r="A1337">
        <v>28930</v>
      </c>
    </row>
    <row r="1338" spans="1:1">
      <c r="A1338">
        <v>29057</v>
      </c>
    </row>
    <row r="1339" spans="1:1">
      <c r="A1339">
        <v>29377</v>
      </c>
    </row>
    <row r="1340" spans="1:1">
      <c r="A1340">
        <v>30481</v>
      </c>
    </row>
    <row r="1341" spans="1:1">
      <c r="A1341">
        <v>31535</v>
      </c>
    </row>
    <row r="1342" spans="1:1">
      <c r="A1342">
        <v>31551</v>
      </c>
    </row>
    <row r="1343" spans="1:1">
      <c r="A1343">
        <v>35865</v>
      </c>
    </row>
    <row r="1344" spans="1:1">
      <c r="A1344">
        <v>35922</v>
      </c>
    </row>
    <row r="1345" spans="1:1">
      <c r="A1345">
        <v>36059</v>
      </c>
    </row>
    <row r="1346" spans="1:1">
      <c r="A1346">
        <v>37159</v>
      </c>
    </row>
    <row r="1347" spans="1:1">
      <c r="A1347">
        <v>37403</v>
      </c>
    </row>
    <row r="1348" spans="1:1">
      <c r="A1348">
        <v>37636</v>
      </c>
    </row>
    <row r="1349" spans="1:1">
      <c r="A1349">
        <v>38061</v>
      </c>
    </row>
    <row r="1350" spans="1:1">
      <c r="A1350">
        <v>38652</v>
      </c>
    </row>
    <row r="1351" spans="1:1">
      <c r="A1351">
        <v>39274</v>
      </c>
    </row>
    <row r="1352" spans="1:1">
      <c r="A1352">
        <v>39465</v>
      </c>
    </row>
    <row r="1353" spans="1:1">
      <c r="A1353">
        <v>40358</v>
      </c>
    </row>
    <row r="1354" spans="1:1">
      <c r="A1354">
        <v>41663</v>
      </c>
    </row>
    <row r="1355" spans="1:1">
      <c r="A1355">
        <v>42182</v>
      </c>
    </row>
    <row r="1356" spans="1:1">
      <c r="A1356">
        <v>13567</v>
      </c>
    </row>
    <row r="1357" spans="1:1">
      <c r="A1357">
        <v>18537</v>
      </c>
    </row>
    <row r="1358" spans="1:1">
      <c r="A1358">
        <v>19675</v>
      </c>
    </row>
    <row r="1359" spans="1:1">
      <c r="A1359">
        <v>19938</v>
      </c>
    </row>
    <row r="1360" spans="1:1">
      <c r="A1360">
        <v>23963</v>
      </c>
    </row>
    <row r="1361" spans="1:1">
      <c r="A1361">
        <v>24462</v>
      </c>
    </row>
    <row r="1362" spans="1:1">
      <c r="A1362">
        <v>25114</v>
      </c>
    </row>
    <row r="1363" spans="1:1">
      <c r="A1363">
        <v>25679</v>
      </c>
    </row>
    <row r="1364" spans="1:1">
      <c r="A1364">
        <v>27283</v>
      </c>
    </row>
    <row r="1365" spans="1:1">
      <c r="A1365">
        <v>28759</v>
      </c>
    </row>
    <row r="1366" spans="1:1">
      <c r="A1366">
        <v>29081</v>
      </c>
    </row>
    <row r="1367" spans="1:1">
      <c r="A1367">
        <v>35671</v>
      </c>
    </row>
    <row r="1368" spans="1:1">
      <c r="A1368">
        <v>38100</v>
      </c>
    </row>
    <row r="1369" spans="1:1">
      <c r="A1369">
        <v>39067</v>
      </c>
    </row>
    <row r="1370" spans="1:1">
      <c r="A1370">
        <v>39619</v>
      </c>
    </row>
    <row r="1371" spans="1:1">
      <c r="A1371">
        <v>40075</v>
      </c>
    </row>
    <row r="1372" spans="1:1">
      <c r="A1372">
        <v>40309</v>
      </c>
    </row>
    <row r="1373" spans="1:1">
      <c r="A1373">
        <v>40361</v>
      </c>
    </row>
    <row r="1374" spans="1:1">
      <c r="A1374">
        <v>40495</v>
      </c>
    </row>
    <row r="1375" spans="1:1">
      <c r="A1375">
        <v>41433</v>
      </c>
    </row>
    <row r="1376" spans="1:1">
      <c r="A1376">
        <v>42138</v>
      </c>
    </row>
    <row r="1377" spans="1:1">
      <c r="A1377">
        <v>42671</v>
      </c>
    </row>
    <row r="1378" spans="1:1">
      <c r="A1378">
        <v>43125</v>
      </c>
    </row>
    <row r="1379" spans="1:1">
      <c r="A1379">
        <v>43127</v>
      </c>
    </row>
    <row r="1380" spans="1:1">
      <c r="A1380">
        <v>14808</v>
      </c>
    </row>
    <row r="1381" spans="1:1">
      <c r="A1381">
        <v>25645</v>
      </c>
    </row>
    <row r="1382" spans="1:1">
      <c r="A1382">
        <v>28259</v>
      </c>
    </row>
    <row r="1383" spans="1:1">
      <c r="A1383">
        <v>28471</v>
      </c>
    </row>
    <row r="1384" spans="1:1">
      <c r="A1384">
        <v>30715</v>
      </c>
    </row>
    <row r="1385" spans="1:1">
      <c r="A1385">
        <v>30736</v>
      </c>
    </row>
    <row r="1386" spans="1:1">
      <c r="A1386">
        <v>31300</v>
      </c>
    </row>
    <row r="1387" spans="1:1">
      <c r="A1387">
        <v>32701</v>
      </c>
    </row>
    <row r="1388" spans="1:1">
      <c r="A1388">
        <v>34149</v>
      </c>
    </row>
    <row r="1389" spans="1:1">
      <c r="A1389">
        <v>36532</v>
      </c>
    </row>
    <row r="1390" spans="1:1">
      <c r="A1390">
        <v>37258</v>
      </c>
    </row>
    <row r="1391" spans="1:1">
      <c r="A1391">
        <v>38113</v>
      </c>
    </row>
    <row r="1392" spans="1:1">
      <c r="A1392">
        <v>39614</v>
      </c>
    </row>
    <row r="1393" spans="1:1">
      <c r="A1393">
        <v>39660</v>
      </c>
    </row>
    <row r="1394" spans="1:1">
      <c r="A1394">
        <v>40763</v>
      </c>
    </row>
    <row r="1395" spans="1:1">
      <c r="A1395">
        <v>42917</v>
      </c>
    </row>
    <row r="1396" spans="1:1">
      <c r="A1396">
        <v>43360</v>
      </c>
    </row>
    <row r="1397" spans="1:1">
      <c r="A1397">
        <v>12278</v>
      </c>
    </row>
    <row r="1398" spans="1:1">
      <c r="A1398">
        <v>19942</v>
      </c>
    </row>
    <row r="1399" spans="1:1">
      <c r="A1399">
        <v>27876</v>
      </c>
    </row>
    <row r="1400" spans="1:1">
      <c r="A1400">
        <v>32106</v>
      </c>
    </row>
    <row r="1401" spans="1:1">
      <c r="A1401">
        <v>34126</v>
      </c>
    </row>
    <row r="1402" spans="1:1">
      <c r="A1402">
        <v>38444</v>
      </c>
    </row>
    <row r="1403" spans="1:1">
      <c r="A1403">
        <v>39386</v>
      </c>
    </row>
    <row r="1404" spans="1:1">
      <c r="A1404">
        <v>40190</v>
      </c>
    </row>
    <row r="1405" spans="1:1">
      <c r="A1405">
        <v>42141</v>
      </c>
    </row>
    <row r="1406" spans="1:1">
      <c r="A1406">
        <v>21957</v>
      </c>
    </row>
    <row r="1407" spans="1:1">
      <c r="A1407">
        <v>22005</v>
      </c>
    </row>
    <row r="1408" spans="1:1">
      <c r="A1408">
        <v>25498</v>
      </c>
    </row>
    <row r="1409" spans="1:1">
      <c r="A1409">
        <v>25792</v>
      </c>
    </row>
    <row r="1410" spans="1:1">
      <c r="A1410">
        <v>26883</v>
      </c>
    </row>
    <row r="1411" spans="1:1">
      <c r="A1411">
        <v>30623</v>
      </c>
    </row>
    <row r="1412" spans="1:1">
      <c r="A1412">
        <v>31364</v>
      </c>
    </row>
    <row r="1413" spans="1:1">
      <c r="A1413">
        <v>32583</v>
      </c>
    </row>
    <row r="1414" spans="1:1">
      <c r="A1414">
        <v>38252</v>
      </c>
    </row>
    <row r="1415" spans="1:1">
      <c r="A1415">
        <v>38585</v>
      </c>
    </row>
    <row r="1416" spans="1:1">
      <c r="A1416">
        <v>39006</v>
      </c>
    </row>
    <row r="1417" spans="1:1">
      <c r="A1417">
        <v>40364</v>
      </c>
    </row>
    <row r="1418" spans="1:1">
      <c r="A1418">
        <v>41894</v>
      </c>
    </row>
    <row r="1419" spans="1:1">
      <c r="A1419">
        <v>42176</v>
      </c>
    </row>
    <row r="1420" spans="1:1">
      <c r="A1420">
        <v>43656</v>
      </c>
    </row>
    <row r="1421" spans="1:1">
      <c r="A1421">
        <v>31377</v>
      </c>
    </row>
    <row r="1422" spans="1:1">
      <c r="A1422">
        <v>41616</v>
      </c>
    </row>
    <row r="1423" spans="1:1">
      <c r="A1423">
        <v>16492</v>
      </c>
    </row>
    <row r="1424" spans="1:1">
      <c r="A1424">
        <v>16890</v>
      </c>
    </row>
    <row r="1425" spans="1:1">
      <c r="A1425">
        <v>26213</v>
      </c>
    </row>
    <row r="1426" spans="1:1">
      <c r="A1426">
        <v>28618</v>
      </c>
    </row>
    <row r="1427" spans="1:1">
      <c r="A1427">
        <v>42746</v>
      </c>
    </row>
    <row r="1428" spans="1:1">
      <c r="A1428">
        <v>23066</v>
      </c>
    </row>
    <row r="1429" spans="1:1">
      <c r="A1429">
        <v>27688</v>
      </c>
    </row>
    <row r="1430" spans="1:1">
      <c r="A1430">
        <v>37653</v>
      </c>
    </row>
    <row r="1431" spans="1:1">
      <c r="A1431">
        <v>39440</v>
      </c>
    </row>
    <row r="1432" spans="1:1">
      <c r="A1432">
        <v>41448</v>
      </c>
    </row>
    <row r="1433" spans="1:1">
      <c r="A1433">
        <v>38896</v>
      </c>
    </row>
    <row r="1434" spans="1:1">
      <c r="A1434">
        <v>40124</v>
      </c>
    </row>
    <row r="1435" spans="1:1">
      <c r="A1435">
        <v>1579</v>
      </c>
    </row>
    <row r="1436" spans="1:1">
      <c r="A1436">
        <v>1698</v>
      </c>
    </row>
    <row r="1437" spans="1:1">
      <c r="A1437">
        <v>1715</v>
      </c>
    </row>
    <row r="1438" spans="1:1">
      <c r="A1438">
        <v>2096</v>
      </c>
    </row>
    <row r="1439" spans="1:1">
      <c r="A1439">
        <v>2145</v>
      </c>
    </row>
    <row r="1440" spans="1:1">
      <c r="A1440">
        <v>2189</v>
      </c>
    </row>
    <row r="1441" spans="1:1">
      <c r="A1441">
        <v>2406</v>
      </c>
    </row>
    <row r="1442" spans="1:1">
      <c r="A1442">
        <v>2547</v>
      </c>
    </row>
    <row r="1443" spans="1:1">
      <c r="A1443">
        <v>9997</v>
      </c>
    </row>
    <row r="1444" spans="1:1">
      <c r="A1444">
        <v>10922</v>
      </c>
    </row>
    <row r="1445" spans="1:1">
      <c r="A1445">
        <v>11422</v>
      </c>
    </row>
    <row r="1446" spans="1:1">
      <c r="A1446">
        <v>11628</v>
      </c>
    </row>
    <row r="1447" spans="1:1">
      <c r="A1447">
        <v>11856</v>
      </c>
    </row>
    <row r="1448" spans="1:1">
      <c r="A1448">
        <v>12275</v>
      </c>
    </row>
    <row r="1449" spans="1:1">
      <c r="A1449">
        <v>12294</v>
      </c>
    </row>
    <row r="1450" spans="1:1">
      <c r="A1450">
        <v>12380</v>
      </c>
    </row>
    <row r="1451" spans="1:1">
      <c r="A1451">
        <v>12824</v>
      </c>
    </row>
    <row r="1452" spans="1:1">
      <c r="A1452">
        <v>13106</v>
      </c>
    </row>
    <row r="1453" spans="1:1">
      <c r="A1453">
        <v>13721</v>
      </c>
    </row>
    <row r="1454" spans="1:1">
      <c r="A1454">
        <v>13736</v>
      </c>
    </row>
    <row r="1455" spans="1:1">
      <c r="A1455">
        <v>13741</v>
      </c>
    </row>
    <row r="1456" spans="1:1">
      <c r="A1456">
        <v>14045</v>
      </c>
    </row>
    <row r="1457" spans="1:1">
      <c r="A1457">
        <v>14405</v>
      </c>
    </row>
    <row r="1458" spans="1:1">
      <c r="A1458">
        <v>14410</v>
      </c>
    </row>
    <row r="1459" spans="1:1">
      <c r="A1459">
        <v>15290</v>
      </c>
    </row>
    <row r="1460" spans="1:1">
      <c r="A1460">
        <v>15470</v>
      </c>
    </row>
    <row r="1461" spans="1:1">
      <c r="A1461">
        <v>15489</v>
      </c>
    </row>
    <row r="1462" spans="1:1">
      <c r="A1462">
        <v>17805</v>
      </c>
    </row>
    <row r="1463" spans="1:1">
      <c r="A1463">
        <v>18406</v>
      </c>
    </row>
    <row r="1464" spans="1:1">
      <c r="A1464">
        <v>19143</v>
      </c>
    </row>
    <row r="1465" spans="1:1">
      <c r="A1465">
        <v>19667</v>
      </c>
    </row>
    <row r="1466" spans="1:1">
      <c r="A1466">
        <v>19939</v>
      </c>
    </row>
    <row r="1467" spans="1:1">
      <c r="A1467">
        <v>20780</v>
      </c>
    </row>
    <row r="1468" spans="1:1">
      <c r="A1468">
        <v>20781</v>
      </c>
    </row>
    <row r="1469" spans="1:1">
      <c r="A1469">
        <v>21557</v>
      </c>
    </row>
    <row r="1470" spans="1:1">
      <c r="A1470">
        <v>21683</v>
      </c>
    </row>
    <row r="1471" spans="1:1">
      <c r="A1471">
        <v>22348</v>
      </c>
    </row>
    <row r="1472" spans="1:1">
      <c r="A1472">
        <v>23638</v>
      </c>
    </row>
    <row r="1473" spans="1:1">
      <c r="A1473">
        <v>23961</v>
      </c>
    </row>
    <row r="1474" spans="1:1">
      <c r="A1474">
        <v>23966</v>
      </c>
    </row>
    <row r="1475" spans="1:1">
      <c r="A1475">
        <v>23981</v>
      </c>
    </row>
    <row r="1476" spans="1:1">
      <c r="A1476">
        <v>25075</v>
      </c>
    </row>
    <row r="1477" spans="1:1">
      <c r="A1477">
        <v>25659</v>
      </c>
    </row>
    <row r="1478" spans="1:1">
      <c r="A1478">
        <v>25660</v>
      </c>
    </row>
    <row r="1479" spans="1:1">
      <c r="A1479">
        <v>25776</v>
      </c>
    </row>
    <row r="1480" spans="1:1">
      <c r="A1480">
        <v>25784</v>
      </c>
    </row>
    <row r="1481" spans="1:1">
      <c r="A1481">
        <v>25797</v>
      </c>
    </row>
    <row r="1482" spans="1:1">
      <c r="A1482">
        <v>26232</v>
      </c>
    </row>
    <row r="1483" spans="1:1">
      <c r="A1483">
        <v>26234</v>
      </c>
    </row>
    <row r="1484" spans="1:1">
      <c r="A1484">
        <v>26373</v>
      </c>
    </row>
    <row r="1485" spans="1:1">
      <c r="A1485">
        <v>26374</v>
      </c>
    </row>
    <row r="1486" spans="1:1">
      <c r="A1486">
        <v>26881</v>
      </c>
    </row>
    <row r="1487" spans="1:1">
      <c r="A1487">
        <v>26888</v>
      </c>
    </row>
    <row r="1488" spans="1:1">
      <c r="A1488">
        <v>27451</v>
      </c>
    </row>
    <row r="1489" spans="1:1">
      <c r="A1489">
        <v>27680</v>
      </c>
    </row>
    <row r="1490" spans="1:1">
      <c r="A1490">
        <v>27683</v>
      </c>
    </row>
    <row r="1491" spans="1:1">
      <c r="A1491">
        <v>28022</v>
      </c>
    </row>
    <row r="1492" spans="1:1">
      <c r="A1492">
        <v>28179</v>
      </c>
    </row>
    <row r="1493" spans="1:1">
      <c r="A1493">
        <v>28218</v>
      </c>
    </row>
    <row r="1494" spans="1:1">
      <c r="A1494">
        <v>28239</v>
      </c>
    </row>
    <row r="1495" spans="1:1">
      <c r="A1495">
        <v>28274</v>
      </c>
    </row>
    <row r="1496" spans="1:1">
      <c r="A1496">
        <v>28473</v>
      </c>
    </row>
    <row r="1497" spans="1:1">
      <c r="A1497">
        <v>28624</v>
      </c>
    </row>
    <row r="1498" spans="1:1">
      <c r="A1498">
        <v>28743</v>
      </c>
    </row>
    <row r="1499" spans="1:1">
      <c r="A1499">
        <v>29058</v>
      </c>
    </row>
    <row r="1500" spans="1:1">
      <c r="A1500">
        <v>29370</v>
      </c>
    </row>
    <row r="1501" spans="1:1">
      <c r="A1501">
        <v>29896</v>
      </c>
    </row>
    <row r="1502" spans="1:1">
      <c r="A1502">
        <v>29898</v>
      </c>
    </row>
    <row r="1503" spans="1:1">
      <c r="A1503">
        <v>30654</v>
      </c>
    </row>
    <row r="1504" spans="1:1">
      <c r="A1504">
        <v>30658</v>
      </c>
    </row>
    <row r="1505" spans="1:1">
      <c r="A1505">
        <v>30755</v>
      </c>
    </row>
    <row r="1506" spans="1:1">
      <c r="A1506">
        <v>30778</v>
      </c>
    </row>
    <row r="1507" spans="1:1">
      <c r="A1507">
        <v>31149</v>
      </c>
    </row>
    <row r="1508" spans="1:1">
      <c r="A1508">
        <v>31292</v>
      </c>
    </row>
    <row r="1509" spans="1:1">
      <c r="A1509">
        <v>31346</v>
      </c>
    </row>
    <row r="1510" spans="1:1">
      <c r="A1510">
        <v>31984</v>
      </c>
    </row>
    <row r="1511" spans="1:1">
      <c r="A1511">
        <v>32096</v>
      </c>
    </row>
    <row r="1512" spans="1:1">
      <c r="A1512">
        <v>32637</v>
      </c>
    </row>
    <row r="1513" spans="1:1">
      <c r="A1513">
        <v>32640</v>
      </c>
    </row>
    <row r="1514" spans="1:1">
      <c r="A1514">
        <v>32727</v>
      </c>
    </row>
    <row r="1515" spans="1:1">
      <c r="A1515">
        <v>32786</v>
      </c>
    </row>
    <row r="1516" spans="1:1">
      <c r="A1516">
        <v>32808</v>
      </c>
    </row>
    <row r="1517" spans="1:1">
      <c r="A1517">
        <v>33145</v>
      </c>
    </row>
    <row r="1518" spans="1:1">
      <c r="A1518">
        <v>33148</v>
      </c>
    </row>
    <row r="1519" spans="1:1">
      <c r="A1519">
        <v>33153</v>
      </c>
    </row>
    <row r="1520" spans="1:1">
      <c r="A1520">
        <v>33286</v>
      </c>
    </row>
    <row r="1521" spans="1:1">
      <c r="A1521">
        <v>33620</v>
      </c>
    </row>
    <row r="1522" spans="1:1">
      <c r="A1522">
        <v>34160</v>
      </c>
    </row>
    <row r="1523" spans="1:1">
      <c r="A1523">
        <v>34267</v>
      </c>
    </row>
    <row r="1524" spans="1:1">
      <c r="A1524">
        <v>34318</v>
      </c>
    </row>
    <row r="1525" spans="1:1">
      <c r="A1525">
        <v>34556</v>
      </c>
    </row>
    <row r="1526" spans="1:1">
      <c r="A1526">
        <v>34811</v>
      </c>
    </row>
    <row r="1527" spans="1:1">
      <c r="A1527">
        <v>34915</v>
      </c>
    </row>
    <row r="1528" spans="1:1">
      <c r="A1528">
        <v>35125</v>
      </c>
    </row>
    <row r="1529" spans="1:1">
      <c r="A1529">
        <v>35936</v>
      </c>
    </row>
    <row r="1530" spans="1:1">
      <c r="A1530">
        <v>35946</v>
      </c>
    </row>
    <row r="1531" spans="1:1">
      <c r="A1531">
        <v>36242</v>
      </c>
    </row>
    <row r="1532" spans="1:1">
      <c r="A1532">
        <v>36528</v>
      </c>
    </row>
    <row r="1533" spans="1:1">
      <c r="A1533">
        <v>36538</v>
      </c>
    </row>
    <row r="1534" spans="1:1">
      <c r="A1534">
        <v>37036</v>
      </c>
    </row>
    <row r="1535" spans="1:1">
      <c r="A1535">
        <v>37183</v>
      </c>
    </row>
    <row r="1536" spans="1:1">
      <c r="A1536">
        <v>37384</v>
      </c>
    </row>
    <row r="1537" spans="1:1">
      <c r="A1537">
        <v>37650</v>
      </c>
    </row>
    <row r="1538" spans="1:1">
      <c r="A1538">
        <v>37793</v>
      </c>
    </row>
    <row r="1539" spans="1:1">
      <c r="A1539">
        <v>37869</v>
      </c>
    </row>
    <row r="1540" spans="1:1">
      <c r="A1540">
        <v>37876</v>
      </c>
    </row>
    <row r="1541" spans="1:1">
      <c r="A1541">
        <v>37899</v>
      </c>
    </row>
    <row r="1542" spans="1:1">
      <c r="A1542">
        <v>37994</v>
      </c>
    </row>
    <row r="1543" spans="1:1">
      <c r="A1543">
        <v>38034</v>
      </c>
    </row>
    <row r="1544" spans="1:1">
      <c r="A1544">
        <v>38045</v>
      </c>
    </row>
    <row r="1545" spans="1:1">
      <c r="A1545">
        <v>38049</v>
      </c>
    </row>
    <row r="1546" spans="1:1">
      <c r="A1546">
        <v>38227</v>
      </c>
    </row>
    <row r="1547" spans="1:1">
      <c r="A1547">
        <v>38258</v>
      </c>
    </row>
    <row r="1548" spans="1:1">
      <c r="A1548">
        <v>38325</v>
      </c>
    </row>
    <row r="1549" spans="1:1">
      <c r="A1549">
        <v>38327</v>
      </c>
    </row>
    <row r="1550" spans="1:1">
      <c r="A1550">
        <v>38431</v>
      </c>
    </row>
    <row r="1551" spans="1:1">
      <c r="A1551">
        <v>38438</v>
      </c>
    </row>
    <row r="1552" spans="1:1">
      <c r="A1552">
        <v>38550</v>
      </c>
    </row>
    <row r="1553" spans="1:1">
      <c r="A1553">
        <v>38574</v>
      </c>
    </row>
    <row r="1554" spans="1:1">
      <c r="A1554">
        <v>38582</v>
      </c>
    </row>
    <row r="1555" spans="1:1">
      <c r="A1555">
        <v>38649</v>
      </c>
    </row>
    <row r="1556" spans="1:1">
      <c r="A1556">
        <v>38701</v>
      </c>
    </row>
    <row r="1557" spans="1:1">
      <c r="A1557">
        <v>38798</v>
      </c>
    </row>
    <row r="1558" spans="1:1">
      <c r="A1558">
        <v>38833</v>
      </c>
    </row>
    <row r="1559" spans="1:1">
      <c r="A1559">
        <v>38836</v>
      </c>
    </row>
    <row r="1560" spans="1:1">
      <c r="A1560">
        <v>38847</v>
      </c>
    </row>
    <row r="1561" spans="1:1">
      <c r="A1561">
        <v>39075</v>
      </c>
    </row>
    <row r="1562" spans="1:1">
      <c r="A1562">
        <v>39129</v>
      </c>
    </row>
    <row r="1563" spans="1:1">
      <c r="A1563">
        <v>39147</v>
      </c>
    </row>
    <row r="1564" spans="1:1">
      <c r="A1564">
        <v>39230</v>
      </c>
    </row>
    <row r="1565" spans="1:1">
      <c r="A1565">
        <v>39280</v>
      </c>
    </row>
    <row r="1566" spans="1:1">
      <c r="A1566">
        <v>39399</v>
      </c>
    </row>
    <row r="1567" spans="1:1">
      <c r="A1567">
        <v>39420</v>
      </c>
    </row>
    <row r="1568" spans="1:1">
      <c r="A1568">
        <v>39616</v>
      </c>
    </row>
    <row r="1569" spans="1:1">
      <c r="A1569">
        <v>39893</v>
      </c>
    </row>
    <row r="1570" spans="1:1">
      <c r="A1570">
        <v>39985</v>
      </c>
    </row>
    <row r="1571" spans="1:1">
      <c r="A1571">
        <v>40061</v>
      </c>
    </row>
    <row r="1572" spans="1:1">
      <c r="A1572">
        <v>40097</v>
      </c>
    </row>
    <row r="1573" spans="1:1">
      <c r="A1573">
        <v>40205</v>
      </c>
    </row>
    <row r="1574" spans="1:1">
      <c r="A1574">
        <v>40510</v>
      </c>
    </row>
    <row r="1575" spans="1:1">
      <c r="A1575">
        <v>41339</v>
      </c>
    </row>
    <row r="1576" spans="1:1">
      <c r="A1576">
        <v>41362</v>
      </c>
    </row>
    <row r="1577" spans="1:1">
      <c r="A1577">
        <v>41396</v>
      </c>
    </row>
    <row r="1578" spans="1:1">
      <c r="A1578">
        <v>41398</v>
      </c>
    </row>
    <row r="1579" spans="1:1">
      <c r="A1579">
        <v>41399</v>
      </c>
    </row>
    <row r="1580" spans="1:1">
      <c r="A1580">
        <v>41401</v>
      </c>
    </row>
    <row r="1581" spans="1:1">
      <c r="A1581">
        <v>41407</v>
      </c>
    </row>
    <row r="1582" spans="1:1">
      <c r="A1582">
        <v>41442</v>
      </c>
    </row>
    <row r="1583" spans="1:1">
      <c r="A1583">
        <v>41445</v>
      </c>
    </row>
    <row r="1584" spans="1:1">
      <c r="A1584">
        <v>41470</v>
      </c>
    </row>
    <row r="1585" spans="1:1">
      <c r="A1585">
        <v>41474</v>
      </c>
    </row>
    <row r="1586" spans="1:1">
      <c r="A1586">
        <v>41498</v>
      </c>
    </row>
    <row r="1587" spans="1:1">
      <c r="A1587">
        <v>41499</v>
      </c>
    </row>
    <row r="1588" spans="1:1">
      <c r="A1588">
        <v>41504</v>
      </c>
    </row>
    <row r="1589" spans="1:1">
      <c r="A1589">
        <v>41537</v>
      </c>
    </row>
    <row r="1590" spans="1:1">
      <c r="A1590">
        <v>41598</v>
      </c>
    </row>
    <row r="1591" spans="1:1">
      <c r="A1591">
        <v>41636</v>
      </c>
    </row>
    <row r="1592" spans="1:1">
      <c r="A1592">
        <v>41647</v>
      </c>
    </row>
    <row r="1593" spans="1:1">
      <c r="A1593">
        <v>41661</v>
      </c>
    </row>
    <row r="1594" spans="1:1">
      <c r="A1594">
        <v>41870</v>
      </c>
    </row>
    <row r="1595" spans="1:1">
      <c r="A1595">
        <v>41909</v>
      </c>
    </row>
    <row r="1596" spans="1:1">
      <c r="A1596">
        <v>41911</v>
      </c>
    </row>
    <row r="1597" spans="1:1">
      <c r="A1597">
        <v>41925</v>
      </c>
    </row>
    <row r="1598" spans="1:1">
      <c r="A1598">
        <v>41956</v>
      </c>
    </row>
    <row r="1599" spans="1:1">
      <c r="A1599">
        <v>41957</v>
      </c>
    </row>
    <row r="1600" spans="1:1">
      <c r="A1600">
        <v>42022</v>
      </c>
    </row>
    <row r="1601" spans="1:1">
      <c r="A1601">
        <v>42027</v>
      </c>
    </row>
    <row r="1602" spans="1:1">
      <c r="A1602">
        <v>42041</v>
      </c>
    </row>
    <row r="1603" spans="1:1">
      <c r="A1603">
        <v>42044</v>
      </c>
    </row>
    <row r="1604" spans="1:1">
      <c r="A1604">
        <v>42064</v>
      </c>
    </row>
    <row r="1605" spans="1:1">
      <c r="A1605">
        <v>42068</v>
      </c>
    </row>
    <row r="1606" spans="1:1">
      <c r="A1606">
        <v>42172</v>
      </c>
    </row>
    <row r="1607" spans="1:1">
      <c r="A1607">
        <v>42521</v>
      </c>
    </row>
    <row r="1608" spans="1:1">
      <c r="A1608">
        <v>42611</v>
      </c>
    </row>
    <row r="1609" spans="1:1">
      <c r="A1609">
        <v>42772</v>
      </c>
    </row>
    <row r="1610" spans="1:1">
      <c r="A1610">
        <v>42907</v>
      </c>
    </row>
    <row r="1611" spans="1:1">
      <c r="A1611">
        <v>42921</v>
      </c>
    </row>
    <row r="1612" spans="1:1">
      <c r="A1612">
        <v>43191</v>
      </c>
    </row>
    <row r="1613" spans="1:1">
      <c r="A1613">
        <v>43197</v>
      </c>
    </row>
    <row r="1614" spans="1:1">
      <c r="A1614">
        <v>43501</v>
      </c>
    </row>
    <row r="1615" spans="1:1">
      <c r="A1615">
        <v>43506</v>
      </c>
    </row>
    <row r="1616" spans="1:1">
      <c r="A1616">
        <v>43527</v>
      </c>
    </row>
    <row r="1617" spans="1:1">
      <c r="A1617">
        <v>43558</v>
      </c>
    </row>
    <row r="1618" spans="1:1">
      <c r="A1618">
        <v>43560</v>
      </c>
    </row>
    <row r="1619" spans="1:1">
      <c r="A1619">
        <v>43638</v>
      </c>
    </row>
    <row r="1620" spans="1:1">
      <c r="A1620">
        <v>43829</v>
      </c>
    </row>
    <row r="1621" spans="1:1">
      <c r="A1621">
        <v>43867</v>
      </c>
    </row>
    <row r="1622" spans="1:1">
      <c r="A1622">
        <v>25657</v>
      </c>
    </row>
    <row r="1623" spans="1:1">
      <c r="A1623">
        <v>28457</v>
      </c>
    </row>
    <row r="1624" spans="1:1">
      <c r="A1624">
        <v>31016</v>
      </c>
    </row>
    <row r="1625" spans="1:1">
      <c r="A1625">
        <v>35863</v>
      </c>
    </row>
    <row r="1626" spans="1:1">
      <c r="A1626">
        <v>36427</v>
      </c>
    </row>
    <row r="1627" spans="1:1">
      <c r="A1627">
        <v>36770</v>
      </c>
    </row>
    <row r="1628" spans="1:1">
      <c r="A1628">
        <v>38315</v>
      </c>
    </row>
    <row r="1629" spans="1:1">
      <c r="A1629">
        <v>38464</v>
      </c>
    </row>
    <row r="1630" spans="1:1">
      <c r="A1630">
        <v>38599</v>
      </c>
    </row>
    <row r="1631" spans="1:1">
      <c r="A1631">
        <v>38616</v>
      </c>
    </row>
    <row r="1632" spans="1:1">
      <c r="A1632">
        <v>41468</v>
      </c>
    </row>
    <row r="1633" spans="1:1">
      <c r="A1633">
        <v>41469</v>
      </c>
    </row>
    <row r="1634" spans="1:1">
      <c r="A1634">
        <v>41579</v>
      </c>
    </row>
    <row r="1635" spans="1:1">
      <c r="A1635">
        <v>41724</v>
      </c>
    </row>
    <row r="1636" spans="1:1">
      <c r="A1636">
        <v>42673</v>
      </c>
    </row>
    <row r="1637" spans="1:1">
      <c r="A1637">
        <v>43122</v>
      </c>
    </row>
    <row r="1638" spans="1:1">
      <c r="A1638">
        <v>15487</v>
      </c>
    </row>
    <row r="1639" spans="1:1">
      <c r="A1639">
        <v>19908</v>
      </c>
    </row>
    <row r="1640" spans="1:1">
      <c r="A1640">
        <v>24461</v>
      </c>
    </row>
    <row r="1641" spans="1:1">
      <c r="A1641">
        <v>27274</v>
      </c>
    </row>
    <row r="1642" spans="1:1">
      <c r="A1642">
        <v>34539</v>
      </c>
    </row>
    <row r="1643" spans="1:1">
      <c r="A1643">
        <v>36417</v>
      </c>
    </row>
    <row r="1644" spans="1:1">
      <c r="A1644">
        <v>36428</v>
      </c>
    </row>
    <row r="1645" spans="1:1">
      <c r="A1645">
        <v>36963</v>
      </c>
    </row>
    <row r="1646" spans="1:1">
      <c r="A1646">
        <v>37897</v>
      </c>
    </row>
    <row r="1647" spans="1:1">
      <c r="A1647">
        <v>39422</v>
      </c>
    </row>
    <row r="1648" spans="1:1">
      <c r="A1648">
        <v>40394</v>
      </c>
    </row>
    <row r="1649" spans="1:1">
      <c r="A1649">
        <v>41657</v>
      </c>
    </row>
    <row r="1650" spans="1:1">
      <c r="A1650">
        <v>43651</v>
      </c>
    </row>
    <row r="1651" spans="1:1">
      <c r="A1651">
        <v>1964</v>
      </c>
    </row>
    <row r="1652" spans="1:1">
      <c r="A1652">
        <v>31187</v>
      </c>
    </row>
    <row r="1653" spans="1:1">
      <c r="A1653">
        <v>32709</v>
      </c>
    </row>
    <row r="1654" spans="1:1">
      <c r="A1654">
        <v>39081</v>
      </c>
    </row>
    <row r="1655" spans="1:1">
      <c r="A1655">
        <v>39464</v>
      </c>
    </row>
    <row r="1656" spans="1:1">
      <c r="A1656">
        <v>41627</v>
      </c>
    </row>
    <row r="1657" spans="1:1">
      <c r="A1657">
        <v>41868</v>
      </c>
    </row>
    <row r="1658" spans="1:1">
      <c r="A1658">
        <v>42175</v>
      </c>
    </row>
    <row r="1659" spans="1:1">
      <c r="A1659">
        <v>30709</v>
      </c>
    </row>
    <row r="1660" spans="1:1">
      <c r="A1660">
        <v>40349</v>
      </c>
    </row>
    <row r="1661" spans="1:1">
      <c r="A1661">
        <v>40389</v>
      </c>
    </row>
    <row r="1662" spans="1:1">
      <c r="A1662">
        <v>42180</v>
      </c>
    </row>
    <row r="1663" spans="1:1">
      <c r="A1663">
        <v>42183</v>
      </c>
    </row>
    <row r="1664" spans="1:1">
      <c r="A1664">
        <v>43048</v>
      </c>
    </row>
    <row r="1665" spans="1:1">
      <c r="A1665">
        <v>26356</v>
      </c>
    </row>
    <row r="1666" spans="1:1">
      <c r="A1666">
        <v>26879</v>
      </c>
    </row>
    <row r="1667" spans="1:1">
      <c r="A1667">
        <v>28241</v>
      </c>
    </row>
    <row r="1668" spans="1:1">
      <c r="A1668">
        <v>31318</v>
      </c>
    </row>
    <row r="1669" spans="1:1">
      <c r="A1669">
        <v>36142</v>
      </c>
    </row>
    <row r="1670" spans="1:1">
      <c r="A1670">
        <v>41404</v>
      </c>
    </row>
    <row r="1671" spans="1:1">
      <c r="A1671">
        <v>27284</v>
      </c>
    </row>
    <row r="1672" spans="1:1">
      <c r="A1672">
        <v>28219</v>
      </c>
    </row>
    <row r="1673" spans="1:1">
      <c r="A1673">
        <v>36054</v>
      </c>
    </row>
    <row r="1674" spans="1:1">
      <c r="A1674">
        <v>26214</v>
      </c>
    </row>
    <row r="1675" spans="1:1">
      <c r="A1675">
        <v>26217</v>
      </c>
    </row>
    <row r="1676" spans="1:1">
      <c r="A1676">
        <v>30643</v>
      </c>
    </row>
    <row r="1677" spans="1:1">
      <c r="A1677">
        <v>35300</v>
      </c>
    </row>
    <row r="1678" spans="1:1">
      <c r="A1678">
        <v>38066</v>
      </c>
    </row>
    <row r="1679" spans="1:1">
      <c r="A1679">
        <v>39431</v>
      </c>
    </row>
    <row r="1680" spans="1:1">
      <c r="A1680">
        <v>42061</v>
      </c>
    </row>
    <row r="1681" spans="1:1">
      <c r="A1681">
        <v>39883</v>
      </c>
    </row>
    <row r="1682" spans="1:1">
      <c r="A1682">
        <v>39057</v>
      </c>
    </row>
    <row r="1683" spans="1:1">
      <c r="A1683">
        <v>31973</v>
      </c>
    </row>
    <row r="1684" spans="1:1">
      <c r="A1684">
        <v>35574</v>
      </c>
    </row>
    <row r="1685" spans="1:1">
      <c r="A1685">
        <v>39704</v>
      </c>
    </row>
    <row r="1686" spans="1:1">
      <c r="A1686">
        <v>41406</v>
      </c>
    </row>
    <row r="1687" spans="1:1">
      <c r="A1687">
        <v>34158</v>
      </c>
    </row>
    <row r="1688" spans="1:1">
      <c r="A1688">
        <v>37286</v>
      </c>
    </row>
    <row r="1689" spans="1:1">
      <c r="A1689">
        <v>2308</v>
      </c>
    </row>
    <row r="1690" spans="1:1">
      <c r="A1690">
        <v>12257</v>
      </c>
    </row>
    <row r="1691" spans="1:1">
      <c r="A1691">
        <v>12823</v>
      </c>
    </row>
    <row r="1692" spans="1:1">
      <c r="A1692">
        <v>13107</v>
      </c>
    </row>
    <row r="1693" spans="1:1">
      <c r="A1693">
        <v>13578</v>
      </c>
    </row>
    <row r="1694" spans="1:1">
      <c r="A1694">
        <v>20800</v>
      </c>
    </row>
    <row r="1695" spans="1:1">
      <c r="A1695">
        <v>21369</v>
      </c>
    </row>
    <row r="1696" spans="1:1">
      <c r="A1696">
        <v>21925</v>
      </c>
    </row>
    <row r="1697" spans="1:1">
      <c r="A1697">
        <v>21958</v>
      </c>
    </row>
    <row r="1698" spans="1:1">
      <c r="A1698">
        <v>22010</v>
      </c>
    </row>
    <row r="1699" spans="1:1">
      <c r="A1699">
        <v>23974</v>
      </c>
    </row>
    <row r="1700" spans="1:1">
      <c r="A1700">
        <v>23983</v>
      </c>
    </row>
    <row r="1701" spans="1:1">
      <c r="A1701">
        <v>25674</v>
      </c>
    </row>
    <row r="1702" spans="1:1">
      <c r="A1702">
        <v>26894</v>
      </c>
    </row>
    <row r="1703" spans="1:1">
      <c r="A1703">
        <v>27278</v>
      </c>
    </row>
    <row r="1704" spans="1:1">
      <c r="A1704">
        <v>27671</v>
      </c>
    </row>
    <row r="1705" spans="1:1">
      <c r="A1705">
        <v>28019</v>
      </c>
    </row>
    <row r="1706" spans="1:1">
      <c r="A1706">
        <v>28757</v>
      </c>
    </row>
    <row r="1707" spans="1:1">
      <c r="A1707">
        <v>29068</v>
      </c>
    </row>
    <row r="1708" spans="1:1">
      <c r="A1708">
        <v>29899</v>
      </c>
    </row>
    <row r="1709" spans="1:1">
      <c r="A1709">
        <v>30107</v>
      </c>
    </row>
    <row r="1710" spans="1:1">
      <c r="A1710">
        <v>30756</v>
      </c>
    </row>
    <row r="1711" spans="1:1">
      <c r="A1711">
        <v>30999</v>
      </c>
    </row>
    <row r="1712" spans="1:1">
      <c r="A1712">
        <v>31162</v>
      </c>
    </row>
    <row r="1713" spans="1:1">
      <c r="A1713">
        <v>32130</v>
      </c>
    </row>
    <row r="1714" spans="1:1">
      <c r="A1714">
        <v>32578</v>
      </c>
    </row>
    <row r="1715" spans="1:1">
      <c r="A1715">
        <v>32787</v>
      </c>
    </row>
    <row r="1716" spans="1:1">
      <c r="A1716">
        <v>33133</v>
      </c>
    </row>
    <row r="1717" spans="1:1">
      <c r="A1717">
        <v>33400</v>
      </c>
    </row>
    <row r="1718" spans="1:1">
      <c r="A1718">
        <v>35668</v>
      </c>
    </row>
    <row r="1719" spans="1:1">
      <c r="A1719">
        <v>36772</v>
      </c>
    </row>
    <row r="1720" spans="1:1">
      <c r="A1720">
        <v>37098</v>
      </c>
    </row>
    <row r="1721" spans="1:1">
      <c r="A1721">
        <v>37789</v>
      </c>
    </row>
    <row r="1722" spans="1:1">
      <c r="A1722">
        <v>37872</v>
      </c>
    </row>
    <row r="1723" spans="1:1">
      <c r="A1723">
        <v>37886</v>
      </c>
    </row>
    <row r="1724" spans="1:1">
      <c r="A1724">
        <v>38233</v>
      </c>
    </row>
    <row r="1725" spans="1:1">
      <c r="A1725">
        <v>38318</v>
      </c>
    </row>
    <row r="1726" spans="1:1">
      <c r="A1726">
        <v>38322</v>
      </c>
    </row>
    <row r="1727" spans="1:1">
      <c r="A1727">
        <v>38492</v>
      </c>
    </row>
    <row r="1728" spans="1:1">
      <c r="A1728">
        <v>39139</v>
      </c>
    </row>
    <row r="1729" spans="1:1">
      <c r="A1729">
        <v>39302</v>
      </c>
    </row>
    <row r="1730" spans="1:1">
      <c r="A1730">
        <v>39656</v>
      </c>
    </row>
    <row r="1731" spans="1:1">
      <c r="A1731">
        <v>40122</v>
      </c>
    </row>
    <row r="1732" spans="1:1">
      <c r="A1732">
        <v>40206</v>
      </c>
    </row>
    <row r="1733" spans="1:1">
      <c r="A1733">
        <v>40321</v>
      </c>
    </row>
    <row r="1734" spans="1:1">
      <c r="A1734">
        <v>41359</v>
      </c>
    </row>
    <row r="1735" spans="1:1">
      <c r="A1735">
        <v>41446</v>
      </c>
    </row>
    <row r="1736" spans="1:1">
      <c r="A1736">
        <v>41572</v>
      </c>
    </row>
    <row r="1737" spans="1:1">
      <c r="A1737">
        <v>41644</v>
      </c>
    </row>
    <row r="1738" spans="1:1">
      <c r="A1738">
        <v>41705</v>
      </c>
    </row>
    <row r="1739" spans="1:1">
      <c r="A1739">
        <v>41716</v>
      </c>
    </row>
    <row r="1740" spans="1:1">
      <c r="A1740">
        <v>41721</v>
      </c>
    </row>
    <row r="1741" spans="1:1">
      <c r="A1741">
        <v>41863</v>
      </c>
    </row>
    <row r="1742" spans="1:1">
      <c r="A1742">
        <v>41923</v>
      </c>
    </row>
    <row r="1743" spans="1:1">
      <c r="A1743">
        <v>42168</v>
      </c>
    </row>
    <row r="1744" spans="1:1">
      <c r="A1744">
        <v>42457</v>
      </c>
    </row>
    <row r="1745" spans="1:1">
      <c r="A1745">
        <v>42469</v>
      </c>
    </row>
    <row r="1746" spans="1:1">
      <c r="A1746">
        <v>42672</v>
      </c>
    </row>
    <row r="1747" spans="1:1">
      <c r="A1747">
        <v>42991</v>
      </c>
    </row>
    <row r="1748" spans="1:1">
      <c r="A1748">
        <v>43128</v>
      </c>
    </row>
    <row r="1749" spans="1:1">
      <c r="A1749">
        <v>43658</v>
      </c>
    </row>
    <row r="1750" spans="1:1">
      <c r="A1750">
        <v>28919</v>
      </c>
    </row>
    <row r="1751" spans="1:1">
      <c r="A1751">
        <v>32633</v>
      </c>
    </row>
    <row r="1752" spans="1:1">
      <c r="A1752">
        <v>36894</v>
      </c>
    </row>
    <row r="1753" spans="1:1">
      <c r="A1753">
        <v>37157</v>
      </c>
    </row>
    <row r="1754" spans="1:1">
      <c r="A1754">
        <v>39268</v>
      </c>
    </row>
    <row r="1755" spans="1:1">
      <c r="A1755">
        <v>43481</v>
      </c>
    </row>
    <row r="1756" spans="1:1">
      <c r="A1756">
        <v>13090</v>
      </c>
    </row>
    <row r="1757" spans="1:1">
      <c r="A1757">
        <v>17717</v>
      </c>
    </row>
    <row r="1758" spans="1:1">
      <c r="A1758">
        <v>34412</v>
      </c>
    </row>
    <row r="1759" spans="1:1">
      <c r="A1759">
        <v>35588</v>
      </c>
    </row>
    <row r="1760" spans="1:1">
      <c r="A1760">
        <v>36987</v>
      </c>
    </row>
    <row r="1761" spans="1:1">
      <c r="A1761">
        <v>37893</v>
      </c>
    </row>
    <row r="1762" spans="1:1">
      <c r="A1762">
        <v>41386</v>
      </c>
    </row>
    <row r="1763" spans="1:1">
      <c r="A1763">
        <v>41540</v>
      </c>
    </row>
    <row r="1764" spans="1:1">
      <c r="A1764">
        <v>43657</v>
      </c>
    </row>
    <row r="1765" spans="1:1">
      <c r="A1765">
        <v>42856</v>
      </c>
    </row>
    <row r="1766" spans="1:1">
      <c r="A1766">
        <v>43271</v>
      </c>
    </row>
    <row r="1767" spans="1:1">
      <c r="A1767">
        <v>38443</v>
      </c>
    </row>
    <row r="1768" spans="1:1">
      <c r="A1768">
        <v>43531</v>
      </c>
    </row>
    <row r="1769" spans="1:1">
      <c r="A1769">
        <v>34151</v>
      </c>
    </row>
    <row r="1770" spans="1:1">
      <c r="A1770">
        <v>38317</v>
      </c>
    </row>
    <row r="1771" spans="1:1">
      <c r="A1771">
        <v>42173</v>
      </c>
    </row>
    <row r="1772" spans="1:1">
      <c r="A1772">
        <v>43650</v>
      </c>
    </row>
    <row r="1773" spans="1:1">
      <c r="A1773">
        <v>25097</v>
      </c>
    </row>
    <row r="1774" spans="1:1">
      <c r="A1774">
        <v>35504</v>
      </c>
    </row>
    <row r="1775" spans="1:1">
      <c r="A1775">
        <v>30727</v>
      </c>
    </row>
    <row r="1776" spans="1:1">
      <c r="A1776">
        <v>30730</v>
      </c>
    </row>
    <row r="1777" spans="1:1">
      <c r="A1777">
        <v>42052</v>
      </c>
    </row>
    <row r="1778" spans="1:1">
      <c r="A1778">
        <v>19922</v>
      </c>
    </row>
    <row r="1779" spans="1:1">
      <c r="A1779">
        <v>40355</v>
      </c>
    </row>
    <row r="1780" spans="1:1">
      <c r="A1780">
        <v>31960</v>
      </c>
    </row>
    <row r="1781" spans="1:1">
      <c r="A1781">
        <v>38879</v>
      </c>
    </row>
    <row r="1782" spans="1:1">
      <c r="A1782">
        <v>43395</v>
      </c>
    </row>
    <row r="1783" spans="1:1">
      <c r="A1783">
        <v>15218</v>
      </c>
    </row>
    <row r="1784" spans="1:1">
      <c r="A1784">
        <v>39781</v>
      </c>
    </row>
    <row r="1785" spans="1:1">
      <c r="A1785">
        <v>41640</v>
      </c>
    </row>
    <row r="1786" spans="1:1">
      <c r="A1786">
        <v>43262</v>
      </c>
    </row>
    <row r="1787" spans="1:1">
      <c r="A1787">
        <v>27273</v>
      </c>
    </row>
    <row r="1788" spans="1:1">
      <c r="A1788">
        <v>39721</v>
      </c>
    </row>
    <row r="1789" spans="1:1">
      <c r="A1789">
        <v>14810</v>
      </c>
    </row>
    <row r="1790" spans="1:1">
      <c r="A1790">
        <v>17117</v>
      </c>
    </row>
    <row r="1791" spans="1:1">
      <c r="A1791">
        <v>17545</v>
      </c>
    </row>
    <row r="1792" spans="1:1">
      <c r="A1792">
        <v>21988</v>
      </c>
    </row>
    <row r="1793" spans="1:1">
      <c r="A1793">
        <v>23970</v>
      </c>
    </row>
    <row r="1794" spans="1:1">
      <c r="A1794">
        <v>25091</v>
      </c>
    </row>
    <row r="1795" spans="1:1">
      <c r="A1795">
        <v>26481</v>
      </c>
    </row>
    <row r="1796" spans="1:1">
      <c r="A1796">
        <v>30777</v>
      </c>
    </row>
    <row r="1797" spans="1:1">
      <c r="A1797">
        <v>31360</v>
      </c>
    </row>
    <row r="1798" spans="1:1">
      <c r="A1798">
        <v>32119</v>
      </c>
    </row>
    <row r="1799" spans="1:1">
      <c r="A1799">
        <v>32589</v>
      </c>
    </row>
    <row r="1800" spans="1:1">
      <c r="A1800">
        <v>34145</v>
      </c>
    </row>
    <row r="1801" spans="1:1">
      <c r="A1801">
        <v>34316</v>
      </c>
    </row>
    <row r="1802" spans="1:1">
      <c r="A1802">
        <v>34634</v>
      </c>
    </row>
    <row r="1803" spans="1:1">
      <c r="A1803">
        <v>35591</v>
      </c>
    </row>
    <row r="1804" spans="1:1">
      <c r="A1804">
        <v>35689</v>
      </c>
    </row>
    <row r="1805" spans="1:1">
      <c r="A1805">
        <v>35699</v>
      </c>
    </row>
    <row r="1806" spans="1:1">
      <c r="A1806">
        <v>35876</v>
      </c>
    </row>
    <row r="1807" spans="1:1">
      <c r="A1807">
        <v>36424</v>
      </c>
    </row>
    <row r="1808" spans="1:1">
      <c r="A1808">
        <v>36860</v>
      </c>
    </row>
    <row r="1809" spans="1:1">
      <c r="A1809">
        <v>37265</v>
      </c>
    </row>
    <row r="1810" spans="1:1">
      <c r="A1810">
        <v>37874</v>
      </c>
    </row>
    <row r="1811" spans="1:1">
      <c r="A1811">
        <v>38727</v>
      </c>
    </row>
    <row r="1812" spans="1:1">
      <c r="A1812">
        <v>39423</v>
      </c>
    </row>
    <row r="1813" spans="1:1">
      <c r="A1813">
        <v>40314</v>
      </c>
    </row>
    <row r="1814" spans="1:1">
      <c r="A1814">
        <v>41439</v>
      </c>
    </row>
    <row r="1815" spans="1:1">
      <c r="A1815">
        <v>41506</v>
      </c>
    </row>
    <row r="1816" spans="1:1">
      <c r="A1816">
        <v>43529</v>
      </c>
    </row>
    <row r="1817" spans="1:1">
      <c r="A1817">
        <v>43640</v>
      </c>
    </row>
    <row r="1818" spans="1:1">
      <c r="A1818">
        <v>43641</v>
      </c>
    </row>
    <row r="1819" spans="1:1">
      <c r="A1819">
        <v>28468</v>
      </c>
    </row>
    <row r="1820" spans="1:1">
      <c r="A1820">
        <v>36837</v>
      </c>
    </row>
    <row r="1821" spans="1:1">
      <c r="A1821">
        <v>40780</v>
      </c>
    </row>
    <row r="1822" spans="1:1">
      <c r="A1822">
        <v>11298</v>
      </c>
    </row>
    <row r="1823" spans="1:1">
      <c r="A1823">
        <v>38231</v>
      </c>
    </row>
    <row r="1824" spans="1:1">
      <c r="A1824">
        <v>42914</v>
      </c>
    </row>
    <row r="1825" spans="1:1">
      <c r="A1825">
        <v>43645</v>
      </c>
    </row>
    <row r="1826" spans="1:1">
      <c r="A1826">
        <v>36964</v>
      </c>
    </row>
    <row r="1827" spans="1:1">
      <c r="A1827">
        <v>25983</v>
      </c>
    </row>
    <row r="1828" spans="1:1">
      <c r="A1828">
        <v>12353</v>
      </c>
    </row>
    <row r="1829" spans="1:1">
      <c r="A1829">
        <v>41466</v>
      </c>
    </row>
    <row r="1830" spans="1:1">
      <c r="A1830">
        <v>28175</v>
      </c>
    </row>
    <row r="1831" spans="1:1">
      <c r="A1831">
        <v>43270</v>
      </c>
    </row>
    <row r="1832" spans="1:1">
      <c r="A1832">
        <v>42617</v>
      </c>
    </row>
    <row r="1833" spans="1:1">
      <c r="A1833">
        <v>38735</v>
      </c>
    </row>
    <row r="1834" spans="1:1">
      <c r="A1834">
        <v>36986</v>
      </c>
    </row>
    <row r="1835" spans="1:1">
      <c r="A1835">
        <v>38230</v>
      </c>
    </row>
    <row r="1836" spans="1:1">
      <c r="A1836">
        <v>1937</v>
      </c>
    </row>
    <row r="1837" spans="1:1">
      <c r="A1837">
        <v>2141</v>
      </c>
    </row>
    <row r="1838" spans="1:1">
      <c r="A1838">
        <v>14474</v>
      </c>
    </row>
    <row r="1839" spans="1:1">
      <c r="A1839">
        <v>19144</v>
      </c>
    </row>
    <row r="1840" spans="1:1">
      <c r="A1840">
        <v>23656</v>
      </c>
    </row>
    <row r="1841" spans="1:1">
      <c r="A1841">
        <v>30626</v>
      </c>
    </row>
    <row r="1842" spans="1:1">
      <c r="A1842">
        <v>36311</v>
      </c>
    </row>
    <row r="1843" spans="1:1">
      <c r="A1843">
        <v>37627</v>
      </c>
    </row>
    <row r="1844" spans="1:1">
      <c r="A1844">
        <v>38552</v>
      </c>
    </row>
    <row r="1845" spans="1:1">
      <c r="A1845">
        <v>39384</v>
      </c>
    </row>
    <row r="1846" spans="1:1">
      <c r="A1846">
        <v>39782</v>
      </c>
    </row>
    <row r="1847" spans="1:1">
      <c r="A1847">
        <v>41623</v>
      </c>
    </row>
    <row r="1848" spans="1:1">
      <c r="A1848">
        <v>41642</v>
      </c>
    </row>
    <row r="1849" spans="1:1">
      <c r="A1849">
        <v>41854</v>
      </c>
    </row>
    <row r="1850" spans="1:1">
      <c r="A1850">
        <v>42015</v>
      </c>
    </row>
    <row r="1851" spans="1:1">
      <c r="A1851">
        <v>42070</v>
      </c>
    </row>
    <row r="1852" spans="1:1">
      <c r="A1852">
        <v>43556</v>
      </c>
    </row>
    <row r="1853" spans="1:1">
      <c r="A1853">
        <v>25489</v>
      </c>
    </row>
    <row r="1854" spans="1:1">
      <c r="A1854">
        <v>41928</v>
      </c>
    </row>
    <row r="1855" spans="1:1">
      <c r="A1855">
        <v>38636</v>
      </c>
    </row>
    <row r="1856" spans="1:1">
      <c r="A1856">
        <v>35144</v>
      </c>
    </row>
    <row r="1857" spans="1:1">
      <c r="A1857">
        <v>25646</v>
      </c>
    </row>
    <row r="1858" spans="1:1">
      <c r="A1858">
        <v>41656</v>
      </c>
    </row>
    <row r="1859" spans="1:1">
      <c r="A1859">
        <v>26600</v>
      </c>
    </row>
    <row r="1860" spans="1:1">
      <c r="A1860">
        <v>42466</v>
      </c>
    </row>
    <row r="1861" spans="1:1">
      <c r="A1861">
        <v>1928</v>
      </c>
    </row>
    <row r="1862" spans="1:1">
      <c r="A1862">
        <v>1938</v>
      </c>
    </row>
    <row r="1863" spans="1:1">
      <c r="A1863">
        <v>1953</v>
      </c>
    </row>
    <row r="1864" spans="1:1">
      <c r="A1864">
        <v>1966</v>
      </c>
    </row>
    <row r="1865" spans="1:1">
      <c r="A1865">
        <v>2548</v>
      </c>
    </row>
    <row r="1866" spans="1:1">
      <c r="A1866">
        <v>12379</v>
      </c>
    </row>
    <row r="1867" spans="1:1">
      <c r="A1867">
        <v>13078</v>
      </c>
    </row>
    <row r="1868" spans="1:1">
      <c r="A1868">
        <v>13890</v>
      </c>
    </row>
    <row r="1869" spans="1:1">
      <c r="A1869">
        <v>14051</v>
      </c>
    </row>
    <row r="1870" spans="1:1">
      <c r="A1870">
        <v>16493</v>
      </c>
    </row>
    <row r="1871" spans="1:1">
      <c r="A1871">
        <v>16794</v>
      </c>
    </row>
    <row r="1872" spans="1:1">
      <c r="A1872">
        <v>17714</v>
      </c>
    </row>
    <row r="1873" spans="1:1">
      <c r="A1873">
        <v>21366</v>
      </c>
    </row>
    <row r="1874" spans="1:1">
      <c r="A1874">
        <v>22014</v>
      </c>
    </row>
    <row r="1875" spans="1:1">
      <c r="A1875">
        <v>26242</v>
      </c>
    </row>
    <row r="1876" spans="1:1">
      <c r="A1876">
        <v>26376</v>
      </c>
    </row>
    <row r="1877" spans="1:1">
      <c r="A1877">
        <v>26614</v>
      </c>
    </row>
    <row r="1878" spans="1:1">
      <c r="A1878">
        <v>28929</v>
      </c>
    </row>
    <row r="1879" spans="1:1">
      <c r="A1879">
        <v>29707</v>
      </c>
    </row>
    <row r="1880" spans="1:1">
      <c r="A1880">
        <v>30594</v>
      </c>
    </row>
    <row r="1881" spans="1:1">
      <c r="A1881">
        <v>30779</v>
      </c>
    </row>
    <row r="1882" spans="1:1">
      <c r="A1882">
        <v>32801</v>
      </c>
    </row>
    <row r="1883" spans="1:1">
      <c r="A1883">
        <v>33047</v>
      </c>
    </row>
    <row r="1884" spans="1:1">
      <c r="A1884">
        <v>34250</v>
      </c>
    </row>
    <row r="1885" spans="1:1">
      <c r="A1885">
        <v>34704</v>
      </c>
    </row>
    <row r="1886" spans="1:1">
      <c r="A1886">
        <v>35395</v>
      </c>
    </row>
    <row r="1887" spans="1:1">
      <c r="A1887">
        <v>35694</v>
      </c>
    </row>
    <row r="1888" spans="1:1">
      <c r="A1888">
        <v>36306</v>
      </c>
    </row>
    <row r="1889" spans="1:1">
      <c r="A1889">
        <v>36771</v>
      </c>
    </row>
    <row r="1890" spans="1:1">
      <c r="A1890">
        <v>37252</v>
      </c>
    </row>
    <row r="1891" spans="1:1">
      <c r="A1891">
        <v>38655</v>
      </c>
    </row>
    <row r="1892" spans="1:1">
      <c r="A1892">
        <v>38711</v>
      </c>
    </row>
    <row r="1893" spans="1:1">
      <c r="A1893">
        <v>39257</v>
      </c>
    </row>
    <row r="1894" spans="1:1">
      <c r="A1894">
        <v>40073</v>
      </c>
    </row>
    <row r="1895" spans="1:1">
      <c r="A1895">
        <v>41507</v>
      </c>
    </row>
    <row r="1896" spans="1:1">
      <c r="A1896">
        <v>41725</v>
      </c>
    </row>
    <row r="1897" spans="1:1">
      <c r="A1897">
        <v>41867</v>
      </c>
    </row>
    <row r="1898" spans="1:1">
      <c r="A1898">
        <v>41895</v>
      </c>
    </row>
    <row r="1899" spans="1:1">
      <c r="A1899">
        <v>42010</v>
      </c>
    </row>
    <row r="1900" spans="1:1">
      <c r="A1900">
        <v>42750</v>
      </c>
    </row>
    <row r="1901" spans="1:1">
      <c r="A1901">
        <v>42764</v>
      </c>
    </row>
    <row r="1902" spans="1:1">
      <c r="A1902">
        <v>42916</v>
      </c>
    </row>
    <row r="1903" spans="1:1">
      <c r="A1903">
        <v>43274</v>
      </c>
    </row>
    <row r="1904" spans="1:1">
      <c r="A1904">
        <v>10714</v>
      </c>
    </row>
    <row r="1905" spans="1:1">
      <c r="A1905">
        <v>38535</v>
      </c>
    </row>
    <row r="1906" spans="1:1">
      <c r="A1906">
        <v>43659</v>
      </c>
    </row>
    <row r="1907" spans="1:1">
      <c r="A1907">
        <v>1932</v>
      </c>
    </row>
    <row r="1908" spans="1:1">
      <c r="A1908">
        <v>14249</v>
      </c>
    </row>
    <row r="1909" spans="1:1">
      <c r="A1909">
        <v>38765</v>
      </c>
    </row>
    <row r="1910" spans="1:1">
      <c r="A1910">
        <v>41361</v>
      </c>
    </row>
    <row r="1911" spans="1:1">
      <c r="A1911">
        <v>19171</v>
      </c>
    </row>
    <row r="1912" spans="1:1">
      <c r="A1912">
        <v>22478</v>
      </c>
    </row>
    <row r="1913" spans="1:1">
      <c r="A1913">
        <v>33383</v>
      </c>
    </row>
    <row r="1914" spans="1:1">
      <c r="A1914">
        <v>18410</v>
      </c>
    </row>
    <row r="1915" spans="1:1">
      <c r="A1915">
        <v>37179</v>
      </c>
    </row>
    <row r="1916" spans="1:1">
      <c r="A1916">
        <v>34137</v>
      </c>
    </row>
    <row r="1917" spans="1:1">
      <c r="A1917">
        <v>29901</v>
      </c>
    </row>
    <row r="1918" spans="1:1">
      <c r="A1918">
        <v>38104</v>
      </c>
    </row>
    <row r="1919" spans="1:1">
      <c r="A1919">
        <v>42333</v>
      </c>
    </row>
    <row r="1920" spans="1:1">
      <c r="A1920">
        <v>27275</v>
      </c>
    </row>
    <row r="1921" spans="1:1">
      <c r="A1921">
        <v>38466</v>
      </c>
    </row>
    <row r="1922" spans="1:1">
      <c r="A1922">
        <v>25652</v>
      </c>
    </row>
    <row r="1923" spans="1:1">
      <c r="A1923">
        <v>38591</v>
      </c>
    </row>
    <row r="1924" spans="1:1">
      <c r="A1924">
        <v>2147</v>
      </c>
    </row>
    <row r="1925" spans="1:1">
      <c r="A1925">
        <v>2289</v>
      </c>
    </row>
    <row r="1926" spans="1:1">
      <c r="A1926">
        <v>21360</v>
      </c>
    </row>
    <row r="1927" spans="1:1">
      <c r="A1927">
        <v>25501</v>
      </c>
    </row>
    <row r="1928" spans="1:1">
      <c r="A1928">
        <v>27674</v>
      </c>
    </row>
    <row r="1929" spans="1:1">
      <c r="A1929">
        <v>29890</v>
      </c>
    </row>
    <row r="1930" spans="1:1">
      <c r="A1930">
        <v>34828</v>
      </c>
    </row>
    <row r="1931" spans="1:1">
      <c r="A1931">
        <v>35402</v>
      </c>
    </row>
    <row r="1932" spans="1:1">
      <c r="A1932">
        <v>35516</v>
      </c>
    </row>
    <row r="1933" spans="1:1">
      <c r="A1933">
        <v>35890</v>
      </c>
    </row>
    <row r="1934" spans="1:1">
      <c r="A1934">
        <v>37285</v>
      </c>
    </row>
    <row r="1935" spans="1:1">
      <c r="A1935">
        <v>38260</v>
      </c>
    </row>
    <row r="1936" spans="1:1">
      <c r="A1936">
        <v>38666</v>
      </c>
    </row>
    <row r="1937" spans="1:1">
      <c r="A1937">
        <v>39284</v>
      </c>
    </row>
    <row r="1938" spans="1:1">
      <c r="A1938">
        <v>40181</v>
      </c>
    </row>
    <row r="1939" spans="1:1">
      <c r="A1939">
        <v>41467</v>
      </c>
    </row>
    <row r="1940" spans="1:1">
      <c r="A1940">
        <v>41698</v>
      </c>
    </row>
    <row r="1941" spans="1:1">
      <c r="A1941">
        <v>41703</v>
      </c>
    </row>
    <row r="1942" spans="1:1">
      <c r="A1942">
        <v>41723</v>
      </c>
    </row>
    <row r="1943" spans="1:1">
      <c r="A1943">
        <v>41866</v>
      </c>
    </row>
    <row r="1944" spans="1:1">
      <c r="A1944">
        <v>42331</v>
      </c>
    </row>
    <row r="1945" spans="1:1">
      <c r="A1945">
        <v>39719</v>
      </c>
    </row>
    <row r="1946" spans="1:1">
      <c r="A1946">
        <v>19923</v>
      </c>
    </row>
    <row r="1947" spans="1:1">
      <c r="A1947">
        <v>30710</v>
      </c>
    </row>
    <row r="1948" spans="1:1">
      <c r="A1948">
        <v>35387</v>
      </c>
    </row>
    <row r="1949" spans="1:1">
      <c r="A1949">
        <v>1647</v>
      </c>
    </row>
    <row r="1950" spans="1:1">
      <c r="A1950">
        <v>15564</v>
      </c>
    </row>
    <row r="1951" spans="1:1">
      <c r="A1951">
        <v>32110</v>
      </c>
    </row>
    <row r="1952" spans="1:1">
      <c r="A1952">
        <v>35691</v>
      </c>
    </row>
    <row r="1953" spans="1:1">
      <c r="A1953">
        <v>38842</v>
      </c>
    </row>
    <row r="1954" spans="1:1">
      <c r="A1954">
        <v>39285</v>
      </c>
    </row>
    <row r="1955" spans="1:1">
      <c r="A1955">
        <v>40507</v>
      </c>
    </row>
    <row r="1956" spans="1:1">
      <c r="A1956">
        <v>41576</v>
      </c>
    </row>
    <row r="1957" spans="1:1">
      <c r="A1957">
        <v>41601</v>
      </c>
    </row>
    <row r="1958" spans="1:1">
      <c r="A1958">
        <v>41974</v>
      </c>
    </row>
    <row r="1959" spans="1:1">
      <c r="A1959">
        <v>42760</v>
      </c>
    </row>
    <row r="1960" spans="1:1">
      <c r="A1960">
        <v>42920</v>
      </c>
    </row>
    <row r="1961" spans="1:1">
      <c r="A1961">
        <v>43649</v>
      </c>
    </row>
    <row r="1962" spans="1:1">
      <c r="A1962">
        <v>39058</v>
      </c>
    </row>
    <row r="1963" spans="1:1">
      <c r="A1963">
        <v>41384</v>
      </c>
    </row>
    <row r="1964" spans="1:1">
      <c r="A1964">
        <v>38564</v>
      </c>
    </row>
    <row r="1965" spans="1:1">
      <c r="A1965">
        <v>41857</v>
      </c>
    </row>
    <row r="1966" spans="1:1">
      <c r="A1966">
        <v>1864</v>
      </c>
    </row>
    <row r="1967" spans="1:1">
      <c r="A1967">
        <v>11978</v>
      </c>
    </row>
    <row r="1968" spans="1:1">
      <c r="A1968">
        <v>18405</v>
      </c>
    </row>
    <row r="1969" spans="1:1">
      <c r="A1969">
        <v>30732</v>
      </c>
    </row>
    <row r="1970" spans="1:1">
      <c r="A1970">
        <v>38434</v>
      </c>
    </row>
    <row r="1971" spans="1:1">
      <c r="A1971">
        <v>38984</v>
      </c>
    </row>
    <row r="1972" spans="1:1">
      <c r="A1972">
        <v>39091</v>
      </c>
    </row>
    <row r="1973" spans="1:1">
      <c r="A1973">
        <v>39968</v>
      </c>
    </row>
    <row r="1974" spans="1:1">
      <c r="A1974">
        <v>41517</v>
      </c>
    </row>
    <row r="1975" spans="1:1">
      <c r="A1975">
        <v>41982</v>
      </c>
    </row>
    <row r="1976" spans="1:1">
      <c r="A1976">
        <v>2758</v>
      </c>
    </row>
    <row r="1977" spans="1:1">
      <c r="A1977">
        <v>41897</v>
      </c>
    </row>
    <row r="1978" spans="1:1">
      <c r="A1978">
        <v>9602</v>
      </c>
    </row>
    <row r="1979" spans="1:1">
      <c r="A1979">
        <v>11903</v>
      </c>
    </row>
    <row r="1980" spans="1:1">
      <c r="A1980">
        <v>15484</v>
      </c>
    </row>
    <row r="1981" spans="1:1">
      <c r="A1981">
        <v>21583</v>
      </c>
    </row>
    <row r="1982" spans="1:1">
      <c r="A1982">
        <v>23654</v>
      </c>
    </row>
    <row r="1983" spans="1:1">
      <c r="A1983">
        <v>27088</v>
      </c>
    </row>
    <row r="1984" spans="1:1">
      <c r="A1984">
        <v>30687</v>
      </c>
    </row>
    <row r="1985" spans="1:1">
      <c r="A1985">
        <v>35593</v>
      </c>
    </row>
    <row r="1986" spans="1:1">
      <c r="A1986">
        <v>37625</v>
      </c>
    </row>
    <row r="1987" spans="1:1">
      <c r="A1987">
        <v>38013</v>
      </c>
    </row>
    <row r="1988" spans="1:1">
      <c r="A1988">
        <v>38878</v>
      </c>
    </row>
    <row r="1989" spans="1:1">
      <c r="A1989">
        <v>41573</v>
      </c>
    </row>
    <row r="1990" spans="1:1">
      <c r="A1990">
        <v>18423</v>
      </c>
    </row>
    <row r="1991" spans="1:1">
      <c r="A1991">
        <v>43261</v>
      </c>
    </row>
    <row r="1992" spans="1:1">
      <c r="A1992">
        <v>19183</v>
      </c>
    </row>
    <row r="1993" spans="1:1">
      <c r="A1993">
        <v>28249</v>
      </c>
    </row>
    <row r="1994" spans="1:1">
      <c r="A1994">
        <v>33280</v>
      </c>
    </row>
    <row r="1995" spans="1:1">
      <c r="A1995">
        <v>36520</v>
      </c>
    </row>
    <row r="1996" spans="1:1">
      <c r="A1996">
        <v>40776</v>
      </c>
    </row>
    <row r="1997" spans="1:1">
      <c r="A1997">
        <v>41382</v>
      </c>
    </row>
    <row r="1998" spans="1:1">
      <c r="A1998">
        <v>26368</v>
      </c>
    </row>
    <row r="1999" spans="1:1">
      <c r="A1999">
        <v>30678</v>
      </c>
    </row>
    <row r="2000" spans="1:1">
      <c r="A2000">
        <v>33714</v>
      </c>
    </row>
    <row r="2001" spans="1:1">
      <c r="A2001">
        <v>27900</v>
      </c>
    </row>
    <row r="2002" spans="1:1">
      <c r="A2002">
        <v>25102</v>
      </c>
    </row>
    <row r="2003" spans="1:1">
      <c r="A2003">
        <v>42527</v>
      </c>
    </row>
    <row r="2004" spans="1:1">
      <c r="A2004">
        <v>39320</v>
      </c>
    </row>
    <row r="2005" spans="1:1">
      <c r="A2005">
        <v>17378</v>
      </c>
    </row>
    <row r="2006" spans="1:1">
      <c r="A2006">
        <v>34303</v>
      </c>
    </row>
    <row r="2007" spans="1:1">
      <c r="A2007">
        <v>40076</v>
      </c>
    </row>
    <row r="2008" spans="1:1">
      <c r="A2008">
        <v>41552</v>
      </c>
    </row>
    <row r="2009" spans="1:1">
      <c r="A2009">
        <v>41953</v>
      </c>
    </row>
    <row r="2010" spans="1:1">
      <c r="A2010">
        <v>43837</v>
      </c>
    </row>
    <row r="2011" spans="1:1">
      <c r="A2011">
        <v>20665</v>
      </c>
    </row>
    <row r="2012" spans="1:1">
      <c r="A2012">
        <v>2194</v>
      </c>
    </row>
    <row r="2013" spans="1:1">
      <c r="A2013">
        <v>11612</v>
      </c>
    </row>
    <row r="2014" spans="1:1">
      <c r="A2014">
        <v>24931</v>
      </c>
    </row>
    <row r="2015" spans="1:1">
      <c r="A2015">
        <v>27888</v>
      </c>
    </row>
    <row r="2016" spans="1:1">
      <c r="A2016">
        <v>29061</v>
      </c>
    </row>
    <row r="2017" spans="1:1">
      <c r="A2017">
        <v>30738</v>
      </c>
    </row>
    <row r="2018" spans="1:1">
      <c r="A2018">
        <v>33288</v>
      </c>
    </row>
    <row r="2019" spans="1:1">
      <c r="A2019">
        <v>36434</v>
      </c>
    </row>
    <row r="2020" spans="1:1">
      <c r="A2020">
        <v>43497</v>
      </c>
    </row>
    <row r="2021" spans="1:1">
      <c r="A2021">
        <v>38759</v>
      </c>
    </row>
    <row r="2022" spans="1:1">
      <c r="A2022">
        <v>39144</v>
      </c>
    </row>
    <row r="2023" spans="1:1">
      <c r="A2023">
        <v>34628</v>
      </c>
    </row>
    <row r="2024" spans="1:1">
      <c r="A2024">
        <v>36962</v>
      </c>
    </row>
    <row r="2025" spans="1:1">
      <c r="A2025">
        <v>11981</v>
      </c>
    </row>
    <row r="2026" spans="1:1">
      <c r="A2026">
        <v>41689</v>
      </c>
    </row>
    <row r="2027" spans="1:1">
      <c r="A2027">
        <v>28623</v>
      </c>
    </row>
    <row r="2028" spans="1:1">
      <c r="A2028">
        <v>27882</v>
      </c>
    </row>
    <row r="2029" spans="1:1">
      <c r="A2029">
        <v>38777</v>
      </c>
    </row>
    <row r="2030" spans="1:1">
      <c r="A2030">
        <v>17161</v>
      </c>
    </row>
    <row r="2031" spans="1:1">
      <c r="A2031">
        <v>34833</v>
      </c>
    </row>
    <row r="2032" spans="1:1">
      <c r="A2032">
        <v>35409</v>
      </c>
    </row>
    <row r="2033" spans="1:1">
      <c r="A2033">
        <v>12833</v>
      </c>
    </row>
    <row r="2034" spans="1:1">
      <c r="A2034">
        <v>41702</v>
      </c>
    </row>
    <row r="2035" spans="1:1">
      <c r="A2035">
        <v>30595</v>
      </c>
    </row>
    <row r="2036" spans="1:1">
      <c r="A2036">
        <v>30650</v>
      </c>
    </row>
    <row r="2037" spans="1:1">
      <c r="A2037">
        <v>39888</v>
      </c>
    </row>
    <row r="2038" spans="1:1">
      <c r="A2038">
        <v>38106</v>
      </c>
    </row>
    <row r="2039" spans="1:1">
      <c r="A2039">
        <v>44155</v>
      </c>
    </row>
    <row r="2040" spans="1:1">
      <c r="A2040">
        <v>44156</v>
      </c>
    </row>
    <row r="2041" spans="1:1">
      <c r="A2041">
        <v>44157</v>
      </c>
    </row>
    <row r="2042" spans="1:1">
      <c r="A2042">
        <v>39969</v>
      </c>
    </row>
    <row r="2043" spans="1:1">
      <c r="A2043">
        <v>42745</v>
      </c>
    </row>
    <row r="2044" spans="1:1">
      <c r="A2044">
        <v>42523</v>
      </c>
    </row>
    <row r="2045" spans="1:1">
      <c r="A2045">
        <v>2356</v>
      </c>
    </row>
    <row r="2046" spans="1:1">
      <c r="A2046">
        <v>21283</v>
      </c>
    </row>
    <row r="2047" spans="1:1">
      <c r="A2047">
        <v>23969</v>
      </c>
    </row>
    <row r="2048" spans="1:1">
      <c r="A2048">
        <v>24930</v>
      </c>
    </row>
    <row r="2049" spans="1:1">
      <c r="A2049">
        <v>29889</v>
      </c>
    </row>
    <row r="2050" spans="1:1">
      <c r="A2050">
        <v>31320</v>
      </c>
    </row>
    <row r="2051" spans="1:1">
      <c r="A2051">
        <v>35998</v>
      </c>
    </row>
    <row r="2052" spans="1:1">
      <c r="A2052">
        <v>37035</v>
      </c>
    </row>
    <row r="2053" spans="1:1">
      <c r="A2053">
        <v>39123</v>
      </c>
    </row>
    <row r="2054" spans="1:1">
      <c r="A2054">
        <v>14597</v>
      </c>
    </row>
    <row r="2055" spans="1:1">
      <c r="A2055">
        <v>16891</v>
      </c>
    </row>
    <row r="2056" spans="1:1">
      <c r="A2056">
        <v>37322</v>
      </c>
    </row>
    <row r="2057" spans="1:1">
      <c r="A2057">
        <v>38255</v>
      </c>
    </row>
    <row r="2058" spans="1:1">
      <c r="A2058">
        <v>27689</v>
      </c>
    </row>
    <row r="2059" spans="1:1">
      <c r="A2059">
        <v>37645</v>
      </c>
    </row>
    <row r="2060" spans="1:1">
      <c r="A2060">
        <v>32762</v>
      </c>
    </row>
    <row r="2061" spans="1:1">
      <c r="A2061">
        <v>38249</v>
      </c>
    </row>
    <row r="2062" spans="1:1">
      <c r="A2062">
        <v>43652</v>
      </c>
    </row>
    <row r="2063" spans="1:1">
      <c r="A2063">
        <v>38751</v>
      </c>
    </row>
    <row r="2064" spans="1:1">
      <c r="A2064">
        <v>36047</v>
      </c>
    </row>
    <row r="2065" spans="1:1">
      <c r="A2065">
        <v>41502</v>
      </c>
    </row>
    <row r="2066" spans="1:1">
      <c r="A2066">
        <v>36433</v>
      </c>
    </row>
    <row r="2067" spans="1:1">
      <c r="A2067">
        <v>42453</v>
      </c>
    </row>
    <row r="2068" spans="1:1">
      <c r="A2068">
        <v>43960</v>
      </c>
    </row>
    <row r="2069" spans="1:1">
      <c r="A2069">
        <v>43961</v>
      </c>
    </row>
    <row r="2070" spans="1:1">
      <c r="A2070">
        <v>43964</v>
      </c>
    </row>
    <row r="2071" spans="1:1">
      <c r="A2071">
        <v>43965</v>
      </c>
    </row>
    <row r="2072" spans="1:1">
      <c r="A2072">
        <v>43967</v>
      </c>
    </row>
    <row r="2073" spans="1:1">
      <c r="A2073">
        <v>43970</v>
      </c>
    </row>
    <row r="2074" spans="1:1">
      <c r="A2074">
        <v>43972</v>
      </c>
    </row>
    <row r="2075" spans="1:1">
      <c r="A2075">
        <v>43973</v>
      </c>
    </row>
    <row r="2076" spans="1:1">
      <c r="A2076">
        <v>43975</v>
      </c>
    </row>
    <row r="2077" spans="1:1">
      <c r="A2077">
        <v>43977</v>
      </c>
    </row>
    <row r="2078" spans="1:1">
      <c r="A2078">
        <v>43980</v>
      </c>
    </row>
    <row r="2079" spans="1:1">
      <c r="A2079">
        <v>43976</v>
      </c>
    </row>
    <row r="2080" spans="1:1">
      <c r="A2080">
        <v>43986</v>
      </c>
    </row>
    <row r="2081" spans="1:1">
      <c r="A2081">
        <v>43968</v>
      </c>
    </row>
    <row r="2082" spans="1:1">
      <c r="A2082">
        <v>43969</v>
      </c>
    </row>
    <row r="2083" spans="1:1">
      <c r="A2083">
        <v>43974</v>
      </c>
    </row>
    <row r="2084" spans="1:1">
      <c r="A2084">
        <v>43978</v>
      </c>
    </row>
    <row r="2085" spans="1:1">
      <c r="A2085">
        <v>43979</v>
      </c>
    </row>
    <row r="2086" spans="1:1">
      <c r="A2086">
        <v>43981</v>
      </c>
    </row>
    <row r="2087" spans="1:1">
      <c r="A2087">
        <v>43984</v>
      </c>
    </row>
    <row r="2088" spans="1:1">
      <c r="A2088">
        <v>43985</v>
      </c>
    </row>
    <row r="2089" spans="1:1">
      <c r="A2089">
        <v>43962</v>
      </c>
    </row>
    <row r="2090" spans="1:1">
      <c r="A2090">
        <v>18501</v>
      </c>
    </row>
    <row r="2091" spans="1:1">
      <c r="A2091">
        <v>22580</v>
      </c>
    </row>
    <row r="2092" spans="1:1">
      <c r="A2092">
        <v>44054</v>
      </c>
    </row>
    <row r="2093" spans="1:1">
      <c r="A2093">
        <v>44055</v>
      </c>
    </row>
    <row r="2094" spans="1:1">
      <c r="A2094">
        <v>44056</v>
      </c>
    </row>
    <row r="2095" spans="1:1">
      <c r="A2095">
        <v>44057</v>
      </c>
    </row>
    <row r="2096" spans="1:1">
      <c r="A2096">
        <v>44058</v>
      </c>
    </row>
    <row r="2097" spans="1:1">
      <c r="A2097">
        <v>44060</v>
      </c>
    </row>
    <row r="2098" spans="1:1">
      <c r="A2098">
        <v>44062</v>
      </c>
    </row>
    <row r="2099" spans="1:1">
      <c r="A2099">
        <v>44063</v>
      </c>
    </row>
    <row r="2100" spans="1:1">
      <c r="A2100">
        <v>44064</v>
      </c>
    </row>
    <row r="2101" spans="1:1">
      <c r="A2101">
        <v>44065</v>
      </c>
    </row>
    <row r="2102" spans="1:1">
      <c r="A2102">
        <v>44066</v>
      </c>
    </row>
    <row r="2103" spans="1:1">
      <c r="A2103">
        <v>44067</v>
      </c>
    </row>
    <row r="2104" spans="1:1">
      <c r="A2104">
        <v>44069</v>
      </c>
    </row>
    <row r="2105" spans="1:1">
      <c r="A2105">
        <v>44061</v>
      </c>
    </row>
    <row r="2106" spans="1:1">
      <c r="A2106">
        <v>20674</v>
      </c>
    </row>
    <row r="2107" spans="1:1">
      <c r="A2107">
        <v>44102</v>
      </c>
    </row>
    <row r="2108" spans="1:1">
      <c r="A2108">
        <v>44103</v>
      </c>
    </row>
    <row r="2109" spans="1:1">
      <c r="A2109">
        <v>44104</v>
      </c>
    </row>
    <row r="2110" spans="1:1">
      <c r="A2110">
        <v>44105</v>
      </c>
    </row>
    <row r="2111" spans="1:1">
      <c r="A2111">
        <v>44107</v>
      </c>
    </row>
    <row r="2112" spans="1:1">
      <c r="A2112">
        <v>44108</v>
      </c>
    </row>
    <row r="2113" spans="1:1">
      <c r="A2113">
        <v>44109</v>
      </c>
    </row>
    <row r="2114" spans="1:1">
      <c r="A2114">
        <v>44111</v>
      </c>
    </row>
    <row r="2115" spans="1:1">
      <c r="A2115">
        <v>44112</v>
      </c>
    </row>
    <row r="2116" spans="1:1">
      <c r="A2116">
        <v>44113</v>
      </c>
    </row>
    <row r="2117" spans="1:1">
      <c r="A2117">
        <v>44114</v>
      </c>
    </row>
    <row r="2118" spans="1:1">
      <c r="A2118">
        <v>44115</v>
      </c>
    </row>
    <row r="2119" spans="1:1">
      <c r="A2119">
        <v>44117</v>
      </c>
    </row>
    <row r="2120" spans="1:1">
      <c r="A2120">
        <v>44118</v>
      </c>
    </row>
    <row r="2121" spans="1:1">
      <c r="A2121">
        <v>44106</v>
      </c>
    </row>
    <row r="2122" spans="1:1">
      <c r="A2122">
        <v>44116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N33"/>
  <sheetViews>
    <sheetView workbookViewId="0">
      <pane ySplit="1" topLeftCell="A2" activePane="bottomLeft" state="frozen"/>
      <selection pane="bottomLeft" activeCell="A27" sqref="A27"/>
    </sheetView>
  </sheetViews>
  <sheetFormatPr defaultColWidth="9.109375" defaultRowHeight="13.2"/>
  <cols>
    <col min="5" max="5" width="12.6640625" bestFit="1" customWidth="1"/>
    <col min="6" max="6" width="41.109375" bestFit="1" customWidth="1"/>
    <col min="8" max="8" width="30.6640625" bestFit="1" customWidth="1"/>
    <col min="9" max="9" width="12.6640625" bestFit="1" customWidth="1"/>
  </cols>
  <sheetData>
    <row r="1" spans="1:14" ht="25.5" customHeight="1">
      <c r="A1" s="68" t="s">
        <v>80</v>
      </c>
      <c r="B1" s="68" t="s">
        <v>21</v>
      </c>
      <c r="C1" s="68" t="s">
        <v>22</v>
      </c>
      <c r="D1" s="68" t="s">
        <v>24</v>
      </c>
      <c r="E1" s="68" t="s">
        <v>23</v>
      </c>
      <c r="F1" s="68" t="s">
        <v>66</v>
      </c>
      <c r="I1" s="67" t="s">
        <v>51</v>
      </c>
    </row>
    <row r="2" spans="1:14" ht="13.8" thickBot="1">
      <c r="A2">
        <v>1</v>
      </c>
      <c r="B2" s="11">
        <f>144/7.5</f>
        <v>19.2</v>
      </c>
      <c r="C2" s="11">
        <f>220/7.5</f>
        <v>29.333333333333332</v>
      </c>
      <c r="D2" s="11">
        <f t="shared" ref="D2:D14" si="0">C2-B2</f>
        <v>10.133333333333333</v>
      </c>
      <c r="E2" s="57">
        <f>($I$2/225/D2)</f>
        <v>0.4731321546052632</v>
      </c>
      <c r="F2" t="s">
        <v>83</v>
      </c>
      <c r="G2">
        <v>90932</v>
      </c>
      <c r="I2" s="70">
        <v>1078.7413125</v>
      </c>
    </row>
    <row r="3" spans="1:14">
      <c r="A3">
        <v>2</v>
      </c>
      <c r="B3" s="11">
        <f>124/7.5</f>
        <v>16.533333333333335</v>
      </c>
      <c r="C3" s="11">
        <f>190/7.5</f>
        <v>25.333333333333332</v>
      </c>
      <c r="D3" s="11">
        <f t="shared" si="0"/>
        <v>8.7999999999999972</v>
      </c>
      <c r="E3" s="57">
        <f t="shared" ref="E3:E13" si="1">($I$2/225/D3)</f>
        <v>0.54481884469696984</v>
      </c>
      <c r="F3" t="s">
        <v>87</v>
      </c>
      <c r="H3" s="164" t="s">
        <v>49</v>
      </c>
      <c r="I3" s="56"/>
    </row>
    <row r="4" spans="1:14">
      <c r="A4">
        <v>3</v>
      </c>
      <c r="B4" s="11">
        <f>98/7.5</f>
        <v>13.066666666666666</v>
      </c>
      <c r="C4" s="11">
        <f>150/7.5</f>
        <v>20</v>
      </c>
      <c r="D4" s="11">
        <f t="shared" si="0"/>
        <v>6.9333333333333336</v>
      </c>
      <c r="E4" s="57">
        <f t="shared" si="1"/>
        <v>0.69150084134615386</v>
      </c>
      <c r="F4" t="s">
        <v>90</v>
      </c>
    </row>
    <row r="5" spans="1:14">
      <c r="A5">
        <v>4</v>
      </c>
      <c r="B5" s="11">
        <f>150/7.5</f>
        <v>20</v>
      </c>
      <c r="C5" s="11">
        <f>230/7.5</f>
        <v>30.666666666666668</v>
      </c>
      <c r="D5" s="11">
        <f t="shared" si="0"/>
        <v>10.666666666666668</v>
      </c>
      <c r="E5" s="57">
        <f t="shared" si="1"/>
        <v>0.44947554687499996</v>
      </c>
      <c r="F5" t="s">
        <v>82</v>
      </c>
      <c r="G5">
        <v>90933</v>
      </c>
    </row>
    <row r="6" spans="1:14">
      <c r="A6">
        <v>5</v>
      </c>
      <c r="B6" s="11">
        <f>169/7.5</f>
        <v>22.533333333333335</v>
      </c>
      <c r="C6" s="11">
        <f>260/7.5</f>
        <v>34.666666666666664</v>
      </c>
      <c r="D6" s="11">
        <f t="shared" si="0"/>
        <v>12.133333333333329</v>
      </c>
      <c r="E6" s="57">
        <f t="shared" si="1"/>
        <v>0.39514333791208806</v>
      </c>
      <c r="F6" t="s">
        <v>95</v>
      </c>
    </row>
    <row r="7" spans="1:14">
      <c r="A7">
        <v>6</v>
      </c>
      <c r="B7" s="11">
        <f>39/7.5</f>
        <v>5.2</v>
      </c>
      <c r="C7" s="11">
        <f>60/7.5</f>
        <v>8</v>
      </c>
      <c r="D7" s="11">
        <f t="shared" si="0"/>
        <v>2.8</v>
      </c>
      <c r="E7" s="57">
        <f t="shared" si="1"/>
        <v>1.7122877976190476</v>
      </c>
      <c r="F7" t="s">
        <v>94</v>
      </c>
    </row>
    <row r="8" spans="1:14">
      <c r="A8">
        <v>7</v>
      </c>
      <c r="B8" s="11">
        <f>137/7.5</f>
        <v>18.266666666666666</v>
      </c>
      <c r="C8" s="11">
        <f>210/7.5</f>
        <v>28</v>
      </c>
      <c r="D8" s="11">
        <f t="shared" si="0"/>
        <v>9.7333333333333343</v>
      </c>
      <c r="E8" s="57">
        <f t="shared" si="1"/>
        <v>0.49257594178082187</v>
      </c>
      <c r="F8" t="s">
        <v>48</v>
      </c>
    </row>
    <row r="9" spans="1:14" ht="13.8">
      <c r="A9">
        <v>8</v>
      </c>
      <c r="B9" s="11">
        <f>98/7.5</f>
        <v>13.066666666666666</v>
      </c>
      <c r="C9" s="11">
        <f>150/7.5</f>
        <v>20</v>
      </c>
      <c r="D9" s="11">
        <f t="shared" si="0"/>
        <v>6.9333333333333336</v>
      </c>
      <c r="E9" s="57">
        <f t="shared" si="1"/>
        <v>0.69150084134615386</v>
      </c>
      <c r="F9" t="s">
        <v>85</v>
      </c>
      <c r="G9">
        <v>90943</v>
      </c>
      <c r="N9" s="166"/>
    </row>
    <row r="10" spans="1:14" ht="13.8">
      <c r="A10">
        <v>9</v>
      </c>
      <c r="B10" s="11">
        <f>65/7.5</f>
        <v>8.6666666666666661</v>
      </c>
      <c r="C10" s="11">
        <f>100/7.5</f>
        <v>13.333333333333334</v>
      </c>
      <c r="D10" s="11">
        <f t="shared" si="0"/>
        <v>4.6666666666666679</v>
      </c>
      <c r="E10" s="57">
        <f t="shared" si="1"/>
        <v>1.0273726785714283</v>
      </c>
      <c r="F10" t="s">
        <v>84</v>
      </c>
      <c r="G10">
        <v>90935</v>
      </c>
      <c r="H10" s="162" t="s">
        <v>45</v>
      </c>
      <c r="N10" s="165"/>
    </row>
    <row r="11" spans="1:14" ht="13.8">
      <c r="A11">
        <v>10</v>
      </c>
      <c r="B11" s="11">
        <f>65/7.5</f>
        <v>8.6666666666666661</v>
      </c>
      <c r="C11" s="11">
        <f>100/7.5</f>
        <v>13.333333333333334</v>
      </c>
      <c r="D11" s="11">
        <f t="shared" ref="D11" si="2">C11-B11</f>
        <v>4.6666666666666679</v>
      </c>
      <c r="E11" s="75">
        <f t="shared" ref="E11" si="3">($I$2/225/D11)</f>
        <v>1.0273726785714283</v>
      </c>
      <c r="F11" t="s">
        <v>99</v>
      </c>
      <c r="H11" s="162"/>
      <c r="N11" s="167"/>
    </row>
    <row r="12" spans="1:14">
      <c r="A12">
        <v>11</v>
      </c>
      <c r="B12" s="11">
        <f>195/7.5</f>
        <v>26</v>
      </c>
      <c r="C12" s="11">
        <f>300/7.5</f>
        <v>40</v>
      </c>
      <c r="D12" s="11">
        <f t="shared" si="0"/>
        <v>14</v>
      </c>
      <c r="E12" s="57">
        <f t="shared" si="1"/>
        <v>0.34245755952380952</v>
      </c>
      <c r="F12" t="s">
        <v>97</v>
      </c>
    </row>
    <row r="13" spans="1:14">
      <c r="A13">
        <v>12</v>
      </c>
      <c r="B13" s="11">
        <f>78/7.5</f>
        <v>10.4</v>
      </c>
      <c r="C13" s="11">
        <f>120/7.5</f>
        <v>16</v>
      </c>
      <c r="D13" s="11">
        <f t="shared" si="0"/>
        <v>5.6</v>
      </c>
      <c r="E13" s="57">
        <f t="shared" si="1"/>
        <v>0.8561438988095238</v>
      </c>
      <c r="F13" t="s">
        <v>81</v>
      </c>
      <c r="G13">
        <v>90934</v>
      </c>
    </row>
    <row r="14" spans="1:14">
      <c r="A14">
        <v>13</v>
      </c>
      <c r="B14" s="11">
        <f>59/7.5</f>
        <v>7.8666666666666663</v>
      </c>
      <c r="C14" s="11">
        <f>90/7.5</f>
        <v>12</v>
      </c>
      <c r="D14" s="11">
        <f t="shared" si="0"/>
        <v>4.1333333333333337</v>
      </c>
      <c r="E14" s="57">
        <f>($I$2/225/D14)</f>
        <v>1.1599368951612903</v>
      </c>
      <c r="F14" t="s">
        <v>102</v>
      </c>
    </row>
    <row r="15" spans="1:14">
      <c r="A15">
        <v>14</v>
      </c>
      <c r="B15" s="11"/>
      <c r="C15" s="11"/>
      <c r="D15" s="11"/>
      <c r="E15" s="64">
        <v>7.5</v>
      </c>
      <c r="F15" t="s">
        <v>89</v>
      </c>
    </row>
    <row r="16" spans="1:14">
      <c r="A16">
        <v>15</v>
      </c>
      <c r="B16" s="11"/>
      <c r="C16" s="11"/>
      <c r="D16" s="11"/>
      <c r="E16" s="57"/>
      <c r="F16" t="s">
        <v>47</v>
      </c>
    </row>
    <row r="17" spans="1:11">
      <c r="A17">
        <v>16</v>
      </c>
      <c r="B17" s="11"/>
      <c r="C17" s="11"/>
      <c r="D17" s="11"/>
      <c r="E17" s="57" t="e">
        <f>ORTALAMA!$C$37*7.5</f>
        <v>#DIV/0!</v>
      </c>
      <c r="F17" t="s">
        <v>96</v>
      </c>
      <c r="H17" s="61" t="s">
        <v>59</v>
      </c>
    </row>
    <row r="18" spans="1:11">
      <c r="A18">
        <v>17</v>
      </c>
      <c r="B18" s="11"/>
      <c r="C18" s="11"/>
      <c r="D18" s="11"/>
      <c r="E18" s="57" t="e">
        <f>ORTALAMA!$C$37*7.5</f>
        <v>#DIV/0!</v>
      </c>
      <c r="F18" t="s">
        <v>86</v>
      </c>
      <c r="G18">
        <v>90947</v>
      </c>
      <c r="H18" s="61" t="s">
        <v>59</v>
      </c>
      <c r="K18" s="163" t="s">
        <v>52</v>
      </c>
    </row>
    <row r="19" spans="1:11">
      <c r="A19">
        <v>18</v>
      </c>
      <c r="B19" s="11"/>
      <c r="C19" s="11"/>
      <c r="D19" s="11"/>
      <c r="E19" s="57" t="e">
        <f>ORTALAMA!$C$37*7.5</f>
        <v>#DIV/0!</v>
      </c>
      <c r="F19" t="s">
        <v>100</v>
      </c>
      <c r="H19" s="61" t="s">
        <v>59</v>
      </c>
    </row>
    <row r="20" spans="1:11">
      <c r="A20">
        <v>19</v>
      </c>
      <c r="E20" s="57" t="e">
        <f>ORTALAMA!$C$37*7.5*0.9</f>
        <v>#DIV/0!</v>
      </c>
      <c r="F20" t="s">
        <v>88</v>
      </c>
      <c r="H20" s="61" t="s">
        <v>60</v>
      </c>
      <c r="K20" s="163" t="s">
        <v>57</v>
      </c>
    </row>
    <row r="21" spans="1:11">
      <c r="A21">
        <v>20</v>
      </c>
      <c r="E21" s="57" t="e">
        <f>ORTALAMA!$C$37*7.5*0.9</f>
        <v>#DIV/0!</v>
      </c>
      <c r="F21" t="s">
        <v>58</v>
      </c>
      <c r="H21" s="61" t="s">
        <v>60</v>
      </c>
    </row>
    <row r="22" spans="1:11">
      <c r="A22">
        <v>21</v>
      </c>
      <c r="E22" s="57" t="e">
        <f>ORTALAMA!$C$37*7.5*0.9</f>
        <v>#DIV/0!</v>
      </c>
      <c r="F22" t="s">
        <v>103</v>
      </c>
      <c r="H22" s="61" t="s">
        <v>60</v>
      </c>
    </row>
    <row r="23" spans="1:11">
      <c r="A23">
        <v>22</v>
      </c>
      <c r="E23" s="57" t="e">
        <f>ORTALAMA!$C$37*7.5*0.9</f>
        <v>#DIV/0!</v>
      </c>
      <c r="F23" t="s">
        <v>93</v>
      </c>
      <c r="H23" s="61" t="s">
        <v>60</v>
      </c>
    </row>
    <row r="24" spans="1:11">
      <c r="A24">
        <v>23</v>
      </c>
      <c r="E24" s="57" t="e">
        <f>ORTALAMA!$C$37*7.5*0.9</f>
        <v>#DIV/0!</v>
      </c>
      <c r="F24" t="s">
        <v>53</v>
      </c>
      <c r="H24" s="61" t="s">
        <v>60</v>
      </c>
    </row>
    <row r="25" spans="1:11">
      <c r="A25">
        <v>24</v>
      </c>
      <c r="E25" s="57" t="e">
        <f>ORTALAMA!$C$37*7.5*0.9</f>
        <v>#DIV/0!</v>
      </c>
      <c r="F25" t="s">
        <v>54</v>
      </c>
      <c r="H25" s="61" t="s">
        <v>60</v>
      </c>
    </row>
    <row r="26" spans="1:11">
      <c r="A26">
        <v>25</v>
      </c>
      <c r="E26" s="57" t="e">
        <f>ORTALAMA!$C$37*7.5*0.9</f>
        <v>#DIV/0!</v>
      </c>
      <c r="F26" t="s">
        <v>55</v>
      </c>
      <c r="H26" s="61" t="s">
        <v>60</v>
      </c>
    </row>
    <row r="27" spans="1:11">
      <c r="A27">
        <v>26</v>
      </c>
      <c r="F27" t="s">
        <v>56</v>
      </c>
      <c r="H27" s="61"/>
    </row>
    <row r="28" spans="1:11">
      <c r="A28">
        <v>27</v>
      </c>
      <c r="F28" t="s">
        <v>61</v>
      </c>
    </row>
    <row r="29" spans="1:11">
      <c r="A29">
        <v>28</v>
      </c>
      <c r="B29" s="11">
        <f>78/7.5</f>
        <v>10.4</v>
      </c>
      <c r="C29" s="11">
        <f>120/7.5</f>
        <v>16</v>
      </c>
      <c r="D29" s="11">
        <f t="shared" ref="D29" si="4">C29-B29</f>
        <v>5.6</v>
      </c>
      <c r="E29" s="75">
        <f t="shared" ref="E29" si="5">($I$2/225/D29)</f>
        <v>0.8561438988095238</v>
      </c>
      <c r="F29" t="s">
        <v>62</v>
      </c>
    </row>
    <row r="30" spans="1:11">
      <c r="A30">
        <v>29</v>
      </c>
      <c r="F30" t="s">
        <v>101</v>
      </c>
    </row>
    <row r="31" spans="1:11">
      <c r="A31">
        <v>30</v>
      </c>
      <c r="E31" t="e">
        <f>ORTALAMA!$C$37*7.5*0.9</f>
        <v>#DIV/0!</v>
      </c>
      <c r="F31" t="s">
        <v>91</v>
      </c>
    </row>
    <row r="32" spans="1:11">
      <c r="A32">
        <v>31</v>
      </c>
      <c r="E32" t="e">
        <f>ORTALAMA!$C$37*7.5*0.9</f>
        <v>#DIV/0!</v>
      </c>
      <c r="F32" t="s">
        <v>92</v>
      </c>
    </row>
    <row r="33" spans="1:6">
      <c r="A33">
        <v>32</v>
      </c>
      <c r="E33" t="e">
        <f>ORTALAMA!$C$37*7.5*0.9</f>
        <v>#DIV/0!</v>
      </c>
      <c r="F33" t="s">
        <v>98</v>
      </c>
    </row>
  </sheetData>
  <phoneticPr fontId="0" type="noConversion"/>
  <pageMargins left="0.23" right="0.27" top="1" bottom="1" header="0.5" footer="0.5"/>
  <pageSetup paperSize="9" orientation="portrait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HESAP</vt:lpstr>
      <vt:lpstr>ÇİZELGE</vt:lpstr>
      <vt:lpstr>BÖLÜM ORT.</vt:lpstr>
      <vt:lpstr>ORTALAMA</vt:lpstr>
      <vt:lpstr>PUANTAJ</vt:lpstr>
      <vt:lpstr>PROTOKOL</vt:lpstr>
    </vt:vector>
  </TitlesOfParts>
  <Company>ECZACIBASI VITRA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ALIK</dc:creator>
  <cp:lastModifiedBy>Can Sarihan</cp:lastModifiedBy>
  <cp:lastPrinted>2022-02-10T08:56:52Z</cp:lastPrinted>
  <dcterms:created xsi:type="dcterms:W3CDTF">2002-06-06T14:35:54Z</dcterms:created>
  <dcterms:modified xsi:type="dcterms:W3CDTF">2022-02-20T17:20:19Z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M_Links_Updated">
    <vt:bool>true</vt:bool>
  </property>
</Properties>
</file>